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anast\Dropbox\Broker Rate Sheet\LIBOR Curves\10 Years\"/>
    </mc:Choice>
  </mc:AlternateContent>
  <xr:revisionPtr revIDLastSave="0" documentId="13_ncr:1_{9043C79F-A306-48CD-85E4-C8A0A88134E2}" xr6:coauthVersionLast="47" xr6:coauthVersionMax="47" xr10:uidLastSave="{00000000-0000-0000-0000-000000000000}"/>
  <bookViews>
    <workbookView xWindow="28680" yWindow="-120" windowWidth="29040" windowHeight="1584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Rates'!$F$9:$L$5285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612" i="6" l="1"/>
  <c r="I5612" i="6"/>
  <c r="H5612" i="6"/>
  <c r="G5612" i="6"/>
  <c r="M5591" i="6"/>
  <c r="AM49" i="3" l="1"/>
  <c r="AM50" i="3" s="1"/>
  <c r="AM51" i="3" s="1"/>
  <c r="AM52" i="3" s="1"/>
  <c r="AM53" i="3" s="1"/>
  <c r="AM54" i="3" s="1"/>
  <c r="AM44" i="3"/>
  <c r="AM45" i="3" s="1"/>
  <c r="AM46" i="3" s="1"/>
  <c r="AM47" i="3" s="1"/>
  <c r="AM48" i="3" s="1"/>
  <c r="AM32" i="3"/>
  <c r="AM33" i="3" s="1"/>
  <c r="AM34" i="3" s="1"/>
  <c r="AM35" i="3" s="1"/>
  <c r="AM36" i="3" s="1"/>
  <c r="AM37" i="3" s="1"/>
  <c r="AM38" i="3" s="1"/>
  <c r="AM39" i="3" s="1"/>
  <c r="AM40" i="3" s="1"/>
  <c r="AM41" i="3" s="1"/>
  <c r="AM42" i="3" s="1"/>
  <c r="AM20" i="3"/>
  <c r="AM21" i="3"/>
  <c r="AM22" i="3"/>
  <c r="AM23" i="3" s="1"/>
  <c r="AM24" i="3" s="1"/>
  <c r="AM25" i="3" s="1"/>
  <c r="AM26" i="3" s="1"/>
  <c r="AM27" i="3" s="1"/>
  <c r="AM28" i="3" s="1"/>
  <c r="AM29" i="3" s="1"/>
  <c r="AM30" i="3" s="1"/>
  <c r="AM9" i="3"/>
  <c r="AM10" i="3" s="1"/>
  <c r="AM11" i="3" s="1"/>
  <c r="AM12" i="3" s="1"/>
  <c r="AM13" i="3" s="1"/>
  <c r="AM14" i="3" s="1"/>
  <c r="AM15" i="3" s="1"/>
  <c r="AM16" i="3" s="1"/>
  <c r="AM17" i="3" s="1"/>
  <c r="AM18" i="3" s="1"/>
  <c r="AM8" i="3"/>
  <c r="AM57" i="3"/>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M100" i="3" s="1"/>
  <c r="AM101" i="3" s="1"/>
  <c r="AM102" i="3" s="1"/>
  <c r="AM103" i="3" s="1"/>
  <c r="AM104" i="3" s="1"/>
  <c r="AM105" i="3" s="1"/>
  <c r="AM106" i="3" s="1"/>
  <c r="AM107" i="3" s="1"/>
  <c r="AM108" i="3" s="1"/>
  <c r="AM109" i="3" s="1"/>
  <c r="AM110" i="3" s="1"/>
  <c r="AM111" i="3" s="1"/>
  <c r="AM112" i="3" s="1"/>
  <c r="AM113" i="3" s="1"/>
  <c r="AM114" i="3" s="1"/>
  <c r="AM115" i="3" s="1"/>
  <c r="AM116" i="3" s="1"/>
  <c r="AM117" i="3" s="1"/>
  <c r="AM118" i="3" s="1"/>
  <c r="AM119" i="3" s="1"/>
  <c r="AM120" i="3" s="1"/>
  <c r="AM121" i="3" s="1"/>
  <c r="AM122" i="3" s="1"/>
  <c r="AM123" i="3" s="1"/>
  <c r="AM124" i="3" s="1"/>
  <c r="AM125" i="3" s="1"/>
  <c r="AM56" i="3"/>
  <c r="O7" i="3"/>
  <c r="O8" i="3" s="1"/>
  <c r="O9" i="3" s="1"/>
  <c r="O10" i="3" s="1"/>
  <c r="O11" i="3" s="1"/>
  <c r="O12" i="3" s="1"/>
  <c r="O13" i="3" s="1"/>
  <c r="O14" i="3" s="1"/>
  <c r="O15" i="3" s="1"/>
  <c r="O16" i="3" s="1"/>
  <c r="O17" i="3" s="1"/>
  <c r="O18" i="3" s="1"/>
  <c r="O19" i="3" s="1"/>
  <c r="O20" i="3" s="1"/>
  <c r="O21" i="3" s="1"/>
  <c r="O22" i="3" s="1"/>
  <c r="O23" i="3" s="1"/>
  <c r="O24" i="3" s="1"/>
  <c r="O25" i="3" s="1"/>
  <c r="O26" i="3" s="1"/>
  <c r="O27" i="3" s="1"/>
  <c r="O28" i="3" s="1"/>
  <c r="O29" i="3" s="1"/>
  <c r="O30" i="3" s="1"/>
  <c r="O31" i="3" s="1"/>
  <c r="O32" i="3" s="1"/>
  <c r="O33" i="3" s="1"/>
  <c r="O34" i="3" s="1"/>
  <c r="M12" i="3"/>
  <c r="N5" i="3"/>
  <c r="AD6" i="3"/>
  <c r="AC6" i="3"/>
  <c r="AE6" i="3" s="1"/>
  <c r="AE7" i="3" l="1"/>
  <c r="AF6" i="3"/>
  <c r="AC7" i="3"/>
  <c r="AC8" i="3" l="1"/>
  <c r="AC9" i="3" s="1"/>
  <c r="AC10" i="3" s="1"/>
  <c r="AD7" i="3"/>
  <c r="AD8" i="3" s="1"/>
  <c r="AD9" i="3" s="1"/>
  <c r="AE8" i="3"/>
  <c r="C16" i="1"/>
  <c r="C15" i="1"/>
  <c r="I3" i="1"/>
  <c r="AC11" i="3" l="1"/>
  <c r="AD10" i="3"/>
  <c r="AE9" i="3"/>
  <c r="AW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6" i="3"/>
  <c r="AE10" i="3" l="1"/>
  <c r="AC12" i="3"/>
  <c r="AD11" i="3"/>
  <c r="Q7" i="3"/>
  <c r="Q8" i="3" s="1"/>
  <c r="Q9" i="3" s="1"/>
  <c r="Q10" i="3" s="1"/>
  <c r="Q11" i="3" s="1"/>
  <c r="Q12" i="3" s="1"/>
  <c r="Q13" i="3" s="1"/>
  <c r="Q14" i="3" s="1"/>
  <c r="Q15" i="3" s="1"/>
  <c r="Q16" i="3" s="1"/>
  <c r="Q17" i="3" s="1"/>
  <c r="Q18" i="3" s="1"/>
  <c r="Q19" i="3" s="1"/>
  <c r="Q20" i="3" s="1"/>
  <c r="Q21" i="3" s="1"/>
  <c r="Q22" i="3" s="1"/>
  <c r="Q23" i="3" s="1"/>
  <c r="Q24" i="3" s="1"/>
  <c r="Q25" i="3" s="1"/>
  <c r="Q26" i="3" s="1"/>
  <c r="Q27" i="3" s="1"/>
  <c r="Q28" i="3" s="1"/>
  <c r="Q29" i="3" s="1"/>
  <c r="Q30" i="3" s="1"/>
  <c r="Q31" i="3" s="1"/>
  <c r="Q32" i="3" s="1"/>
  <c r="Q33" i="3" s="1"/>
  <c r="Q34" i="3" s="1"/>
  <c r="Q35" i="3" s="1"/>
  <c r="Q36" i="3" s="1"/>
  <c r="Q37" i="3" s="1"/>
  <c r="Q38" i="3" s="1"/>
  <c r="Q39" i="3" s="1"/>
  <c r="Q40" i="3" s="1"/>
  <c r="Q41" i="3" s="1"/>
  <c r="Q42" i="3" s="1"/>
  <c r="Q43" i="3" s="1"/>
  <c r="Q44" i="3" s="1"/>
  <c r="Q45" i="3" s="1"/>
  <c r="Q46" i="3" s="1"/>
  <c r="Q47" i="3" s="1"/>
  <c r="Q48" i="3" s="1"/>
  <c r="Q49" i="3" s="1"/>
  <c r="Q50" i="3" s="1"/>
  <c r="Q51" i="3" s="1"/>
  <c r="Q52" i="3" s="1"/>
  <c r="Q53" i="3" s="1"/>
  <c r="Q54" i="3" s="1"/>
  <c r="Q55" i="3" s="1"/>
  <c r="Q56" i="3" s="1"/>
  <c r="Q57" i="3" s="1"/>
  <c r="Q58" i="3" s="1"/>
  <c r="Q59" i="3" s="1"/>
  <c r="Q60" i="3" s="1"/>
  <c r="Q61" i="3" s="1"/>
  <c r="Q62" i="3" s="1"/>
  <c r="Q63" i="3" s="1"/>
  <c r="Q64" i="3" s="1"/>
  <c r="Q65" i="3" s="1"/>
  <c r="Q66" i="3" s="1"/>
  <c r="Q67" i="3" s="1"/>
  <c r="Q68" i="3" s="1"/>
  <c r="Q69" i="3" s="1"/>
  <c r="Q70" i="3" s="1"/>
  <c r="Q71" i="3" s="1"/>
  <c r="Q72" i="3" s="1"/>
  <c r="Q73" i="3" s="1"/>
  <c r="Q74" i="3" s="1"/>
  <c r="Q75" i="3" s="1"/>
  <c r="Q76" i="3" s="1"/>
  <c r="Q77" i="3" s="1"/>
  <c r="Q78" i="3" s="1"/>
  <c r="Q79" i="3" s="1"/>
  <c r="Q80" i="3" s="1"/>
  <c r="Q81" i="3" s="1"/>
  <c r="Q82" i="3" s="1"/>
  <c r="Q83" i="3" s="1"/>
  <c r="Q84" i="3" s="1"/>
  <c r="Q85" i="3" s="1"/>
  <c r="O35" i="3"/>
  <c r="O36" i="3" s="1"/>
  <c r="O37" i="3" s="1"/>
  <c r="O38" i="3" s="1"/>
  <c r="O39" i="3" s="1"/>
  <c r="O40" i="3" s="1"/>
  <c r="O41" i="3" s="1"/>
  <c r="O42" i="3" s="1"/>
  <c r="O43" i="3" s="1"/>
  <c r="O44" i="3" s="1"/>
  <c r="O45" i="3" s="1"/>
  <c r="O46" i="3" s="1"/>
  <c r="O47" i="3" s="1"/>
  <c r="O48" i="3" s="1"/>
  <c r="O49" i="3" s="1"/>
  <c r="O50" i="3" s="1"/>
  <c r="O51" i="3" s="1"/>
  <c r="O52" i="3" s="1"/>
  <c r="O53" i="3" s="1"/>
  <c r="O54" i="3" s="1"/>
  <c r="O55" i="3" s="1"/>
  <c r="O56" i="3" s="1"/>
  <c r="O57" i="3" s="1"/>
  <c r="O58" i="3" s="1"/>
  <c r="O59" i="3" s="1"/>
  <c r="O60" i="3" s="1"/>
  <c r="O61" i="3" s="1"/>
  <c r="O62" i="3" s="1"/>
  <c r="O63" i="3" s="1"/>
  <c r="O64" i="3" s="1"/>
  <c r="O65" i="3" s="1"/>
  <c r="O66" i="3" s="1"/>
  <c r="O67" i="3" s="1"/>
  <c r="O68" i="3" s="1"/>
  <c r="O69" i="3" s="1"/>
  <c r="O70" i="3" s="1"/>
  <c r="O71" i="3" s="1"/>
  <c r="O72" i="3" s="1"/>
  <c r="O73" i="3" s="1"/>
  <c r="O74" i="3" s="1"/>
  <c r="O75" i="3" s="1"/>
  <c r="O76" i="3" s="1"/>
  <c r="O77" i="3" s="1"/>
  <c r="O78" i="3" s="1"/>
  <c r="O79" i="3" s="1"/>
  <c r="O80" i="3" s="1"/>
  <c r="O81" i="3" s="1"/>
  <c r="O82" i="3" s="1"/>
  <c r="O83" i="3" s="1"/>
  <c r="O84" i="3" s="1"/>
  <c r="O85" i="3" s="1"/>
  <c r="M7" i="3"/>
  <c r="AV6" i="3"/>
  <c r="AV7" i="3" s="1"/>
  <c r="AV8" i="3" s="1"/>
  <c r="AV9" i="3" s="1"/>
  <c r="AV10" i="3" s="1"/>
  <c r="AV11" i="3" s="1"/>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V101" i="3" s="1"/>
  <c r="AV102" i="3" s="1"/>
  <c r="AV103" i="3" s="1"/>
  <c r="AV104" i="3" s="1"/>
  <c r="AV105" i="3" s="1"/>
  <c r="AV106" i="3" s="1"/>
  <c r="AV107" i="3" s="1"/>
  <c r="AV108" i="3" s="1"/>
  <c r="AV109" i="3" s="1"/>
  <c r="AV110" i="3" s="1"/>
  <c r="AV111" i="3" s="1"/>
  <c r="AV112" i="3" s="1"/>
  <c r="AV113" i="3" s="1"/>
  <c r="AV114" i="3" s="1"/>
  <c r="AV115" i="3" s="1"/>
  <c r="AV116" i="3" s="1"/>
  <c r="AV117" i="3" s="1"/>
  <c r="AV118" i="3" s="1"/>
  <c r="AV119" i="3" s="1"/>
  <c r="AV120" i="3" s="1"/>
  <c r="AV121" i="3" s="1"/>
  <c r="AV122" i="3" s="1"/>
  <c r="AV123" i="3" s="1"/>
  <c r="AV124" i="3" s="1"/>
  <c r="AV125" i="3" s="1"/>
  <c r="AV126" i="3" s="1"/>
  <c r="AV127" i="3" s="1"/>
  <c r="AV128" i="3" s="1"/>
  <c r="AV129" i="3" s="1"/>
  <c r="AV130" i="3" s="1"/>
  <c r="AV131" i="3" s="1"/>
  <c r="AV132" i="3" s="1"/>
  <c r="AV133" i="3" s="1"/>
  <c r="AV134" i="3" s="1"/>
  <c r="AV135" i="3" s="1"/>
  <c r="AV136" i="3" s="1"/>
  <c r="AV137" i="3" s="1"/>
  <c r="AV138" i="3" s="1"/>
  <c r="AV139" i="3" s="1"/>
  <c r="AV140" i="3" s="1"/>
  <c r="AV141" i="3" s="1"/>
  <c r="AV142" i="3" s="1"/>
  <c r="AV143" i="3" s="1"/>
  <c r="AV144" i="3" s="1"/>
  <c r="AV145" i="3" s="1"/>
  <c r="AV146" i="3" s="1"/>
  <c r="AV147" i="3" s="1"/>
  <c r="AV148" i="3" s="1"/>
  <c r="AV149" i="3" s="1"/>
  <c r="AV150" i="3" s="1"/>
  <c r="AV151" i="3" s="1"/>
  <c r="AV152" i="3" s="1"/>
  <c r="AV153" i="3" s="1"/>
  <c r="AV154" i="3" s="1"/>
  <c r="AV155" i="3" s="1"/>
  <c r="AV156" i="3" s="1"/>
  <c r="AV157" i="3" s="1"/>
  <c r="AV158" i="3" s="1"/>
  <c r="AV159" i="3" s="1"/>
  <c r="AV160" i="3" s="1"/>
  <c r="AV161" i="3" s="1"/>
  <c r="AV162" i="3" s="1"/>
  <c r="AV163" i="3" s="1"/>
  <c r="AV164" i="3" s="1"/>
  <c r="AV165" i="3" s="1"/>
  <c r="AV166" i="3" s="1"/>
  <c r="AV167" i="3" s="1"/>
  <c r="AV168" i="3" s="1"/>
  <c r="AV169" i="3" s="1"/>
  <c r="AV170" i="3" s="1"/>
  <c r="AV171" i="3" s="1"/>
  <c r="AV172" i="3" s="1"/>
  <c r="AV173" i="3" s="1"/>
  <c r="AV174" i="3" s="1"/>
  <c r="AV175" i="3" s="1"/>
  <c r="AV176" i="3" s="1"/>
  <c r="AV177" i="3" s="1"/>
  <c r="AV178" i="3" s="1"/>
  <c r="AV179" i="3" s="1"/>
  <c r="AV180" i="3" s="1"/>
  <c r="AV181" i="3" s="1"/>
  <c r="AV182" i="3" s="1"/>
  <c r="AV183" i="3" s="1"/>
  <c r="AV184" i="3" s="1"/>
  <c r="AV185" i="3" s="1"/>
  <c r="AV186" i="3" s="1"/>
  <c r="AV187" i="3" s="1"/>
  <c r="AV188" i="3" s="1"/>
  <c r="AV189" i="3" s="1"/>
  <c r="AV190" i="3" s="1"/>
  <c r="AV191" i="3" s="1"/>
  <c r="AV192" i="3" s="1"/>
  <c r="AV193" i="3" s="1"/>
  <c r="AV194" i="3" s="1"/>
  <c r="AV195" i="3" s="1"/>
  <c r="AV196" i="3" s="1"/>
  <c r="AV197" i="3" s="1"/>
  <c r="AV198" i="3" s="1"/>
  <c r="AV199" i="3" s="1"/>
  <c r="AV200" i="3" s="1"/>
  <c r="AV201" i="3" s="1"/>
  <c r="AV202" i="3" s="1"/>
  <c r="AV203" i="3" s="1"/>
  <c r="AV204" i="3" s="1"/>
  <c r="AV205" i="3" s="1"/>
  <c r="AV206" i="3" s="1"/>
  <c r="AV207" i="3" s="1"/>
  <c r="AV208" i="3" s="1"/>
  <c r="AV209" i="3" s="1"/>
  <c r="AV210" i="3" s="1"/>
  <c r="AV211" i="3" s="1"/>
  <c r="AV212" i="3" s="1"/>
  <c r="AV213" i="3" s="1"/>
  <c r="AV214" i="3" s="1"/>
  <c r="AV215" i="3" s="1"/>
  <c r="AV216" i="3" s="1"/>
  <c r="AV217" i="3" s="1"/>
  <c r="AV218" i="3" s="1"/>
  <c r="AV219" i="3" s="1"/>
  <c r="AV220" i="3" s="1"/>
  <c r="AV221" i="3" s="1"/>
  <c r="AV222" i="3" s="1"/>
  <c r="AV223" i="3" s="1"/>
  <c r="AV224" i="3" s="1"/>
  <c r="AV225" i="3" s="1"/>
  <c r="AV226" i="3" s="1"/>
  <c r="AV227" i="3" s="1"/>
  <c r="AV228" i="3" s="1"/>
  <c r="AV229" i="3" s="1"/>
  <c r="AV230" i="3" s="1"/>
  <c r="AV231" i="3" s="1"/>
  <c r="AV232" i="3" s="1"/>
  <c r="AV233" i="3" s="1"/>
  <c r="AV234" i="3" s="1"/>
  <c r="AV235" i="3" s="1"/>
  <c r="AV236" i="3" s="1"/>
  <c r="AV237" i="3" s="1"/>
  <c r="AV238" i="3" s="1"/>
  <c r="AV239" i="3" s="1"/>
  <c r="AV240" i="3" s="1"/>
  <c r="AV241" i="3" s="1"/>
  <c r="AV242" i="3" s="1"/>
  <c r="AV243" i="3" s="1"/>
  <c r="AV244" i="3" s="1"/>
  <c r="AV245" i="3" s="1"/>
  <c r="R5" i="3"/>
  <c r="AC13" i="3" l="1"/>
  <c r="AD12" i="3"/>
  <c r="AE11" i="3"/>
  <c r="AW9" i="3"/>
  <c r="P5" i="3"/>
  <c r="M8" i="3"/>
  <c r="P7" i="1"/>
  <c r="AE12" i="3" l="1"/>
  <c r="AC14" i="3"/>
  <c r="AD13" i="3"/>
  <c r="AW12" i="3"/>
  <c r="M9" i="3"/>
  <c r="AW15" i="3" s="1"/>
  <c r="AC15" i="3" l="1"/>
  <c r="AD14" i="3"/>
  <c r="AE13" i="3"/>
  <c r="M10" i="3"/>
  <c r="AE14" i="3" l="1"/>
  <c r="AC16" i="3"/>
  <c r="AD15" i="3"/>
  <c r="AW18" i="3"/>
  <c r="M11" i="3"/>
  <c r="AD16" i="3" l="1"/>
  <c r="AC17" i="3"/>
  <c r="AE15" i="3"/>
  <c r="AW21" i="3"/>
  <c r="G6" i="1"/>
  <c r="AE16" i="3" l="1"/>
  <c r="AC18" i="3"/>
  <c r="AD17" i="3"/>
  <c r="AW24" i="3"/>
  <c r="C32" i="1"/>
  <c r="M13" i="3"/>
  <c r="U6" i="3"/>
  <c r="B6" i="3" s="1"/>
  <c r="AC19" i="3" l="1"/>
  <c r="AD18" i="3"/>
  <c r="AE17" i="3"/>
  <c r="M14" i="3"/>
  <c r="AE18" i="3" l="1"/>
  <c r="AC20" i="3"/>
  <c r="AD19" i="3"/>
  <c r="M15" i="3"/>
  <c r="G7" i="1"/>
  <c r="AE19" i="3" l="1"/>
  <c r="AC21" i="3"/>
  <c r="AD20" i="3"/>
  <c r="M16" i="3"/>
  <c r="G8" i="1"/>
  <c r="U7" i="3"/>
  <c r="B7" i="3" s="1"/>
  <c r="AC22" i="3" l="1"/>
  <c r="AD21" i="3"/>
  <c r="AE20" i="3"/>
  <c r="U8" i="3"/>
  <c r="B8" i="3" s="1"/>
  <c r="M17" i="3"/>
  <c r="M18" i="3" s="1"/>
  <c r="M19" i="3" s="1"/>
  <c r="M20" i="3" s="1"/>
  <c r="M21" i="3" s="1"/>
  <c r="M22" i="3" s="1"/>
  <c r="M23" i="3" s="1"/>
  <c r="M24" i="3" s="1"/>
  <c r="M25" i="3" s="1"/>
  <c r="M26" i="3" s="1"/>
  <c r="M27" i="3" s="1"/>
  <c r="M28" i="3" s="1"/>
  <c r="M29" i="3" s="1"/>
  <c r="M30" i="3" s="1"/>
  <c r="M31" i="3" s="1"/>
  <c r="M32" i="3" s="1"/>
  <c r="M33" i="3" s="1"/>
  <c r="M34" i="3" s="1"/>
  <c r="M35" i="3" s="1"/>
  <c r="M36" i="3" s="1"/>
  <c r="M37" i="3" s="1"/>
  <c r="M38" i="3" s="1"/>
  <c r="M39" i="3" s="1"/>
  <c r="M40" i="3" s="1"/>
  <c r="M41" i="3" s="1"/>
  <c r="M42" i="3" s="1"/>
  <c r="M43" i="3" s="1"/>
  <c r="M44" i="3" s="1"/>
  <c r="M45" i="3" s="1"/>
  <c r="M46" i="3" s="1"/>
  <c r="M47" i="3" s="1"/>
  <c r="M48" i="3" s="1"/>
  <c r="M49" i="3" s="1"/>
  <c r="M50" i="3" s="1"/>
  <c r="M51" i="3" s="1"/>
  <c r="M52" i="3" s="1"/>
  <c r="M53" i="3" s="1"/>
  <c r="M54" i="3" s="1"/>
  <c r="M55" i="3" s="1"/>
  <c r="M56" i="3" s="1"/>
  <c r="M57" i="3" s="1"/>
  <c r="M58" i="3" s="1"/>
  <c r="M59" i="3" s="1"/>
  <c r="M60" i="3" s="1"/>
  <c r="M61" i="3" s="1"/>
  <c r="M62" i="3" s="1"/>
  <c r="M63" i="3" s="1"/>
  <c r="M64" i="3" s="1"/>
  <c r="M65" i="3" s="1"/>
  <c r="M66" i="3" s="1"/>
  <c r="M67" i="3" s="1"/>
  <c r="M68" i="3" s="1"/>
  <c r="M69" i="3" s="1"/>
  <c r="M70" i="3" s="1"/>
  <c r="M71" i="3" s="1"/>
  <c r="M72" i="3" s="1"/>
  <c r="M73" i="3" s="1"/>
  <c r="M74" i="3" s="1"/>
  <c r="M75" i="3" s="1"/>
  <c r="M76" i="3" s="1"/>
  <c r="M77" i="3" s="1"/>
  <c r="M78" i="3" s="1"/>
  <c r="M79" i="3" s="1"/>
  <c r="M80" i="3" s="1"/>
  <c r="M81" i="3" s="1"/>
  <c r="M82" i="3" s="1"/>
  <c r="M83" i="3" s="1"/>
  <c r="M84" i="3" s="1"/>
  <c r="M85" i="3" s="1"/>
  <c r="G9" i="1"/>
  <c r="AE21" i="3" l="1"/>
  <c r="AC23" i="3"/>
  <c r="AD22" i="3"/>
  <c r="AW123" i="3"/>
  <c r="AW7" i="3"/>
  <c r="AW10" i="3"/>
  <c r="AW11" i="3"/>
  <c r="AW28" i="3"/>
  <c r="AW76" i="3"/>
  <c r="AW48" i="3"/>
  <c r="AW236" i="3"/>
  <c r="AW113" i="3"/>
  <c r="AW244" i="3"/>
  <c r="AW194" i="3"/>
  <c r="AW126" i="3"/>
  <c r="AW176" i="3"/>
  <c r="AW73" i="3"/>
  <c r="AW136" i="3"/>
  <c r="AW64" i="3"/>
  <c r="AW111" i="3"/>
  <c r="AW26" i="3"/>
  <c r="AW128" i="3"/>
  <c r="AW32" i="3"/>
  <c r="AW124" i="3"/>
  <c r="AW190" i="3"/>
  <c r="AW240" i="3"/>
  <c r="AW66" i="3"/>
  <c r="AW201" i="3"/>
  <c r="AW90" i="3"/>
  <c r="AW52" i="3"/>
  <c r="AW106" i="3"/>
  <c r="AW135" i="3"/>
  <c r="AW234" i="3"/>
  <c r="AW169" i="3"/>
  <c r="AW112" i="3"/>
  <c r="AW60" i="3"/>
  <c r="AW114" i="3"/>
  <c r="AW116" i="3"/>
  <c r="AW51" i="3"/>
  <c r="AW170" i="3"/>
  <c r="AW61" i="3"/>
  <c r="AW134" i="3"/>
  <c r="AW227" i="3"/>
  <c r="AW196" i="3"/>
  <c r="AW199" i="3"/>
  <c r="AW100" i="3"/>
  <c r="AW174" i="3"/>
  <c r="AW115" i="3"/>
  <c r="AW147" i="3"/>
  <c r="AW139" i="3"/>
  <c r="AW232" i="3"/>
  <c r="AW237" i="3"/>
  <c r="AW222" i="3"/>
  <c r="AW92" i="3"/>
  <c r="AW104" i="3"/>
  <c r="AW168" i="3"/>
  <c r="AW34" i="3"/>
  <c r="AW235" i="3"/>
  <c r="AW43" i="3"/>
  <c r="AW103" i="3"/>
  <c r="AW120" i="3"/>
  <c r="AW98" i="3"/>
  <c r="AW47" i="3"/>
  <c r="AW78" i="3"/>
  <c r="AW49" i="3"/>
  <c r="AW231" i="3"/>
  <c r="AW189" i="3"/>
  <c r="AW130" i="3"/>
  <c r="AW171" i="3"/>
  <c r="AW23" i="3"/>
  <c r="AW13" i="3"/>
  <c r="AW119" i="3"/>
  <c r="AW55" i="3"/>
  <c r="AW178" i="3"/>
  <c r="AW160" i="3"/>
  <c r="AW150" i="3"/>
  <c r="AW228" i="3"/>
  <c r="AW146" i="3"/>
  <c r="AW179" i="3"/>
  <c r="AW180" i="3"/>
  <c r="AW16" i="3"/>
  <c r="AW214" i="3"/>
  <c r="AW25" i="3"/>
  <c r="AW193" i="3"/>
  <c r="AW208" i="3"/>
  <c r="AW212" i="3"/>
  <c r="AW82" i="3"/>
  <c r="AW137" i="3"/>
  <c r="AW140" i="3"/>
  <c r="AW50" i="3"/>
  <c r="AW87" i="3"/>
  <c r="AW164" i="3"/>
  <c r="AW197" i="3"/>
  <c r="AW203" i="3"/>
  <c r="AW88" i="3"/>
  <c r="AW37" i="3"/>
  <c r="AW225" i="3"/>
  <c r="AW243" i="3"/>
  <c r="AW65" i="3"/>
  <c r="AW129" i="3"/>
  <c r="AW152" i="3"/>
  <c r="AW158" i="3"/>
  <c r="AW40" i="3"/>
  <c r="AW230" i="3"/>
  <c r="AW99" i="3"/>
  <c r="AW216" i="3"/>
  <c r="AW33" i="3"/>
  <c r="AW204" i="3"/>
  <c r="AW224" i="3"/>
  <c r="AW151" i="3"/>
  <c r="AW41" i="3"/>
  <c r="AW84" i="3"/>
  <c r="AW186" i="3"/>
  <c r="AW17" i="3"/>
  <c r="AW154" i="3"/>
  <c r="AW79" i="3"/>
  <c r="AW95" i="3"/>
  <c r="AW75" i="3"/>
  <c r="AW175" i="3"/>
  <c r="AW238" i="3"/>
  <c r="AW74" i="3"/>
  <c r="AW72" i="3"/>
  <c r="AW58" i="3"/>
  <c r="AW165" i="3"/>
  <c r="AW191" i="3"/>
  <c r="AW36" i="3"/>
  <c r="AW242" i="3"/>
  <c r="AW69" i="3"/>
  <c r="AW192" i="3"/>
  <c r="AW153" i="3"/>
  <c r="AW226" i="3"/>
  <c r="AW239" i="3"/>
  <c r="AW156" i="3"/>
  <c r="AW206" i="3"/>
  <c r="AW223" i="3"/>
  <c r="AW107" i="3"/>
  <c r="AW8" i="3"/>
  <c r="AW38" i="3"/>
  <c r="AW96" i="3"/>
  <c r="AW27" i="3"/>
  <c r="AW220" i="3"/>
  <c r="AW121" i="3"/>
  <c r="AW195" i="3"/>
  <c r="AW70" i="3"/>
  <c r="AW187" i="3"/>
  <c r="AW163" i="3"/>
  <c r="AW31" i="3"/>
  <c r="AW155" i="3"/>
  <c r="AW183" i="3"/>
  <c r="AW42" i="3"/>
  <c r="AW162" i="3"/>
  <c r="AW172" i="3"/>
  <c r="AW166" i="3"/>
  <c r="AW57" i="3"/>
  <c r="AW102" i="3"/>
  <c r="AW125" i="3"/>
  <c r="AW188" i="3"/>
  <c r="AW117" i="3"/>
  <c r="AW127" i="3"/>
  <c r="AW205" i="3"/>
  <c r="AW213" i="3"/>
  <c r="AW68" i="3"/>
  <c r="AW145" i="3"/>
  <c r="AW161" i="3"/>
  <c r="AW81" i="3"/>
  <c r="AW177" i="3"/>
  <c r="AW118" i="3"/>
  <c r="AW97" i="3"/>
  <c r="AW77" i="3"/>
  <c r="AW219" i="3"/>
  <c r="AW211" i="3"/>
  <c r="AW46" i="3"/>
  <c r="AW53" i="3"/>
  <c r="AW80" i="3"/>
  <c r="AW122" i="3"/>
  <c r="AW229" i="3"/>
  <c r="AW173" i="3"/>
  <c r="AW14" i="3"/>
  <c r="AW101" i="3"/>
  <c r="AW210" i="3"/>
  <c r="AW39" i="3"/>
  <c r="AW218" i="3"/>
  <c r="AW209" i="3"/>
  <c r="AW185" i="3"/>
  <c r="AW181" i="3"/>
  <c r="AW62" i="3"/>
  <c r="AW109" i="3"/>
  <c r="AW184" i="3"/>
  <c r="AW200" i="3"/>
  <c r="AW202" i="3"/>
  <c r="AW45" i="3"/>
  <c r="AW59" i="3"/>
  <c r="AW71" i="3"/>
  <c r="AW221" i="3"/>
  <c r="AW138" i="3"/>
  <c r="AW56" i="3"/>
  <c r="AW94" i="3"/>
  <c r="AW217" i="3"/>
  <c r="AW83" i="3"/>
  <c r="AW108" i="3"/>
  <c r="AW143" i="3"/>
  <c r="AW44" i="3"/>
  <c r="AW30" i="3"/>
  <c r="AW105" i="3"/>
  <c r="AW198" i="3"/>
  <c r="AW245" i="3"/>
  <c r="AW91" i="3"/>
  <c r="AW110" i="3"/>
  <c r="AW22" i="3"/>
  <c r="AW142" i="3"/>
  <c r="AW85" i="3"/>
  <c r="AW182" i="3"/>
  <c r="AW207" i="3"/>
  <c r="AW29" i="3"/>
  <c r="AW167" i="3"/>
  <c r="AW67" i="3"/>
  <c r="AW241" i="3"/>
  <c r="AW19" i="3"/>
  <c r="AW141" i="3"/>
  <c r="AW54" i="3"/>
  <c r="AW233" i="3"/>
  <c r="AW35" i="3"/>
  <c r="AW215" i="3"/>
  <c r="AW157" i="3"/>
  <c r="AW86" i="3"/>
  <c r="AW93" i="3"/>
  <c r="AW63" i="3"/>
  <c r="AW132" i="3"/>
  <c r="AW159" i="3"/>
  <c r="AW131" i="3"/>
  <c r="AW144" i="3"/>
  <c r="AW133" i="3"/>
  <c r="AW89" i="3"/>
  <c r="AW149" i="3"/>
  <c r="AW148" i="3"/>
  <c r="AW20" i="3"/>
  <c r="U9" i="3"/>
  <c r="B9" i="3" s="1"/>
  <c r="G10" i="1"/>
  <c r="AD23" i="3" l="1"/>
  <c r="AC24" i="3"/>
  <c r="AE22" i="3"/>
  <c r="AY101" i="3"/>
  <c r="AY102" i="3"/>
  <c r="AY31" i="3"/>
  <c r="AY96" i="3"/>
  <c r="AY58" i="3"/>
  <c r="AY33" i="3"/>
  <c r="AY65" i="3"/>
  <c r="AY87" i="3"/>
  <c r="AY25" i="3"/>
  <c r="AY24" i="3"/>
  <c r="AY43" i="3"/>
  <c r="AY112" i="3"/>
  <c r="AY66" i="3"/>
  <c r="AY64" i="3"/>
  <c r="AY44" i="3"/>
  <c r="AY62" i="3"/>
  <c r="AY14" i="3"/>
  <c r="AY68" i="3"/>
  <c r="AY57" i="3"/>
  <c r="AY38" i="3"/>
  <c r="AY72" i="3"/>
  <c r="AY17" i="3"/>
  <c r="AY50" i="3"/>
  <c r="AY48" i="3"/>
  <c r="AY77" i="3"/>
  <c r="AY8" i="3"/>
  <c r="AY74" i="3"/>
  <c r="AY99" i="3"/>
  <c r="AY16" i="3"/>
  <c r="AY15" i="3"/>
  <c r="AY55" i="3"/>
  <c r="AY49" i="3"/>
  <c r="AY34" i="3"/>
  <c r="AY61" i="3"/>
  <c r="AY73" i="3"/>
  <c r="AY76" i="3"/>
  <c r="AY97" i="3"/>
  <c r="AY70" i="3"/>
  <c r="AY107" i="3"/>
  <c r="AY69" i="3"/>
  <c r="AY84" i="3"/>
  <c r="AY37" i="3"/>
  <c r="AY119" i="3"/>
  <c r="AY78" i="3"/>
  <c r="AY115" i="3"/>
  <c r="AY124" i="3"/>
  <c r="AY28" i="3"/>
  <c r="AY118" i="3"/>
  <c r="AY41" i="3"/>
  <c r="AY40" i="3"/>
  <c r="AY88" i="3"/>
  <c r="AY82" i="3"/>
  <c r="AY13" i="3"/>
  <c r="AY12" i="3"/>
  <c r="AY47" i="3"/>
  <c r="AY104" i="3"/>
  <c r="AY51" i="3"/>
  <c r="AY106" i="3"/>
  <c r="AY32" i="3"/>
  <c r="AY11" i="3"/>
  <c r="AY63" i="3"/>
  <c r="AY85" i="3"/>
  <c r="AY30" i="3"/>
  <c r="AY109" i="3"/>
  <c r="AY93" i="3"/>
  <c r="AY19" i="3"/>
  <c r="AY18" i="3"/>
  <c r="AY89" i="3"/>
  <c r="AY86" i="3"/>
  <c r="AY22" i="3"/>
  <c r="AY21" i="3"/>
  <c r="AY71" i="3"/>
  <c r="AY67" i="3"/>
  <c r="AY110" i="3"/>
  <c r="AY108" i="3"/>
  <c r="AY59" i="3"/>
  <c r="AY91" i="3"/>
  <c r="AY83" i="3"/>
  <c r="AY45" i="3"/>
  <c r="AY122" i="3"/>
  <c r="AY35" i="3"/>
  <c r="AY29" i="3"/>
  <c r="AY80" i="3"/>
  <c r="AY117" i="3"/>
  <c r="AY42" i="3"/>
  <c r="AY121" i="3"/>
  <c r="AY36" i="3"/>
  <c r="AY75" i="3"/>
  <c r="AY23" i="3"/>
  <c r="AY98" i="3"/>
  <c r="AY92" i="3"/>
  <c r="AY100" i="3"/>
  <c r="AY116" i="3"/>
  <c r="AY52" i="3"/>
  <c r="AY10" i="3"/>
  <c r="AY9" i="3"/>
  <c r="AY94" i="3"/>
  <c r="AY39" i="3"/>
  <c r="AY53" i="3"/>
  <c r="AY81" i="3"/>
  <c r="AY95" i="3"/>
  <c r="AY120" i="3"/>
  <c r="AY114" i="3"/>
  <c r="AY90" i="3"/>
  <c r="AY26" i="3"/>
  <c r="AY7" i="3"/>
  <c r="AY6" i="3"/>
  <c r="AY20" i="3"/>
  <c r="AY54" i="3"/>
  <c r="AY105" i="3"/>
  <c r="AY56" i="3"/>
  <c r="AY46" i="3"/>
  <c r="AY125" i="3"/>
  <c r="AY27" i="3"/>
  <c r="AY79" i="3"/>
  <c r="AY103" i="3"/>
  <c r="AY60" i="3"/>
  <c r="AY111" i="3"/>
  <c r="AY113" i="3"/>
  <c r="AY123" i="3"/>
  <c r="U10" i="3"/>
  <c r="B10" i="3" s="1"/>
  <c r="G11" i="1"/>
  <c r="AE23" i="3" l="1"/>
  <c r="AC25" i="3"/>
  <c r="AD24" i="3"/>
  <c r="BD75" i="3"/>
  <c r="BC75" i="3"/>
  <c r="BF75" i="3" s="1"/>
  <c r="BD49" i="3"/>
  <c r="BC49" i="3"/>
  <c r="BF49" i="3" s="1"/>
  <c r="BD30" i="3"/>
  <c r="BC30" i="3"/>
  <c r="BF30" i="3" s="1"/>
  <c r="BD44" i="3"/>
  <c r="BC44" i="3"/>
  <c r="BF44" i="3" s="1"/>
  <c r="BD111" i="3"/>
  <c r="BC111" i="3"/>
  <c r="BF111" i="3" s="1"/>
  <c r="BD105" i="3"/>
  <c r="BC105" i="3"/>
  <c r="BF105" i="3" s="1"/>
  <c r="BD120" i="3"/>
  <c r="BC120" i="3"/>
  <c r="BF120" i="3" s="1"/>
  <c r="BD52" i="3"/>
  <c r="BC52" i="3"/>
  <c r="BF52" i="3" s="1"/>
  <c r="BD121" i="3"/>
  <c r="BC121" i="3"/>
  <c r="BF121" i="3" s="1"/>
  <c r="BD83" i="3"/>
  <c r="BC83" i="3"/>
  <c r="BF83" i="3" s="1"/>
  <c r="BD22" i="3"/>
  <c r="BC22" i="3"/>
  <c r="BF22" i="3" s="1"/>
  <c r="BD85" i="3"/>
  <c r="BC85" i="3"/>
  <c r="BF85" i="3" s="1"/>
  <c r="BD12" i="3"/>
  <c r="BC12" i="3"/>
  <c r="BF12" i="3" s="1"/>
  <c r="BD124" i="3"/>
  <c r="BC124" i="3"/>
  <c r="BF124" i="3" s="1"/>
  <c r="BD70" i="3"/>
  <c r="BC70" i="3"/>
  <c r="BF70" i="3" s="1"/>
  <c r="BD15" i="3"/>
  <c r="BC15" i="3"/>
  <c r="BF15" i="3" s="1"/>
  <c r="BD17" i="3"/>
  <c r="BC17" i="3"/>
  <c r="BF17" i="3" s="1"/>
  <c r="BD64" i="3"/>
  <c r="BC64" i="3"/>
  <c r="BF64" i="3" s="1"/>
  <c r="BD33" i="3"/>
  <c r="BC33" i="3"/>
  <c r="BF33" i="3" s="1"/>
  <c r="BD46" i="3"/>
  <c r="BC46" i="3"/>
  <c r="BF46" i="3" s="1"/>
  <c r="BC109" i="3"/>
  <c r="BF109" i="3" s="1"/>
  <c r="BD109" i="3"/>
  <c r="BD56" i="3"/>
  <c r="BC56" i="3"/>
  <c r="BF56" i="3" s="1"/>
  <c r="BD47" i="3"/>
  <c r="BC47" i="3"/>
  <c r="BF47" i="3" s="1"/>
  <c r="BD50" i="3"/>
  <c r="BC50" i="3"/>
  <c r="BF50" i="3" s="1"/>
  <c r="BD60" i="3"/>
  <c r="BC60" i="3"/>
  <c r="BF60" i="3" s="1"/>
  <c r="BD54" i="3"/>
  <c r="BC54" i="3"/>
  <c r="BF54" i="3" s="1"/>
  <c r="BD95" i="3"/>
  <c r="BC95" i="3"/>
  <c r="BF95" i="3" s="1"/>
  <c r="BD116" i="3"/>
  <c r="BC116" i="3"/>
  <c r="BF116" i="3" s="1"/>
  <c r="BD42" i="3"/>
  <c r="BC42" i="3"/>
  <c r="BF42" i="3" s="1"/>
  <c r="BD91" i="3"/>
  <c r="BC91" i="3"/>
  <c r="BF91" i="3" s="1"/>
  <c r="BD86" i="3"/>
  <c r="BC86" i="3"/>
  <c r="BF86" i="3" s="1"/>
  <c r="BD63" i="3"/>
  <c r="BC63" i="3"/>
  <c r="BF63" i="3" s="1"/>
  <c r="BC13" i="3"/>
  <c r="BF13" i="3" s="1"/>
  <c r="BD13" i="3"/>
  <c r="BD115" i="3"/>
  <c r="BC115" i="3"/>
  <c r="BF115" i="3" s="1"/>
  <c r="BD97" i="3"/>
  <c r="BC97" i="3"/>
  <c r="BF97" i="3" s="1"/>
  <c r="BD16" i="3"/>
  <c r="BC16" i="3"/>
  <c r="BF16" i="3" s="1"/>
  <c r="BD72" i="3"/>
  <c r="BC72" i="3"/>
  <c r="BF72" i="3" s="1"/>
  <c r="BD66" i="3"/>
  <c r="BC66" i="3"/>
  <c r="BF66" i="3" s="1"/>
  <c r="BD58" i="3"/>
  <c r="BC58" i="3"/>
  <c r="BF58" i="3" s="1"/>
  <c r="BD123" i="3"/>
  <c r="BC123" i="3"/>
  <c r="BF123" i="3" s="1"/>
  <c r="BD104" i="3"/>
  <c r="BC104" i="3"/>
  <c r="BF104" i="3" s="1"/>
  <c r="BD48" i="3"/>
  <c r="BC48" i="3"/>
  <c r="BF48" i="3" s="1"/>
  <c r="BD114" i="3"/>
  <c r="BC114" i="3"/>
  <c r="BF114" i="3" s="1"/>
  <c r="BD45" i="3"/>
  <c r="BC45" i="3"/>
  <c r="BF45" i="3" s="1"/>
  <c r="BD55" i="3"/>
  <c r="BC55" i="3"/>
  <c r="BF55" i="3" s="1"/>
  <c r="BD65" i="3"/>
  <c r="BC65" i="3"/>
  <c r="BF65" i="3" s="1"/>
  <c r="BD103" i="3"/>
  <c r="BC103" i="3"/>
  <c r="BF103" i="3" s="1"/>
  <c r="BD20" i="3"/>
  <c r="BC20" i="3"/>
  <c r="BF20" i="3" s="1"/>
  <c r="BD81" i="3"/>
  <c r="BC81" i="3"/>
  <c r="BF81" i="3" s="1"/>
  <c r="BD100" i="3"/>
  <c r="BC100" i="3"/>
  <c r="BF100" i="3" s="1"/>
  <c r="BD117" i="3"/>
  <c r="BC117" i="3"/>
  <c r="BF117" i="3" s="1"/>
  <c r="BD59" i="3"/>
  <c r="BC59" i="3"/>
  <c r="BF59" i="3" s="1"/>
  <c r="BD89" i="3"/>
  <c r="BC89" i="3"/>
  <c r="BF89" i="3" s="1"/>
  <c r="BD11" i="3"/>
  <c r="BC11" i="3"/>
  <c r="BF11" i="3" s="1"/>
  <c r="BD82" i="3"/>
  <c r="BC82" i="3"/>
  <c r="BF82" i="3" s="1"/>
  <c r="BD78" i="3"/>
  <c r="BC78" i="3"/>
  <c r="BF78" i="3" s="1"/>
  <c r="BD76" i="3"/>
  <c r="BC76" i="3"/>
  <c r="BF76" i="3" s="1"/>
  <c r="BD99" i="3"/>
  <c r="BC99" i="3"/>
  <c r="BF99" i="3" s="1"/>
  <c r="BD38" i="3"/>
  <c r="BC38" i="3"/>
  <c r="BF38" i="3" s="1"/>
  <c r="BD112" i="3"/>
  <c r="BC112" i="3"/>
  <c r="BF112" i="3" s="1"/>
  <c r="BD96" i="3"/>
  <c r="BC96" i="3"/>
  <c r="BF96" i="3" s="1"/>
  <c r="BD10" i="3"/>
  <c r="BC10" i="3"/>
  <c r="BF10" i="3" s="1"/>
  <c r="BD28" i="3"/>
  <c r="BC28" i="3"/>
  <c r="BF28" i="3" s="1"/>
  <c r="BD79" i="3"/>
  <c r="BC79" i="3"/>
  <c r="BF79" i="3" s="1"/>
  <c r="BD53" i="3"/>
  <c r="BC53" i="3"/>
  <c r="BF53" i="3" s="1"/>
  <c r="BD108" i="3"/>
  <c r="BC108" i="3"/>
  <c r="BF108" i="3" s="1"/>
  <c r="BD18" i="3"/>
  <c r="BC18" i="3"/>
  <c r="BF18" i="3" s="1"/>
  <c r="BD32" i="3"/>
  <c r="BC32" i="3"/>
  <c r="BF32" i="3" s="1"/>
  <c r="BD88" i="3"/>
  <c r="BC88" i="3"/>
  <c r="BF88" i="3" s="1"/>
  <c r="BD119" i="3"/>
  <c r="BC119" i="3"/>
  <c r="BF119" i="3" s="1"/>
  <c r="BD73" i="3"/>
  <c r="BC73" i="3"/>
  <c r="BF73" i="3" s="1"/>
  <c r="BD74" i="3"/>
  <c r="BC74" i="3"/>
  <c r="BF74" i="3" s="1"/>
  <c r="BD57" i="3"/>
  <c r="BC57" i="3"/>
  <c r="BF57" i="3" s="1"/>
  <c r="BD43" i="3"/>
  <c r="BC43" i="3"/>
  <c r="BF43" i="3" s="1"/>
  <c r="BD31" i="3"/>
  <c r="BC31" i="3"/>
  <c r="BF31" i="3" s="1"/>
  <c r="BD90" i="3"/>
  <c r="BC90" i="3"/>
  <c r="BF90" i="3" s="1"/>
  <c r="BD122" i="3"/>
  <c r="BC122" i="3"/>
  <c r="BF122" i="3" s="1"/>
  <c r="BD118" i="3"/>
  <c r="BC118" i="3"/>
  <c r="BF118" i="3" s="1"/>
  <c r="BD87" i="3"/>
  <c r="BC87" i="3"/>
  <c r="BF87" i="3" s="1"/>
  <c r="BD6" i="3"/>
  <c r="BC6" i="3"/>
  <c r="BF6" i="3" s="1"/>
  <c r="BD92" i="3"/>
  <c r="BC92" i="3"/>
  <c r="BF92" i="3" s="1"/>
  <c r="BD27" i="3"/>
  <c r="BC27" i="3"/>
  <c r="BF27" i="3" s="1"/>
  <c r="BD7" i="3"/>
  <c r="BC7" i="3"/>
  <c r="BF7" i="3" s="1"/>
  <c r="BD39" i="3"/>
  <c r="BC39" i="3"/>
  <c r="BF39" i="3" s="1"/>
  <c r="BD98" i="3"/>
  <c r="BC98" i="3"/>
  <c r="BF98" i="3" s="1"/>
  <c r="BC29" i="3"/>
  <c r="BF29" i="3" s="1"/>
  <c r="BD29" i="3"/>
  <c r="BD110" i="3"/>
  <c r="BC110" i="3"/>
  <c r="BF110" i="3" s="1"/>
  <c r="BD19" i="3"/>
  <c r="BC19" i="3"/>
  <c r="BF19" i="3" s="1"/>
  <c r="BD106" i="3"/>
  <c r="BC106" i="3"/>
  <c r="BF106" i="3" s="1"/>
  <c r="BD40" i="3"/>
  <c r="BC40" i="3"/>
  <c r="BF40" i="3" s="1"/>
  <c r="BC37" i="3"/>
  <c r="BF37" i="3" s="1"/>
  <c r="BD37" i="3"/>
  <c r="BC61" i="3"/>
  <c r="BF61" i="3" s="1"/>
  <c r="BD61" i="3"/>
  <c r="BD8" i="3"/>
  <c r="BC8" i="3"/>
  <c r="BF8" i="3" s="1"/>
  <c r="BD68" i="3"/>
  <c r="BC68" i="3"/>
  <c r="BF68" i="3" s="1"/>
  <c r="BD24" i="3"/>
  <c r="BC24" i="3"/>
  <c r="BF24" i="3" s="1"/>
  <c r="BD102" i="3"/>
  <c r="BC102" i="3"/>
  <c r="BF102" i="3" s="1"/>
  <c r="BD9" i="3"/>
  <c r="BC9" i="3"/>
  <c r="BF9" i="3" s="1"/>
  <c r="BD71" i="3"/>
  <c r="BC71" i="3"/>
  <c r="BF71" i="3" s="1"/>
  <c r="BC69" i="3"/>
  <c r="BF69" i="3" s="1"/>
  <c r="BD69" i="3"/>
  <c r="BD62" i="3"/>
  <c r="BC62" i="3"/>
  <c r="BF62" i="3" s="1"/>
  <c r="BD113" i="3"/>
  <c r="BC113" i="3"/>
  <c r="BF113" i="3" s="1"/>
  <c r="BD36" i="3"/>
  <c r="BC36" i="3"/>
  <c r="BF36" i="3" s="1"/>
  <c r="BD21" i="3"/>
  <c r="BC21" i="3"/>
  <c r="BF21" i="3" s="1"/>
  <c r="BD107" i="3"/>
  <c r="BC107" i="3"/>
  <c r="BF107" i="3" s="1"/>
  <c r="BD80" i="3"/>
  <c r="BC80" i="3"/>
  <c r="BF80" i="3" s="1"/>
  <c r="BC125" i="3"/>
  <c r="BF125" i="3" s="1"/>
  <c r="BD125" i="3"/>
  <c r="BD26" i="3"/>
  <c r="BC26" i="3"/>
  <c r="BF26" i="3" s="1"/>
  <c r="BD94" i="3"/>
  <c r="BC94" i="3"/>
  <c r="BF94" i="3" s="1"/>
  <c r="BD23" i="3"/>
  <c r="BC23" i="3"/>
  <c r="BF23" i="3" s="1"/>
  <c r="BD35" i="3"/>
  <c r="BC35" i="3"/>
  <c r="BF35" i="3" s="1"/>
  <c r="BD67" i="3"/>
  <c r="BC67" i="3"/>
  <c r="BF67" i="3" s="1"/>
  <c r="BD93" i="3"/>
  <c r="BC93" i="3"/>
  <c r="BF93" i="3" s="1"/>
  <c r="BD51" i="3"/>
  <c r="BC51" i="3"/>
  <c r="BF51" i="3" s="1"/>
  <c r="BD41" i="3"/>
  <c r="BC41" i="3"/>
  <c r="BF41" i="3" s="1"/>
  <c r="BD84" i="3"/>
  <c r="BC84" i="3"/>
  <c r="BF84" i="3" s="1"/>
  <c r="BD34" i="3"/>
  <c r="BC34" i="3"/>
  <c r="BF34" i="3" s="1"/>
  <c r="BC77" i="3"/>
  <c r="BF77" i="3" s="1"/>
  <c r="BD77" i="3"/>
  <c r="BD14" i="3"/>
  <c r="BC14" i="3"/>
  <c r="BF14" i="3" s="1"/>
  <c r="BD25" i="3"/>
  <c r="BC25" i="3"/>
  <c r="BF25" i="3" s="1"/>
  <c r="BC101" i="3"/>
  <c r="BF101" i="3" s="1"/>
  <c r="BD101" i="3"/>
  <c r="BA9" i="3"/>
  <c r="BB9" i="3"/>
  <c r="BA109" i="3"/>
  <c r="BB109" i="3"/>
  <c r="BA87" i="3"/>
  <c r="BB87" i="3"/>
  <c r="BA56" i="3"/>
  <c r="BB56" i="3"/>
  <c r="BA36" i="3"/>
  <c r="BB36" i="3"/>
  <c r="BB30" i="3"/>
  <c r="BA30" i="3"/>
  <c r="BA107" i="3"/>
  <c r="BB107" i="3"/>
  <c r="BA50" i="3"/>
  <c r="BB50" i="3"/>
  <c r="BA65" i="3"/>
  <c r="BB65" i="3"/>
  <c r="BA111" i="3"/>
  <c r="BB111" i="3"/>
  <c r="BA105" i="3"/>
  <c r="BB105" i="3"/>
  <c r="BA120" i="3"/>
  <c r="BB120" i="3"/>
  <c r="BB52" i="3"/>
  <c r="BA52" i="3"/>
  <c r="BA121" i="3"/>
  <c r="BB121" i="3"/>
  <c r="BA83" i="3"/>
  <c r="BB83" i="3"/>
  <c r="BB22" i="3"/>
  <c r="BA22" i="3"/>
  <c r="BA85" i="3"/>
  <c r="BB85" i="3"/>
  <c r="BB12" i="3"/>
  <c r="BA12" i="3"/>
  <c r="BA124" i="3"/>
  <c r="BB124" i="3"/>
  <c r="BB70" i="3"/>
  <c r="BA70" i="3"/>
  <c r="BA15" i="3"/>
  <c r="BB15" i="3"/>
  <c r="BA17" i="3"/>
  <c r="BB17" i="3"/>
  <c r="BA64" i="3"/>
  <c r="BB64" i="3"/>
  <c r="BA33" i="3"/>
  <c r="BB33" i="3"/>
  <c r="BA123" i="3"/>
  <c r="BB123" i="3"/>
  <c r="BA71" i="3"/>
  <c r="BB71" i="3"/>
  <c r="BA48" i="3"/>
  <c r="BB48" i="3"/>
  <c r="BA114" i="3"/>
  <c r="BB114" i="3"/>
  <c r="BA45" i="3"/>
  <c r="BB45" i="3"/>
  <c r="BB28" i="3"/>
  <c r="BA28" i="3"/>
  <c r="BB60" i="3"/>
  <c r="BA60" i="3"/>
  <c r="BA54" i="3"/>
  <c r="BB54" i="3"/>
  <c r="BA95" i="3"/>
  <c r="BB95" i="3"/>
  <c r="BB116" i="3"/>
  <c r="BA116" i="3"/>
  <c r="BA42" i="3"/>
  <c r="BB42" i="3"/>
  <c r="BA91" i="3"/>
  <c r="BB91" i="3"/>
  <c r="BB86" i="3"/>
  <c r="BA86" i="3"/>
  <c r="BA63" i="3"/>
  <c r="BB63" i="3"/>
  <c r="BA13" i="3"/>
  <c r="BB13" i="3"/>
  <c r="BA115" i="3"/>
  <c r="BB115" i="3"/>
  <c r="BA97" i="3"/>
  <c r="BB97" i="3"/>
  <c r="BA16" i="3"/>
  <c r="BB16" i="3"/>
  <c r="BA72" i="3"/>
  <c r="BB72" i="3"/>
  <c r="BA66" i="3"/>
  <c r="BB66" i="3"/>
  <c r="BA58" i="3"/>
  <c r="BB58" i="3"/>
  <c r="BB46" i="3"/>
  <c r="BA46" i="3"/>
  <c r="BA122" i="3"/>
  <c r="BB122" i="3"/>
  <c r="BA104" i="3"/>
  <c r="BB104" i="3"/>
  <c r="BB62" i="3"/>
  <c r="BA62" i="3"/>
  <c r="BA113" i="3"/>
  <c r="BB113" i="3"/>
  <c r="BA10" i="3"/>
  <c r="BB10" i="3"/>
  <c r="BA21" i="3"/>
  <c r="BB21" i="3"/>
  <c r="BA47" i="3"/>
  <c r="BB47" i="3"/>
  <c r="BA55" i="3"/>
  <c r="BB55" i="3"/>
  <c r="BA44" i="3"/>
  <c r="BB44" i="3"/>
  <c r="BA103" i="3"/>
  <c r="BB103" i="3"/>
  <c r="BB20" i="3"/>
  <c r="BA20" i="3"/>
  <c r="BA81" i="3"/>
  <c r="BB81" i="3"/>
  <c r="BB100" i="3"/>
  <c r="BA100" i="3"/>
  <c r="BA117" i="3"/>
  <c r="BB117" i="3"/>
  <c r="BA59" i="3"/>
  <c r="BB59" i="3"/>
  <c r="BA89" i="3"/>
  <c r="BB89" i="3"/>
  <c r="BA11" i="3"/>
  <c r="BB11" i="3"/>
  <c r="BA82" i="3"/>
  <c r="BB82" i="3"/>
  <c r="BB78" i="3"/>
  <c r="BA78" i="3"/>
  <c r="BA76" i="3"/>
  <c r="BB76" i="3"/>
  <c r="BA99" i="3"/>
  <c r="BB99" i="3"/>
  <c r="BB38" i="3"/>
  <c r="BA38" i="3"/>
  <c r="BA112" i="3"/>
  <c r="BB112" i="3"/>
  <c r="BA96" i="3"/>
  <c r="BB96" i="3"/>
  <c r="BA75" i="3"/>
  <c r="BB75" i="3"/>
  <c r="BB118" i="3"/>
  <c r="BA118" i="3"/>
  <c r="BA88" i="3"/>
  <c r="BB88" i="3"/>
  <c r="BA119" i="3"/>
  <c r="BB119" i="3"/>
  <c r="BA73" i="3"/>
  <c r="BB73" i="3"/>
  <c r="BA74" i="3"/>
  <c r="BB74" i="3"/>
  <c r="BA57" i="3"/>
  <c r="BB57" i="3"/>
  <c r="BA43" i="3"/>
  <c r="BB43" i="3"/>
  <c r="BA31" i="3"/>
  <c r="BB31" i="3"/>
  <c r="BA90" i="3"/>
  <c r="BB90" i="3"/>
  <c r="BA49" i="3"/>
  <c r="BB49" i="3"/>
  <c r="BA79" i="3"/>
  <c r="BB79" i="3"/>
  <c r="BA6" i="3"/>
  <c r="BB6" i="3"/>
  <c r="BA53" i="3"/>
  <c r="BB53" i="3"/>
  <c r="BA92" i="3"/>
  <c r="BB92" i="3"/>
  <c r="BA80" i="3"/>
  <c r="BB80" i="3"/>
  <c r="BA108" i="3"/>
  <c r="BB108" i="3"/>
  <c r="BA18" i="3"/>
  <c r="BB18" i="3"/>
  <c r="BA32" i="3"/>
  <c r="BB32" i="3"/>
  <c r="BA27" i="3"/>
  <c r="BB27" i="3"/>
  <c r="BA7" i="3"/>
  <c r="BB7" i="3"/>
  <c r="BA39" i="3"/>
  <c r="BB39" i="3"/>
  <c r="BA98" i="3"/>
  <c r="BB98" i="3"/>
  <c r="BA29" i="3"/>
  <c r="BB29" i="3"/>
  <c r="BA110" i="3"/>
  <c r="BB110" i="3"/>
  <c r="BA19" i="3"/>
  <c r="BB19" i="3"/>
  <c r="BA106" i="3"/>
  <c r="BB106" i="3"/>
  <c r="BA40" i="3"/>
  <c r="BB40" i="3"/>
  <c r="BA37" i="3"/>
  <c r="BB37" i="3"/>
  <c r="BA61" i="3"/>
  <c r="BB61" i="3"/>
  <c r="BA8" i="3"/>
  <c r="BB8" i="3"/>
  <c r="BB68" i="3"/>
  <c r="BA68" i="3"/>
  <c r="BA24" i="3"/>
  <c r="BB24" i="3"/>
  <c r="BB102" i="3"/>
  <c r="BA102" i="3"/>
  <c r="BA69" i="3"/>
  <c r="BB69" i="3"/>
  <c r="H6" i="1"/>
  <c r="BA125" i="3"/>
  <c r="BB125" i="3"/>
  <c r="BA26" i="3"/>
  <c r="BB26" i="3"/>
  <c r="BB94" i="3"/>
  <c r="BA94" i="3"/>
  <c r="BA23" i="3"/>
  <c r="BB23" i="3"/>
  <c r="BA35" i="3"/>
  <c r="BB35" i="3"/>
  <c r="BA67" i="3"/>
  <c r="BB67" i="3"/>
  <c r="BA93" i="3"/>
  <c r="BB93" i="3"/>
  <c r="BA51" i="3"/>
  <c r="BB51" i="3"/>
  <c r="BA41" i="3"/>
  <c r="BB41" i="3"/>
  <c r="BB84" i="3"/>
  <c r="BA84" i="3"/>
  <c r="BA34" i="3"/>
  <c r="BB34" i="3"/>
  <c r="BA77" i="3"/>
  <c r="BB77" i="3"/>
  <c r="BB14" i="3"/>
  <c r="BA14" i="3"/>
  <c r="BA25" i="3"/>
  <c r="BB25" i="3"/>
  <c r="BA101" i="3"/>
  <c r="BB101" i="3"/>
  <c r="U11" i="3"/>
  <c r="B11" i="3" s="1"/>
  <c r="AI6" i="3"/>
  <c r="AO6" i="3"/>
  <c r="AP6" i="3"/>
  <c r="AN6" i="3"/>
  <c r="AK6" i="3"/>
  <c r="AJ6" i="3"/>
  <c r="AH6" i="3"/>
  <c r="G12" i="1"/>
  <c r="AC26" i="3" l="1"/>
  <c r="AD25" i="3"/>
  <c r="AE24" i="3"/>
  <c r="AR6" i="3"/>
  <c r="I6" i="1" s="1"/>
  <c r="U12" i="3"/>
  <c r="G13" i="1"/>
  <c r="AE25" i="3" l="1"/>
  <c r="AC27" i="3"/>
  <c r="AD26" i="3"/>
  <c r="B12" i="3"/>
  <c r="U13" i="3"/>
  <c r="B13" i="3" s="1"/>
  <c r="G14" i="1"/>
  <c r="AC28" i="3" l="1"/>
  <c r="AD27" i="3"/>
  <c r="AE26" i="3"/>
  <c r="U14" i="3"/>
  <c r="B14" i="3" s="1"/>
  <c r="G15" i="1"/>
  <c r="AE27" i="3" l="1"/>
  <c r="AC29" i="3"/>
  <c r="AD28" i="3"/>
  <c r="U15" i="3"/>
  <c r="B15" i="3" s="1"/>
  <c r="G16" i="1"/>
  <c r="AC30" i="3" l="1"/>
  <c r="AD29" i="3"/>
  <c r="AE28" i="3"/>
  <c r="U16" i="3"/>
  <c r="B16" i="3" s="1"/>
  <c r="G17" i="1"/>
  <c r="AE29" i="3" l="1"/>
  <c r="AC31" i="3"/>
  <c r="AD30" i="3"/>
  <c r="U17" i="3"/>
  <c r="B17" i="3" s="1"/>
  <c r="G18" i="1"/>
  <c r="AC32" i="3" l="1"/>
  <c r="AD31" i="3"/>
  <c r="AE30" i="3"/>
  <c r="U18" i="3"/>
  <c r="B18" i="3" s="1"/>
  <c r="G19" i="1"/>
  <c r="AE31" i="3" l="1"/>
  <c r="AC33" i="3"/>
  <c r="AD32" i="3"/>
  <c r="U19" i="3"/>
  <c r="B19" i="3" s="1"/>
  <c r="G20" i="1"/>
  <c r="AE32" i="3" l="1"/>
  <c r="AC34" i="3"/>
  <c r="AD33" i="3"/>
  <c r="U20" i="3"/>
  <c r="B20" i="3" s="1"/>
  <c r="G21" i="1"/>
  <c r="AC35" i="3" l="1"/>
  <c r="AD34" i="3"/>
  <c r="AE33" i="3"/>
  <c r="U21" i="3"/>
  <c r="B21" i="3" s="1"/>
  <c r="G22" i="1"/>
  <c r="AE34" i="3" l="1"/>
  <c r="AC36" i="3"/>
  <c r="AD35" i="3"/>
  <c r="U22" i="3"/>
  <c r="B22" i="3" s="1"/>
  <c r="G23" i="1"/>
  <c r="AC37" i="3" l="1"/>
  <c r="AD36" i="3"/>
  <c r="AE35" i="3"/>
  <c r="U23" i="3"/>
  <c r="B23" i="3" s="1"/>
  <c r="G24" i="1"/>
  <c r="AE36" i="3" l="1"/>
  <c r="AC38" i="3"/>
  <c r="AD37" i="3"/>
  <c r="U24" i="3"/>
  <c r="G25" i="1"/>
  <c r="AC39" i="3" l="1"/>
  <c r="AD38" i="3"/>
  <c r="AE37" i="3"/>
  <c r="B24" i="3"/>
  <c r="U25" i="3"/>
  <c r="B25" i="3" s="1"/>
  <c r="G26" i="1"/>
  <c r="AE38" i="3" l="1"/>
  <c r="AC40" i="3"/>
  <c r="AD39" i="3"/>
  <c r="U26" i="3"/>
  <c r="B26" i="3" s="1"/>
  <c r="G27" i="1"/>
  <c r="AC41" i="3" l="1"/>
  <c r="AD40" i="3"/>
  <c r="AE39" i="3"/>
  <c r="U27" i="3"/>
  <c r="B27" i="3" s="1"/>
  <c r="G28" i="1"/>
  <c r="AE40" i="3" l="1"/>
  <c r="AC42" i="3"/>
  <c r="AD41" i="3"/>
  <c r="U28" i="3"/>
  <c r="B28" i="3" s="1"/>
  <c r="G29" i="1"/>
  <c r="AC43" i="3" l="1"/>
  <c r="AD42" i="3"/>
  <c r="AE41" i="3"/>
  <c r="U29" i="3"/>
  <c r="B29" i="3" s="1"/>
  <c r="G30" i="1"/>
  <c r="AD43" i="3" l="1"/>
  <c r="AE42" i="3"/>
  <c r="AC44" i="3"/>
  <c r="U30" i="3"/>
  <c r="B30" i="3" s="1"/>
  <c r="G31" i="1"/>
  <c r="AD44" i="3" l="1"/>
  <c r="AC45" i="3"/>
  <c r="AE43" i="3"/>
  <c r="U31" i="3"/>
  <c r="B31" i="3" s="1"/>
  <c r="G32" i="1"/>
  <c r="AE44" i="3" l="1"/>
  <c r="AC46" i="3"/>
  <c r="AD45" i="3"/>
  <c r="U32" i="3"/>
  <c r="B32" i="3" s="1"/>
  <c r="G33" i="1"/>
  <c r="AC47" i="3" l="1"/>
  <c r="AD46" i="3"/>
  <c r="AE45" i="3"/>
  <c r="U33" i="3"/>
  <c r="B33" i="3" s="1"/>
  <c r="G34" i="1"/>
  <c r="AE46" i="3" l="1"/>
  <c r="AC48" i="3"/>
  <c r="AD47" i="3"/>
  <c r="U34" i="3"/>
  <c r="B34" i="3" s="1"/>
  <c r="G35" i="1"/>
  <c r="AC49" i="3" l="1"/>
  <c r="AD48" i="3"/>
  <c r="AE47" i="3"/>
  <c r="U35" i="3"/>
  <c r="B35" i="3" s="1"/>
  <c r="G36" i="1"/>
  <c r="AE48" i="3" l="1"/>
  <c r="AC50" i="3"/>
  <c r="AD49" i="3"/>
  <c r="U36" i="3"/>
  <c r="G37" i="1"/>
  <c r="AD50" i="3" l="1"/>
  <c r="AC51" i="3"/>
  <c r="AE49" i="3"/>
  <c r="B36" i="3"/>
  <c r="U37" i="3"/>
  <c r="B37" i="3" s="1"/>
  <c r="G38" i="1"/>
  <c r="AD51" i="3" l="1"/>
  <c r="AE50" i="3"/>
  <c r="AC52" i="3"/>
  <c r="U38" i="3"/>
  <c r="B38" i="3" s="1"/>
  <c r="G39" i="1"/>
  <c r="AC53" i="3" l="1"/>
  <c r="AD52" i="3"/>
  <c r="AE51" i="3"/>
  <c r="U39" i="3"/>
  <c r="B39" i="3" s="1"/>
  <c r="G40" i="1"/>
  <c r="AE52" i="3" l="1"/>
  <c r="AC54" i="3"/>
  <c r="AD53" i="3"/>
  <c r="U40" i="3"/>
  <c r="B40" i="3" s="1"/>
  <c r="G41" i="1"/>
  <c r="AE53" i="3" l="1"/>
  <c r="AC55" i="3"/>
  <c r="AD54" i="3"/>
  <c r="U41" i="3"/>
  <c r="B41" i="3" s="1"/>
  <c r="G42" i="1"/>
  <c r="AC56" i="3" l="1"/>
  <c r="AD55" i="3"/>
  <c r="AE54" i="3"/>
  <c r="U42" i="3"/>
  <c r="G43" i="1"/>
  <c r="AC57" i="3" l="1"/>
  <c r="AD56" i="3"/>
  <c r="AE55" i="3"/>
  <c r="B42" i="3"/>
  <c r="U43" i="3"/>
  <c r="B43" i="3" s="1"/>
  <c r="G44" i="1"/>
  <c r="AD57" i="3" l="1"/>
  <c r="AE56" i="3"/>
  <c r="AC58" i="3"/>
  <c r="U44" i="3"/>
  <c r="B44" i="3" s="1"/>
  <c r="G45" i="1"/>
  <c r="AC59" i="3" l="1"/>
  <c r="AD58" i="3"/>
  <c r="AE57" i="3"/>
  <c r="U45" i="3"/>
  <c r="B45" i="3" s="1"/>
  <c r="G46" i="1"/>
  <c r="AE58" i="3" l="1"/>
  <c r="AC60" i="3"/>
  <c r="AD59" i="3"/>
  <c r="U46" i="3"/>
  <c r="B46" i="3" s="1"/>
  <c r="G47" i="1"/>
  <c r="AE59" i="3" l="1"/>
  <c r="AC61" i="3"/>
  <c r="AD60" i="3"/>
  <c r="U47" i="3"/>
  <c r="B47" i="3" s="1"/>
  <c r="G48" i="1"/>
  <c r="AC62" i="3" l="1"/>
  <c r="AD61" i="3"/>
  <c r="AE60" i="3"/>
  <c r="U48" i="3"/>
  <c r="B48" i="3" s="1"/>
  <c r="G49" i="1"/>
  <c r="AE61" i="3" l="1"/>
  <c r="AC63" i="3"/>
  <c r="AD62" i="3"/>
  <c r="U49" i="3"/>
  <c r="B49" i="3" s="1"/>
  <c r="G50" i="1"/>
  <c r="AC64" i="3" l="1"/>
  <c r="AD63" i="3"/>
  <c r="AE62" i="3"/>
  <c r="U50" i="3"/>
  <c r="B50" i="3" s="1"/>
  <c r="G51" i="1"/>
  <c r="AD64" i="3" l="1"/>
  <c r="AE63" i="3"/>
  <c r="AC65" i="3"/>
  <c r="U51" i="3"/>
  <c r="B51" i="3" s="1"/>
  <c r="G52" i="1"/>
  <c r="AC66" i="3" l="1"/>
  <c r="AD65" i="3"/>
  <c r="AE64" i="3"/>
  <c r="U52" i="3"/>
  <c r="B52" i="3" s="1"/>
  <c r="G53" i="1"/>
  <c r="AE65" i="3" l="1"/>
  <c r="AC67" i="3"/>
  <c r="AD66" i="3"/>
  <c r="U53" i="3"/>
  <c r="B53" i="3" s="1"/>
  <c r="G54" i="1"/>
  <c r="AC68" i="3" l="1"/>
  <c r="AD67" i="3"/>
  <c r="AE66" i="3"/>
  <c r="U54" i="3"/>
  <c r="B54" i="3" s="1"/>
  <c r="G55" i="1"/>
  <c r="AE67" i="3" l="1"/>
  <c r="AC69" i="3"/>
  <c r="AD68" i="3"/>
  <c r="U55" i="3"/>
  <c r="B55" i="3" s="1"/>
  <c r="G56" i="1"/>
  <c r="AC70" i="3" l="1"/>
  <c r="AD69" i="3"/>
  <c r="AE68" i="3"/>
  <c r="U56" i="3"/>
  <c r="B56" i="3" s="1"/>
  <c r="G57" i="1"/>
  <c r="AC71" i="3" l="1"/>
  <c r="AD70" i="3"/>
  <c r="AE69" i="3"/>
  <c r="U57" i="3"/>
  <c r="B57" i="3" s="1"/>
  <c r="G58" i="1"/>
  <c r="AD71" i="3" l="1"/>
  <c r="AE70" i="3"/>
  <c r="AC72" i="3"/>
  <c r="U58" i="3"/>
  <c r="B58" i="3" s="1"/>
  <c r="G59" i="1"/>
  <c r="AC73" i="3" l="1"/>
  <c r="AD72" i="3"/>
  <c r="AE71" i="3"/>
  <c r="U59" i="3"/>
  <c r="B59" i="3" s="1"/>
  <c r="G60" i="1"/>
  <c r="AE72" i="3" l="1"/>
  <c r="AC74" i="3"/>
  <c r="AD73" i="3"/>
  <c r="U60" i="3"/>
  <c r="G61" i="1"/>
  <c r="AC75" i="3" l="1"/>
  <c r="AD74" i="3"/>
  <c r="AE73" i="3"/>
  <c r="B60" i="3"/>
  <c r="U61" i="3"/>
  <c r="B61" i="3" s="1"/>
  <c r="G62" i="1"/>
  <c r="AE74" i="3" l="1"/>
  <c r="AC76" i="3"/>
  <c r="AD75" i="3"/>
  <c r="U62" i="3"/>
  <c r="B62" i="3" s="1"/>
  <c r="G63" i="1"/>
  <c r="AC77" i="3" l="1"/>
  <c r="AD76" i="3"/>
  <c r="AE75" i="3"/>
  <c r="U63" i="3"/>
  <c r="B63" i="3" s="1"/>
  <c r="G64" i="1"/>
  <c r="AE76" i="3" l="1"/>
  <c r="AC78" i="3"/>
  <c r="AD77" i="3"/>
  <c r="U64" i="3"/>
  <c r="B64" i="3" s="1"/>
  <c r="G65" i="1"/>
  <c r="AD78" i="3" l="1"/>
  <c r="AC79" i="3"/>
  <c r="AE77" i="3"/>
  <c r="U65" i="3"/>
  <c r="B65" i="3" s="1"/>
  <c r="G66" i="1"/>
  <c r="AE78" i="3" l="1"/>
  <c r="AC80" i="3"/>
  <c r="AD79" i="3"/>
  <c r="U66" i="3"/>
  <c r="B66" i="3" s="1"/>
  <c r="G67" i="1"/>
  <c r="AC81" i="3" l="1"/>
  <c r="AD80" i="3"/>
  <c r="AE79" i="3"/>
  <c r="U67" i="3"/>
  <c r="B67" i="3" s="1"/>
  <c r="G68" i="1"/>
  <c r="AE80" i="3" l="1"/>
  <c r="AC82" i="3"/>
  <c r="AD81" i="3"/>
  <c r="U68" i="3"/>
  <c r="B68" i="3" s="1"/>
  <c r="G69" i="1"/>
  <c r="AC83" i="3" l="1"/>
  <c r="AD82" i="3"/>
  <c r="AE81" i="3"/>
  <c r="U69" i="3"/>
  <c r="B69" i="3" s="1"/>
  <c r="G70" i="1"/>
  <c r="AE82" i="3" l="1"/>
  <c r="AC84" i="3"/>
  <c r="AD83" i="3"/>
  <c r="U70" i="3"/>
  <c r="B70" i="3" s="1"/>
  <c r="G71" i="1"/>
  <c r="AC85" i="3" l="1"/>
  <c r="AD84" i="3"/>
  <c r="AE83" i="3"/>
  <c r="U71" i="3"/>
  <c r="B71" i="3" s="1"/>
  <c r="G72" i="1"/>
  <c r="AE84" i="3" l="1"/>
  <c r="AC86" i="3"/>
  <c r="AD85" i="3"/>
  <c r="U72" i="3"/>
  <c r="B72" i="3" s="1"/>
  <c r="G73" i="1"/>
  <c r="AD86" i="3" l="1"/>
  <c r="AC87" i="3"/>
  <c r="AE85" i="3"/>
  <c r="U73" i="3"/>
  <c r="B73" i="3" s="1"/>
  <c r="G74" i="1"/>
  <c r="AE86" i="3" l="1"/>
  <c r="AC88" i="3"/>
  <c r="AD87" i="3"/>
  <c r="U74" i="3"/>
  <c r="B74" i="3" s="1"/>
  <c r="G75" i="1"/>
  <c r="AC89" i="3" l="1"/>
  <c r="AD88" i="3"/>
  <c r="AE87" i="3"/>
  <c r="U75" i="3"/>
  <c r="B75" i="3" s="1"/>
  <c r="G76" i="1"/>
  <c r="AE88" i="3" l="1"/>
  <c r="AC90" i="3"/>
  <c r="AD89" i="3"/>
  <c r="U76" i="3"/>
  <c r="B76" i="3" s="1"/>
  <c r="G77" i="1"/>
  <c r="AC91" i="3" l="1"/>
  <c r="AD90" i="3"/>
  <c r="AE89" i="3"/>
  <c r="U77" i="3"/>
  <c r="B77" i="3" s="1"/>
  <c r="G78" i="1"/>
  <c r="AE90" i="3" l="1"/>
  <c r="AC92" i="3"/>
  <c r="AD91" i="3"/>
  <c r="U78" i="3"/>
  <c r="B78" i="3" s="1"/>
  <c r="G79" i="1"/>
  <c r="AC93" i="3" l="1"/>
  <c r="AD92" i="3"/>
  <c r="AE91" i="3"/>
  <c r="U79" i="3"/>
  <c r="B79" i="3" s="1"/>
  <c r="G80" i="1"/>
  <c r="AE92" i="3" l="1"/>
  <c r="AC94" i="3"/>
  <c r="AD93" i="3"/>
  <c r="U80" i="3"/>
  <c r="B80" i="3" s="1"/>
  <c r="G81" i="1"/>
  <c r="AC95" i="3" l="1"/>
  <c r="AD94" i="3"/>
  <c r="AE93" i="3"/>
  <c r="U81" i="3"/>
  <c r="B81" i="3" s="1"/>
  <c r="G82" i="1"/>
  <c r="AE94" i="3" l="1"/>
  <c r="AC96" i="3"/>
  <c r="AD95" i="3"/>
  <c r="U82" i="3"/>
  <c r="G83" i="1"/>
  <c r="AC97" i="3" l="1"/>
  <c r="AD96" i="3"/>
  <c r="AE95" i="3"/>
  <c r="B82" i="3"/>
  <c r="U83" i="3"/>
  <c r="B83" i="3" s="1"/>
  <c r="G84" i="1"/>
  <c r="AE96" i="3" l="1"/>
  <c r="AC98" i="3"/>
  <c r="AD97" i="3"/>
  <c r="U84" i="3"/>
  <c r="B84" i="3" s="1"/>
  <c r="G85" i="1"/>
  <c r="AC99" i="3" l="1"/>
  <c r="AD98" i="3"/>
  <c r="AE97" i="3"/>
  <c r="U85" i="3"/>
  <c r="B85" i="3" s="1"/>
  <c r="G86" i="1"/>
  <c r="AE98" i="3" l="1"/>
  <c r="AC100" i="3"/>
  <c r="AD99" i="3"/>
  <c r="U86" i="3"/>
  <c r="B86" i="3" s="1"/>
  <c r="G87" i="1"/>
  <c r="AC101" i="3" l="1"/>
  <c r="AD100" i="3"/>
  <c r="AE99" i="3"/>
  <c r="U87" i="3"/>
  <c r="B87" i="3" s="1"/>
  <c r="G88" i="1"/>
  <c r="AC102" i="3" l="1"/>
  <c r="AD101" i="3"/>
  <c r="AE100" i="3"/>
  <c r="U88" i="3"/>
  <c r="B88" i="3" s="1"/>
  <c r="G89" i="1"/>
  <c r="AE101" i="3" l="1"/>
  <c r="AC103" i="3"/>
  <c r="AD102" i="3"/>
  <c r="U89" i="3"/>
  <c r="B89" i="3" s="1"/>
  <c r="G90" i="1"/>
  <c r="AC104" i="3" l="1"/>
  <c r="AD103" i="3"/>
  <c r="AE102" i="3"/>
  <c r="U90" i="3"/>
  <c r="B90" i="3" s="1"/>
  <c r="G91" i="1"/>
  <c r="AE103" i="3" l="1"/>
  <c r="AC105" i="3"/>
  <c r="AD104" i="3"/>
  <c r="U91" i="3"/>
  <c r="B91" i="3" s="1"/>
  <c r="G92" i="1"/>
  <c r="AC106" i="3" l="1"/>
  <c r="AD105" i="3"/>
  <c r="AE104" i="3"/>
  <c r="U92" i="3"/>
  <c r="B92" i="3" s="1"/>
  <c r="G93" i="1"/>
  <c r="AD106" i="3" l="1"/>
  <c r="AE105" i="3"/>
  <c r="AC107" i="3"/>
  <c r="U93" i="3"/>
  <c r="B93" i="3" s="1"/>
  <c r="G94" i="1"/>
  <c r="AC108" i="3" l="1"/>
  <c r="AD107" i="3"/>
  <c r="AE106" i="3"/>
  <c r="U94" i="3"/>
  <c r="B94" i="3" s="1"/>
  <c r="G95" i="1"/>
  <c r="AE107" i="3" l="1"/>
  <c r="AC109" i="3"/>
  <c r="AD108" i="3"/>
  <c r="U95" i="3"/>
  <c r="B95" i="3" s="1"/>
  <c r="G96" i="1"/>
  <c r="AC110" i="3" l="1"/>
  <c r="AD109" i="3"/>
  <c r="AE108" i="3"/>
  <c r="U96" i="3"/>
  <c r="B96" i="3" s="1"/>
  <c r="G97" i="1"/>
  <c r="AE109" i="3" l="1"/>
  <c r="AC111" i="3"/>
  <c r="AD110" i="3"/>
  <c r="U97" i="3"/>
  <c r="B97" i="3" s="1"/>
  <c r="G98" i="1"/>
  <c r="AC112" i="3" l="1"/>
  <c r="AD111" i="3"/>
  <c r="AE110" i="3"/>
  <c r="U98" i="3"/>
  <c r="B98" i="3" s="1"/>
  <c r="G99" i="1"/>
  <c r="AE111" i="3" l="1"/>
  <c r="AC113" i="3"/>
  <c r="AD112" i="3"/>
  <c r="U99" i="3"/>
  <c r="B99" i="3" s="1"/>
  <c r="G100" i="1"/>
  <c r="AD113" i="3" l="1"/>
  <c r="AC114" i="3"/>
  <c r="AE112" i="3"/>
  <c r="U100" i="3"/>
  <c r="B100" i="3" s="1"/>
  <c r="G101" i="1"/>
  <c r="AE113" i="3" l="1"/>
  <c r="AC115" i="3"/>
  <c r="AD114" i="3"/>
  <c r="U101" i="3"/>
  <c r="B101" i="3" s="1"/>
  <c r="G102" i="1"/>
  <c r="AC116" i="3" l="1"/>
  <c r="AD115" i="3"/>
  <c r="AE114" i="3"/>
  <c r="U102" i="3"/>
  <c r="B102" i="3" s="1"/>
  <c r="G103" i="1"/>
  <c r="AE115" i="3" l="1"/>
  <c r="AC117" i="3"/>
  <c r="AD116" i="3"/>
  <c r="U103" i="3"/>
  <c r="B103" i="3" s="1"/>
  <c r="G104" i="1"/>
  <c r="AC118" i="3" l="1"/>
  <c r="AD117" i="3"/>
  <c r="AE116" i="3"/>
  <c r="U104" i="3"/>
  <c r="B104" i="3" s="1"/>
  <c r="G105" i="1"/>
  <c r="AE117" i="3" l="1"/>
  <c r="AC119" i="3"/>
  <c r="AD118" i="3"/>
  <c r="U105" i="3"/>
  <c r="B105" i="3" s="1"/>
  <c r="G106" i="1"/>
  <c r="AC120" i="3" l="1"/>
  <c r="AC121" i="3" s="1"/>
  <c r="AC122" i="3" s="1"/>
  <c r="AD119" i="3"/>
  <c r="AE118" i="3"/>
  <c r="U106" i="3"/>
  <c r="B106" i="3" s="1"/>
  <c r="G107" i="1"/>
  <c r="AD120" i="3" l="1"/>
  <c r="AD121" i="3" s="1"/>
  <c r="AD122" i="3" s="1"/>
  <c r="AC123" i="3"/>
  <c r="AE119" i="3"/>
  <c r="U107" i="3"/>
  <c r="B107" i="3" s="1"/>
  <c r="G108" i="1"/>
  <c r="AC124" i="3" l="1"/>
  <c r="AD123" i="3"/>
  <c r="AE120" i="3"/>
  <c r="U108" i="3"/>
  <c r="B108" i="3" s="1"/>
  <c r="G109" i="1"/>
  <c r="AC125" i="3" l="1"/>
  <c r="AD124" i="3"/>
  <c r="AE121" i="3"/>
  <c r="U109" i="3"/>
  <c r="B109" i="3" s="1"/>
  <c r="G110" i="1"/>
  <c r="AE122" i="3" l="1"/>
  <c r="AC126" i="3"/>
  <c r="AD125" i="3"/>
  <c r="U110" i="3"/>
  <c r="B110" i="3" s="1"/>
  <c r="G111" i="1"/>
  <c r="AE123" i="3" l="1"/>
  <c r="AC127" i="3"/>
  <c r="AD126" i="3"/>
  <c r="U111" i="3"/>
  <c r="B111" i="3" s="1"/>
  <c r="G112" i="1"/>
  <c r="AD127" i="3" l="1"/>
  <c r="AC128" i="3"/>
  <c r="AE124" i="3"/>
  <c r="U112" i="3"/>
  <c r="B112" i="3" s="1"/>
  <c r="G113" i="1"/>
  <c r="AD128" i="3" l="1"/>
  <c r="AE125" i="3"/>
  <c r="AC129" i="3"/>
  <c r="U113" i="3"/>
  <c r="B113" i="3" s="1"/>
  <c r="G114" i="1"/>
  <c r="AC130" i="3" l="1"/>
  <c r="AD129" i="3"/>
  <c r="U114" i="3"/>
  <c r="B114" i="3" s="1"/>
  <c r="G115" i="1"/>
  <c r="AC131" i="3" l="1"/>
  <c r="AD130" i="3"/>
  <c r="U115" i="3"/>
  <c r="B115" i="3" s="1"/>
  <c r="G116" i="1"/>
  <c r="AC132" i="3" l="1"/>
  <c r="AD131" i="3"/>
  <c r="U116" i="3"/>
  <c r="B116" i="3" s="1"/>
  <c r="G117" i="1"/>
  <c r="AC133" i="3" l="1"/>
  <c r="AD132" i="3"/>
  <c r="U117" i="3"/>
  <c r="B117" i="3" s="1"/>
  <c r="G118" i="1"/>
  <c r="AC134" i="3" l="1"/>
  <c r="AD133" i="3"/>
  <c r="U118" i="3"/>
  <c r="B118" i="3" s="1"/>
  <c r="G119" i="1"/>
  <c r="AD134" i="3" l="1"/>
  <c r="AC135" i="3"/>
  <c r="U119" i="3"/>
  <c r="B119" i="3" s="1"/>
  <c r="G120" i="1"/>
  <c r="AC136" i="3" l="1"/>
  <c r="AD135" i="3"/>
  <c r="U120" i="3"/>
  <c r="B120" i="3" s="1"/>
  <c r="G121" i="1"/>
  <c r="AC137" i="3" l="1"/>
  <c r="AD136" i="3"/>
  <c r="U121" i="3"/>
  <c r="B121" i="3" s="1"/>
  <c r="G122" i="1"/>
  <c r="AC138" i="3" l="1"/>
  <c r="AD137" i="3"/>
  <c r="U122" i="3"/>
  <c r="B122" i="3" s="1"/>
  <c r="G123" i="1"/>
  <c r="AC139" i="3" l="1"/>
  <c r="AD138" i="3"/>
  <c r="U123" i="3"/>
  <c r="B123" i="3" s="1"/>
  <c r="G124" i="1"/>
  <c r="AC140" i="3" l="1"/>
  <c r="AD139" i="3"/>
  <c r="U124" i="3"/>
  <c r="B124" i="3" s="1"/>
  <c r="G125" i="1"/>
  <c r="AC141" i="3" l="1"/>
  <c r="AD140" i="3"/>
  <c r="U125" i="3"/>
  <c r="B125" i="3" s="1"/>
  <c r="AC142" i="3" l="1"/>
  <c r="AC143" i="3" s="1"/>
  <c r="AD141" i="3"/>
  <c r="AD142" i="3" l="1"/>
  <c r="AD143" i="3" s="1"/>
  <c r="AC144" i="3"/>
  <c r="AC145" i="3" l="1"/>
  <c r="AD144" i="3"/>
  <c r="AC146" i="3" l="1"/>
  <c r="AD145" i="3"/>
  <c r="AC147" i="3" l="1"/>
  <c r="AD146" i="3"/>
  <c r="AC148" i="3" l="1"/>
  <c r="AC149" i="3" s="1"/>
  <c r="AC150" i="3" s="1"/>
  <c r="AD147" i="3"/>
  <c r="AD148" i="3" l="1"/>
  <c r="AD149" i="3" s="1"/>
  <c r="AD150" i="3" s="1"/>
  <c r="AC151" i="3"/>
  <c r="AC152" i="3" l="1"/>
  <c r="AD151" i="3"/>
  <c r="AC153" i="3" l="1"/>
  <c r="AD152" i="3"/>
  <c r="AC154" i="3" l="1"/>
  <c r="AD153" i="3"/>
  <c r="AC155" i="3" l="1"/>
  <c r="AC156" i="3" s="1"/>
  <c r="AC157" i="3" s="1"/>
  <c r="AC158" i="3" s="1"/>
  <c r="AC159" i="3" s="1"/>
  <c r="AD154" i="3"/>
  <c r="AD155" i="3" l="1"/>
  <c r="AD156" i="3" s="1"/>
  <c r="AD157" i="3" s="1"/>
  <c r="AD158" i="3" s="1"/>
  <c r="AD159" i="3" s="1"/>
  <c r="AC160" i="3"/>
  <c r="AC161" i="3" l="1"/>
  <c r="AD160" i="3"/>
  <c r="AC162" i="3" l="1"/>
  <c r="AC163" i="3" s="1"/>
  <c r="AC164" i="3" s="1"/>
  <c r="AC165" i="3" s="1"/>
  <c r="AD161" i="3"/>
  <c r="AD162" i="3" l="1"/>
  <c r="AD163" i="3" s="1"/>
  <c r="AD164" i="3" s="1"/>
  <c r="AD165" i="3" s="1"/>
  <c r="AC166" i="3"/>
  <c r="AC167" i="3" l="1"/>
  <c r="AD166" i="3"/>
  <c r="AC168" i="3" l="1"/>
  <c r="AD167" i="3"/>
  <c r="AC169" i="3" l="1"/>
  <c r="AC170" i="3" s="1"/>
  <c r="AC171" i="3" s="1"/>
  <c r="AD168" i="3"/>
  <c r="AD169" i="3" l="1"/>
  <c r="AD170" i="3" s="1"/>
  <c r="AD171" i="3" s="1"/>
  <c r="AC172" i="3"/>
  <c r="AC173" i="3" l="1"/>
  <c r="AD172" i="3"/>
  <c r="AC174" i="3" l="1"/>
  <c r="AD173" i="3"/>
  <c r="AC175" i="3" l="1"/>
  <c r="AD174" i="3"/>
  <c r="AC176" i="3" l="1"/>
  <c r="AD175" i="3"/>
  <c r="AC177" i="3" l="1"/>
  <c r="AD176" i="3"/>
  <c r="AC178" i="3" l="1"/>
  <c r="AD177" i="3"/>
  <c r="AC179" i="3" l="1"/>
  <c r="AD178" i="3"/>
  <c r="AC180" i="3" l="1"/>
  <c r="AD179" i="3"/>
  <c r="AC181" i="3" l="1"/>
  <c r="AD180" i="3"/>
  <c r="AC182" i="3" l="1"/>
  <c r="AD181" i="3"/>
  <c r="AC183" i="3" l="1"/>
  <c r="AD182" i="3"/>
  <c r="AC184" i="3" l="1"/>
  <c r="AD183" i="3"/>
  <c r="AC185" i="3" l="1"/>
  <c r="AD184" i="3"/>
  <c r="AC186" i="3" l="1"/>
  <c r="AD185" i="3"/>
  <c r="AC187" i="3" l="1"/>
  <c r="AD186" i="3"/>
  <c r="AC188" i="3" l="1"/>
  <c r="AD187" i="3"/>
  <c r="AC189" i="3" l="1"/>
  <c r="AD188" i="3"/>
  <c r="AC190" i="3" l="1"/>
  <c r="AC191" i="3" s="1"/>
  <c r="AC192" i="3" s="1"/>
  <c r="AD189" i="3"/>
  <c r="AD190" i="3" l="1"/>
  <c r="AD191" i="3" s="1"/>
  <c r="AD192" i="3" s="1"/>
  <c r="AC193" i="3"/>
  <c r="AC194" i="3" l="1"/>
  <c r="AD193" i="3"/>
  <c r="AC195" i="3" l="1"/>
  <c r="AD194" i="3"/>
  <c r="AC196" i="3" l="1"/>
  <c r="AD195" i="3"/>
  <c r="AC197" i="3" l="1"/>
  <c r="AC198" i="3" s="1"/>
  <c r="AC199" i="3" s="1"/>
  <c r="AD196" i="3"/>
  <c r="AD197" i="3" l="1"/>
  <c r="AD198" i="3" s="1"/>
  <c r="AD199" i="3" s="1"/>
  <c r="AC200" i="3"/>
  <c r="AC201" i="3" l="1"/>
  <c r="AD200" i="3"/>
  <c r="AC202" i="3" l="1"/>
  <c r="AD201" i="3"/>
  <c r="AC203" i="3" l="1"/>
  <c r="AD202" i="3"/>
  <c r="AC204" i="3" l="1"/>
  <c r="AC205" i="3" s="1"/>
  <c r="AC206" i="3" s="1"/>
  <c r="AD203" i="3"/>
  <c r="AD204" i="3" l="1"/>
  <c r="AD205" i="3" s="1"/>
  <c r="AD206" i="3" s="1"/>
  <c r="AC207" i="3"/>
  <c r="AC208" i="3" l="1"/>
  <c r="AD207" i="3"/>
  <c r="AC209" i="3" l="1"/>
  <c r="AD208" i="3"/>
  <c r="AC210" i="3" l="1"/>
  <c r="AD209" i="3"/>
  <c r="AC211" i="3" l="1"/>
  <c r="AC212" i="3" s="1"/>
  <c r="AC213" i="3" s="1"/>
  <c r="AD210" i="3"/>
  <c r="AD211" i="3" l="1"/>
  <c r="AD212" i="3" s="1"/>
  <c r="AD213" i="3" s="1"/>
  <c r="AC214" i="3"/>
  <c r="AC215" i="3" l="1"/>
  <c r="AD214" i="3"/>
  <c r="AC216" i="3" l="1"/>
  <c r="AD215" i="3"/>
  <c r="AC217" i="3" l="1"/>
  <c r="AD216" i="3"/>
  <c r="AC218" i="3" l="1"/>
  <c r="AC219" i="3" s="1"/>
  <c r="AC220" i="3" s="1"/>
  <c r="AD217" i="3"/>
  <c r="AD218" i="3" l="1"/>
  <c r="AD219" i="3" s="1"/>
  <c r="AD220" i="3" s="1"/>
  <c r="AC221" i="3"/>
  <c r="AC222" i="3" l="1"/>
  <c r="AD221" i="3"/>
  <c r="AC223" i="3" l="1"/>
  <c r="AD222" i="3"/>
  <c r="AC224" i="3" l="1"/>
  <c r="AD223" i="3"/>
  <c r="AC225" i="3" l="1"/>
  <c r="AC226" i="3" s="1"/>
  <c r="AC227" i="3" s="1"/>
  <c r="AD224" i="3"/>
  <c r="AD225" i="3" l="1"/>
  <c r="AD226" i="3" s="1"/>
  <c r="AD227" i="3" s="1"/>
  <c r="AC228" i="3"/>
  <c r="AC229" i="3" l="1"/>
  <c r="AD228" i="3"/>
  <c r="AC230" i="3" l="1"/>
  <c r="AD229" i="3"/>
  <c r="AC231" i="3" l="1"/>
  <c r="AD230" i="3"/>
  <c r="AC232" i="3" l="1"/>
  <c r="AC233" i="3" s="1"/>
  <c r="AC234" i="3" s="1"/>
  <c r="AD231" i="3"/>
  <c r="AD232" i="3" l="1"/>
  <c r="AD233" i="3" s="1"/>
  <c r="AD234" i="3" s="1"/>
  <c r="AC235" i="3"/>
  <c r="AC236" i="3" l="1"/>
  <c r="AD235" i="3"/>
  <c r="AC237" i="3" l="1"/>
  <c r="AD236" i="3"/>
  <c r="AC238" i="3" l="1"/>
  <c r="AD237" i="3"/>
  <c r="AC239" i="3" l="1"/>
  <c r="AD238" i="3"/>
  <c r="AC240" i="3" l="1"/>
  <c r="AC241" i="3" s="1"/>
  <c r="AD239" i="3"/>
  <c r="AC242" i="3" l="1"/>
  <c r="AD240" i="3"/>
  <c r="AD241" i="3" s="1"/>
  <c r="AC243" i="3" l="1"/>
  <c r="AD242" i="3"/>
  <c r="AC244" i="3" l="1"/>
  <c r="AD243" i="3"/>
  <c r="AC245" i="3" l="1"/>
  <c r="AD244" i="3"/>
  <c r="AC246" i="3" l="1"/>
  <c r="AC247" i="3" s="1"/>
  <c r="AC248" i="3" s="1"/>
  <c r="AD245" i="3"/>
  <c r="AD246" i="3" l="1"/>
  <c r="AD247" i="3" s="1"/>
  <c r="AD248" i="3" s="1"/>
  <c r="AC249" i="3"/>
  <c r="AC250" i="3" l="1"/>
  <c r="AD249" i="3"/>
  <c r="AC251" i="3" l="1"/>
  <c r="AD250" i="3"/>
  <c r="AC252" i="3" l="1"/>
  <c r="AD251" i="3"/>
  <c r="AC253" i="3" l="1"/>
  <c r="AC254" i="3" s="1"/>
  <c r="AC255" i="3" s="1"/>
  <c r="AD252" i="3"/>
  <c r="AD253" i="3" s="1"/>
  <c r="AD254" i="3" s="1"/>
  <c r="AC256" i="3" l="1"/>
  <c r="AD255" i="3"/>
  <c r="AC257" i="3" l="1"/>
  <c r="AD256" i="3"/>
  <c r="AC258" i="3" l="1"/>
  <c r="AD257" i="3"/>
  <c r="AC259" i="3" l="1"/>
  <c r="AD258" i="3"/>
  <c r="AC260" i="3" l="1"/>
  <c r="AC261" i="3" s="1"/>
  <c r="AC262" i="3" s="1"/>
  <c r="AD259" i="3"/>
  <c r="AD260" i="3" l="1"/>
  <c r="AD261" i="3" s="1"/>
  <c r="AD262" i="3" s="1"/>
  <c r="AC263" i="3"/>
  <c r="AC264" i="3" l="1"/>
  <c r="AD263" i="3"/>
  <c r="AC265" i="3" l="1"/>
  <c r="AD264" i="3"/>
  <c r="AC266" i="3" l="1"/>
  <c r="AC267" i="3" s="1"/>
  <c r="AC268" i="3" s="1"/>
  <c r="AC269" i="3" s="1"/>
  <c r="AC270" i="3" s="1"/>
  <c r="AD265" i="3"/>
  <c r="AD266" i="3" l="1"/>
  <c r="AD267" i="3" s="1"/>
  <c r="AD268" i="3" s="1"/>
  <c r="AD269" i="3" s="1"/>
  <c r="AD270" i="3" s="1"/>
  <c r="AC271" i="3"/>
  <c r="AC272" i="3" l="1"/>
  <c r="AD271" i="3"/>
  <c r="AC273" i="3" l="1"/>
  <c r="AD272" i="3"/>
  <c r="AC274" i="3" l="1"/>
  <c r="AC275" i="3" s="1"/>
  <c r="AC276" i="3" s="1"/>
  <c r="AD273" i="3"/>
  <c r="AD274" i="3" l="1"/>
  <c r="AD275" i="3" s="1"/>
  <c r="AD276" i="3" s="1"/>
  <c r="AC277" i="3"/>
  <c r="AC278" i="3" l="1"/>
  <c r="AD277" i="3"/>
  <c r="AC279" i="3" l="1"/>
  <c r="AD278" i="3"/>
  <c r="AC280" i="3" l="1"/>
  <c r="AD279" i="3"/>
  <c r="AC281" i="3" l="1"/>
  <c r="AD280" i="3"/>
  <c r="AC282" i="3" l="1"/>
  <c r="AC283" i="3" s="1"/>
  <c r="AC284" i="3" s="1"/>
  <c r="AD281" i="3"/>
  <c r="AD282" i="3" l="1"/>
  <c r="AD283" i="3" s="1"/>
  <c r="AD284" i="3" s="1"/>
  <c r="AC285" i="3"/>
  <c r="AC286" i="3" l="1"/>
  <c r="AD285" i="3"/>
  <c r="AC287" i="3" l="1"/>
  <c r="AD286" i="3"/>
  <c r="AC288" i="3" l="1"/>
  <c r="AC289" i="3" s="1"/>
  <c r="AC290" i="3" s="1"/>
  <c r="AD287" i="3"/>
  <c r="AD288" i="3" s="1"/>
  <c r="AD289" i="3" s="1"/>
  <c r="AC291" i="3" l="1"/>
  <c r="AD290" i="3"/>
  <c r="AC292" i="3" l="1"/>
  <c r="AD291" i="3"/>
  <c r="AC293" i="3" l="1"/>
  <c r="AD292" i="3"/>
  <c r="AC294" i="3" l="1"/>
  <c r="AD293" i="3"/>
  <c r="AC295" i="3" l="1"/>
  <c r="AC296" i="3" s="1"/>
  <c r="AC297" i="3" s="1"/>
  <c r="AD294" i="3"/>
  <c r="AD295" i="3" s="1"/>
  <c r="AD296" i="3" s="1"/>
  <c r="AC298" i="3" l="1"/>
  <c r="AD297" i="3"/>
  <c r="AC299" i="3" l="1"/>
  <c r="AD298" i="3"/>
  <c r="AC300" i="3" l="1"/>
  <c r="AD299" i="3"/>
  <c r="AC301" i="3" l="1"/>
  <c r="AD300" i="3"/>
  <c r="AC302" i="3" l="1"/>
  <c r="AC303" i="3" s="1"/>
  <c r="AD301" i="3"/>
  <c r="AD302" i="3" s="1"/>
  <c r="AC304" i="3" l="1"/>
  <c r="AD303" i="3"/>
  <c r="AC305" i="3" l="1"/>
  <c r="AD304" i="3"/>
  <c r="AC306" i="3" l="1"/>
  <c r="AD305" i="3"/>
  <c r="AC307" i="3" l="1"/>
  <c r="AD306" i="3"/>
  <c r="AC308" i="3" l="1"/>
  <c r="AD307" i="3"/>
  <c r="AC309" i="3" l="1"/>
  <c r="AD308" i="3"/>
  <c r="AC310" i="3" l="1"/>
  <c r="AC311" i="3" s="1"/>
  <c r="AD309" i="3"/>
  <c r="AD310" i="3" s="1"/>
  <c r="AC312" i="3" l="1"/>
  <c r="AD311" i="3"/>
  <c r="AC313" i="3" l="1"/>
  <c r="AD312" i="3"/>
  <c r="AC314" i="3" l="1"/>
  <c r="AC315" i="3" s="1"/>
  <c r="AC316" i="3" s="1"/>
  <c r="AC317" i="3" s="1"/>
  <c r="AC318" i="3" s="1"/>
  <c r="AD313" i="3"/>
  <c r="AD314" i="3" s="1"/>
  <c r="AD315" i="3" s="1"/>
  <c r="AD316" i="3" s="1"/>
  <c r="AD317" i="3" s="1"/>
  <c r="AC319" i="3" l="1"/>
  <c r="AD318" i="3"/>
  <c r="AC320" i="3" l="1"/>
  <c r="AD319" i="3"/>
  <c r="AC321" i="3" l="1"/>
  <c r="AD320" i="3"/>
  <c r="AC322" i="3" l="1"/>
  <c r="AD321" i="3"/>
  <c r="AC323" i="3" l="1"/>
  <c r="AD322" i="3"/>
  <c r="AC324" i="3" l="1"/>
  <c r="AD323" i="3"/>
  <c r="AC325" i="3" l="1"/>
  <c r="AD324" i="3"/>
  <c r="AC326" i="3" l="1"/>
  <c r="AD325" i="3"/>
  <c r="AC327" i="3" l="1"/>
  <c r="AD326" i="3"/>
  <c r="AC328" i="3" l="1"/>
  <c r="AD327" i="3"/>
  <c r="AC329" i="3" l="1"/>
  <c r="AD328" i="3"/>
  <c r="AC330" i="3" l="1"/>
  <c r="AC331" i="3" s="1"/>
  <c r="AC332" i="3" s="1"/>
  <c r="AD329" i="3"/>
  <c r="AD330" i="3" s="1"/>
  <c r="AD331" i="3" s="1"/>
  <c r="AC333" i="3" l="1"/>
  <c r="AD332" i="3"/>
  <c r="AC334" i="3" l="1"/>
  <c r="AD333" i="3"/>
  <c r="AC335" i="3" l="1"/>
  <c r="AD334" i="3"/>
  <c r="AC336" i="3" l="1"/>
  <c r="AD335" i="3"/>
  <c r="AC337" i="3" l="1"/>
  <c r="AC338" i="3" s="1"/>
  <c r="AC339" i="3" s="1"/>
  <c r="AD336" i="3"/>
  <c r="AD337" i="3" s="1"/>
  <c r="AD338" i="3" s="1"/>
  <c r="AC340" i="3" l="1"/>
  <c r="AD339" i="3"/>
  <c r="AC341" i="3" l="1"/>
  <c r="AD340" i="3"/>
  <c r="AC342" i="3" l="1"/>
  <c r="AD341" i="3"/>
  <c r="AC343" i="3" l="1"/>
  <c r="AD342" i="3"/>
  <c r="AC344" i="3" l="1"/>
  <c r="AC345" i="3" s="1"/>
  <c r="AC346" i="3" s="1"/>
  <c r="AD343" i="3"/>
  <c r="AD344" i="3" l="1"/>
  <c r="AD345" i="3" s="1"/>
  <c r="AD346" i="3" s="1"/>
  <c r="AC347" i="3"/>
  <c r="AC348" i="3" l="1"/>
  <c r="AD347" i="3"/>
  <c r="AC349" i="3" l="1"/>
  <c r="AD348" i="3"/>
  <c r="AC350" i="3" l="1"/>
  <c r="AD349" i="3"/>
  <c r="AC351" i="3" l="1"/>
  <c r="AD350" i="3"/>
  <c r="AC352" i="3" l="1"/>
  <c r="AC353" i="3" s="1"/>
  <c r="AD351" i="3"/>
  <c r="AD352" i="3" l="1"/>
  <c r="AD353" i="3" s="1"/>
  <c r="AC354" i="3"/>
  <c r="AC355" i="3" l="1"/>
  <c r="AD354" i="3"/>
  <c r="AC356" i="3" l="1"/>
  <c r="AD355" i="3"/>
  <c r="AC357" i="3" l="1"/>
  <c r="AD356" i="3"/>
  <c r="AC358" i="3" l="1"/>
  <c r="AC359" i="3" s="1"/>
  <c r="AC360" i="3" s="1"/>
  <c r="AD357" i="3"/>
  <c r="AD358" i="3" s="1"/>
  <c r="AD359" i="3" s="1"/>
  <c r="AC361" i="3" l="1"/>
  <c r="AD360" i="3"/>
  <c r="AC362" i="3" l="1"/>
  <c r="AD361" i="3"/>
  <c r="AC363" i="3" l="1"/>
  <c r="AD362" i="3"/>
  <c r="AC364" i="3" l="1"/>
  <c r="AD363" i="3"/>
  <c r="AC365" i="3" l="1"/>
  <c r="AC366" i="3" s="1"/>
  <c r="AC367" i="3" s="1"/>
  <c r="AD364" i="3"/>
  <c r="AD365" i="3" s="1"/>
  <c r="AD366" i="3" s="1"/>
  <c r="AC368" i="3" l="1"/>
  <c r="AD367" i="3"/>
  <c r="AC369" i="3" l="1"/>
  <c r="AD368" i="3"/>
  <c r="AC370" i="3" l="1"/>
  <c r="AD369" i="3"/>
  <c r="AC371" i="3" l="1"/>
  <c r="AD370" i="3"/>
  <c r="AC372" i="3" l="1"/>
  <c r="AC373" i="3" s="1"/>
  <c r="AC374" i="3" s="1"/>
  <c r="AD371" i="3"/>
  <c r="AD372" i="3" l="1"/>
  <c r="AD373" i="3" s="1"/>
  <c r="AD374" i="3" s="1"/>
  <c r="AC375" i="3"/>
  <c r="AC376" i="3" l="1"/>
  <c r="AD375" i="3"/>
  <c r="AC377" i="3" l="1"/>
  <c r="AD376" i="3"/>
  <c r="AC378" i="3" l="1"/>
  <c r="AD377" i="3"/>
  <c r="AC379" i="3" l="1"/>
  <c r="AC380" i="3" s="1"/>
  <c r="AC381" i="3" s="1"/>
  <c r="AD378" i="3"/>
  <c r="AD379" i="3" s="1"/>
  <c r="AD380" i="3" s="1"/>
  <c r="AC382" i="3" l="1"/>
  <c r="AD381" i="3"/>
  <c r="AC383" i="3" l="1"/>
  <c r="AD382" i="3"/>
  <c r="AC384" i="3" l="1"/>
  <c r="AD383" i="3"/>
  <c r="AC385" i="3" l="1"/>
  <c r="AD384" i="3"/>
  <c r="AC386" i="3" l="1"/>
  <c r="AC387" i="3" s="1"/>
  <c r="AC388" i="3" s="1"/>
  <c r="AD385" i="3"/>
  <c r="AD386" i="3" s="1"/>
  <c r="AD387" i="3" s="1"/>
  <c r="AC389" i="3" l="1"/>
  <c r="AD388" i="3"/>
  <c r="AC390" i="3" l="1"/>
  <c r="AD389" i="3"/>
  <c r="AC391" i="3" l="1"/>
  <c r="AD390" i="3"/>
  <c r="AC392" i="3" l="1"/>
  <c r="AD391" i="3"/>
  <c r="AC393" i="3" l="1"/>
  <c r="AD392" i="3"/>
  <c r="AC394" i="3" l="1"/>
  <c r="AC395" i="3" s="1"/>
  <c r="AD393" i="3"/>
  <c r="AD394" i="3" s="1"/>
  <c r="AC396" i="3" l="1"/>
  <c r="AD395" i="3"/>
  <c r="AC397" i="3" l="1"/>
  <c r="AD396" i="3"/>
  <c r="AC398" i="3" l="1"/>
  <c r="AD397" i="3"/>
  <c r="AC399" i="3" l="1"/>
  <c r="AD398" i="3"/>
  <c r="AC400" i="3" l="1"/>
  <c r="AC401" i="3" s="1"/>
  <c r="AC402" i="3" s="1"/>
  <c r="AC403" i="3" s="1"/>
  <c r="AD399" i="3"/>
  <c r="AD400" i="3" s="1"/>
  <c r="AD401" i="3" s="1"/>
  <c r="AD402" i="3" s="1"/>
  <c r="AC404" i="3" l="1"/>
  <c r="AD403" i="3"/>
  <c r="AC405" i="3" l="1"/>
  <c r="AD404" i="3"/>
  <c r="AC406" i="3" l="1"/>
  <c r="AD405" i="3"/>
  <c r="AC407" i="3" l="1"/>
  <c r="AD406" i="3"/>
  <c r="AC408" i="3" l="1"/>
  <c r="AD407" i="3"/>
  <c r="AC409" i="3" l="1"/>
  <c r="AD408" i="3"/>
  <c r="AC410" i="3" l="1"/>
  <c r="AD409" i="3"/>
  <c r="AC411" i="3" l="1"/>
  <c r="AD410" i="3"/>
  <c r="AC412" i="3" l="1"/>
  <c r="AD411" i="3"/>
  <c r="AC413" i="3" l="1"/>
  <c r="AD412" i="3"/>
  <c r="AC414" i="3" l="1"/>
  <c r="AC415" i="3" s="1"/>
  <c r="AD413" i="3"/>
  <c r="AD414" i="3" s="1"/>
  <c r="AC416" i="3" l="1"/>
  <c r="AD415" i="3"/>
  <c r="AC417" i="3" l="1"/>
  <c r="AD416" i="3"/>
  <c r="AC418" i="3" l="1"/>
  <c r="AD417" i="3"/>
  <c r="AC419" i="3" l="1"/>
  <c r="AD418" i="3"/>
  <c r="AC420" i="3" l="1"/>
  <c r="AD419" i="3"/>
  <c r="AC421" i="3" l="1"/>
  <c r="AD420" i="3"/>
  <c r="AC422" i="3" l="1"/>
  <c r="AC423" i="3" s="1"/>
  <c r="AD421" i="3"/>
  <c r="AD422" i="3" s="1"/>
  <c r="AC424" i="3" l="1"/>
  <c r="AD423" i="3"/>
  <c r="AC425" i="3" l="1"/>
  <c r="AD424" i="3"/>
  <c r="AC426" i="3" l="1"/>
  <c r="AD425" i="3"/>
  <c r="AC427" i="3" l="1"/>
  <c r="AD426" i="3"/>
  <c r="AC428" i="3" l="1"/>
  <c r="AC429" i="3" s="1"/>
  <c r="AC430" i="3" s="1"/>
  <c r="AD427" i="3"/>
  <c r="AD428" i="3" s="1"/>
  <c r="AD429" i="3" s="1"/>
  <c r="AC431" i="3" l="1"/>
  <c r="AD430" i="3"/>
  <c r="AC432" i="3" l="1"/>
  <c r="AD431" i="3"/>
  <c r="AC433" i="3" l="1"/>
  <c r="AD432" i="3"/>
  <c r="AC434" i="3" l="1"/>
  <c r="AD433" i="3"/>
  <c r="AC435" i="3" l="1"/>
  <c r="AD434" i="3"/>
  <c r="AC436" i="3" l="1"/>
  <c r="AC437" i="3" s="1"/>
  <c r="AD435" i="3"/>
  <c r="AD436" i="3" s="1"/>
  <c r="AC438" i="3" l="1"/>
  <c r="AD437" i="3"/>
  <c r="AC439" i="3" l="1"/>
  <c r="AD438" i="3"/>
  <c r="AC440" i="3" l="1"/>
  <c r="AD439" i="3"/>
  <c r="AC441" i="3" l="1"/>
  <c r="AD440" i="3"/>
  <c r="AC442" i="3" l="1"/>
  <c r="AC443" i="3" s="1"/>
  <c r="AD441" i="3"/>
  <c r="AD442" i="3" s="1"/>
  <c r="AC444" i="3" l="1"/>
  <c r="AD443" i="3"/>
  <c r="AC445" i="3" l="1"/>
  <c r="AD444" i="3"/>
  <c r="AC446" i="3" l="1"/>
  <c r="AD445" i="3"/>
  <c r="AC447" i="3" l="1"/>
  <c r="AD446" i="3"/>
  <c r="AC448" i="3" l="1"/>
  <c r="AD447" i="3"/>
  <c r="AC449" i="3" l="1"/>
  <c r="AC450" i="3" s="1"/>
  <c r="AC451" i="3" s="1"/>
  <c r="AD448" i="3"/>
  <c r="AD449" i="3" s="1"/>
  <c r="AD450" i="3" s="1"/>
  <c r="AC452" i="3" l="1"/>
  <c r="AD451" i="3"/>
  <c r="AC453" i="3" l="1"/>
  <c r="AD452" i="3"/>
  <c r="AC454" i="3" l="1"/>
  <c r="AD453" i="3"/>
  <c r="AC455" i="3" l="1"/>
  <c r="AD454" i="3"/>
  <c r="AC456" i="3" l="1"/>
  <c r="AC457" i="3" s="1"/>
  <c r="AC458" i="3" s="1"/>
  <c r="AD455" i="3"/>
  <c r="AD456" i="3" s="1"/>
  <c r="AD457" i="3" s="1"/>
  <c r="AC459" i="3" l="1"/>
  <c r="AD458" i="3"/>
  <c r="AC460" i="3" l="1"/>
  <c r="AD459" i="3"/>
  <c r="AC461" i="3" l="1"/>
  <c r="AD460" i="3"/>
  <c r="AC462" i="3" l="1"/>
  <c r="AD461" i="3"/>
  <c r="AC463" i="3" l="1"/>
  <c r="AD462" i="3"/>
  <c r="AC464" i="3" l="1"/>
  <c r="AD463" i="3"/>
  <c r="AC465" i="3" l="1"/>
  <c r="AD464" i="3"/>
  <c r="AC466" i="3" l="1"/>
  <c r="AD465" i="3"/>
  <c r="AC467" i="3" l="1"/>
  <c r="AD466" i="3"/>
  <c r="AC468" i="3" l="1"/>
  <c r="AD467" i="3"/>
  <c r="AC469" i="3" l="1"/>
  <c r="AD468" i="3"/>
  <c r="AC470" i="3" l="1"/>
  <c r="AC471" i="3" s="1"/>
  <c r="AC472" i="3" s="1"/>
  <c r="AD469" i="3"/>
  <c r="AD470" i="3" s="1"/>
  <c r="AD471" i="3" l="1"/>
  <c r="AC473" i="3"/>
  <c r="AD472" i="3"/>
  <c r="AC474" i="3" l="1"/>
  <c r="AD473" i="3"/>
  <c r="AC475" i="3" l="1"/>
  <c r="AD474" i="3"/>
  <c r="AC476" i="3" l="1"/>
  <c r="AD475" i="3"/>
  <c r="AC477" i="3" l="1"/>
  <c r="AC478" i="3" s="1"/>
  <c r="AC479" i="3" s="1"/>
  <c r="AD476" i="3"/>
  <c r="AD477" i="3" s="1"/>
  <c r="AD478" i="3" s="1"/>
  <c r="AC480" i="3" l="1"/>
  <c r="AD479" i="3"/>
  <c r="AC481" i="3" l="1"/>
  <c r="AD480" i="3"/>
  <c r="AC482" i="3" l="1"/>
  <c r="AD481" i="3"/>
  <c r="AC483" i="3" l="1"/>
  <c r="AD482" i="3"/>
  <c r="AC484" i="3" l="1"/>
  <c r="AC485" i="3" s="1"/>
  <c r="AC486" i="3" s="1"/>
  <c r="AD483" i="3"/>
  <c r="AD484" i="3" s="1"/>
  <c r="AD485" i="3" s="1"/>
  <c r="AC487" i="3" l="1"/>
  <c r="AD486" i="3"/>
  <c r="AC488" i="3" l="1"/>
  <c r="AD487" i="3"/>
  <c r="AC489" i="3" l="1"/>
  <c r="AD488" i="3"/>
  <c r="AC490" i="3" l="1"/>
  <c r="AD489" i="3"/>
  <c r="AC491" i="3" l="1"/>
  <c r="AD490" i="3"/>
  <c r="AC492" i="3" l="1"/>
  <c r="AD491" i="3"/>
  <c r="AC493" i="3" l="1"/>
  <c r="AD492" i="3"/>
  <c r="AC494" i="3" l="1"/>
  <c r="AD493" i="3"/>
  <c r="AC495" i="3" l="1"/>
  <c r="AD494" i="3"/>
  <c r="AC496" i="3" l="1"/>
  <c r="AD495" i="3"/>
  <c r="AC497" i="3" l="1"/>
  <c r="AD496" i="3"/>
  <c r="AC498" i="3" l="1"/>
  <c r="AC499" i="3" s="1"/>
  <c r="AD497" i="3"/>
  <c r="AD498" i="3" s="1"/>
  <c r="AC500" i="3" l="1"/>
  <c r="AD499" i="3"/>
  <c r="AC501" i="3" l="1"/>
  <c r="AD500" i="3"/>
  <c r="AC502" i="3" l="1"/>
  <c r="AD501" i="3"/>
  <c r="AC503" i="3" l="1"/>
  <c r="AD502" i="3"/>
  <c r="AC504" i="3" l="1"/>
  <c r="AD503" i="3"/>
  <c r="AC505" i="3" l="1"/>
  <c r="AC506" i="3" s="1"/>
  <c r="AC507" i="3" s="1"/>
  <c r="AD504" i="3"/>
  <c r="AD505" i="3" s="1"/>
  <c r="AD506" i="3" s="1"/>
  <c r="AC508" i="3" l="1"/>
  <c r="AD507" i="3"/>
  <c r="AC509" i="3" l="1"/>
  <c r="AD508" i="3"/>
  <c r="AC510" i="3" l="1"/>
  <c r="AD509" i="3"/>
  <c r="AC511" i="3" l="1"/>
  <c r="AD510" i="3"/>
  <c r="AC512" i="3" l="1"/>
  <c r="AC513" i="3" s="1"/>
  <c r="AC514" i="3" s="1"/>
  <c r="AD511" i="3"/>
  <c r="AD512" i="3" s="1"/>
  <c r="AD513" i="3" s="1"/>
  <c r="AC515" i="3" l="1"/>
  <c r="AD514" i="3"/>
  <c r="AC516" i="3" l="1"/>
  <c r="AD515" i="3"/>
  <c r="AC517" i="3" l="1"/>
  <c r="AD516" i="3"/>
  <c r="AC518" i="3" l="1"/>
  <c r="AD517" i="3"/>
  <c r="AC519" i="3" l="1"/>
  <c r="AD518" i="3"/>
  <c r="AC520" i="3" l="1"/>
  <c r="AD519" i="3"/>
  <c r="AC521" i="3" l="1"/>
  <c r="AC522" i="3" s="1"/>
  <c r="AC523" i="3" s="1"/>
  <c r="AD520" i="3"/>
  <c r="AD521" i="3" s="1"/>
  <c r="AD522" i="3" s="1"/>
  <c r="AC524" i="3" l="1"/>
  <c r="AD523" i="3"/>
  <c r="AC525" i="3" l="1"/>
  <c r="AD524" i="3"/>
  <c r="AC526" i="3" l="1"/>
  <c r="AC527" i="3" s="1"/>
  <c r="AC528" i="3" s="1"/>
  <c r="AC529" i="3" s="1"/>
  <c r="AD525" i="3"/>
  <c r="AD526" i="3" s="1"/>
  <c r="AD527" i="3" s="1"/>
  <c r="AD528" i="3" s="1"/>
  <c r="AC530" i="3" l="1"/>
  <c r="AD529" i="3"/>
  <c r="AC531" i="3" l="1"/>
  <c r="AD530" i="3"/>
  <c r="AC532" i="3" l="1"/>
  <c r="AD531" i="3"/>
  <c r="AC533" i="3" l="1"/>
  <c r="AD532" i="3"/>
  <c r="AC534" i="3" l="1"/>
  <c r="AC535" i="3" s="1"/>
  <c r="AD533" i="3"/>
  <c r="AD534" i="3" s="1"/>
  <c r="AC536" i="3" l="1"/>
  <c r="AD535" i="3"/>
  <c r="AC537" i="3" l="1"/>
  <c r="AD536" i="3"/>
  <c r="AC538" i="3" l="1"/>
  <c r="AD537" i="3"/>
  <c r="AC539" i="3" l="1"/>
  <c r="AD538" i="3"/>
  <c r="AC540" i="3" l="1"/>
  <c r="AC541" i="3" s="1"/>
  <c r="AC542" i="3" s="1"/>
  <c r="AD539" i="3"/>
  <c r="AD540" i="3" s="1"/>
  <c r="AD541" i="3" s="1"/>
  <c r="AC543" i="3" l="1"/>
  <c r="AD542" i="3"/>
  <c r="AC544" i="3" l="1"/>
  <c r="AD543" i="3"/>
  <c r="AC545" i="3" l="1"/>
  <c r="AD544" i="3"/>
  <c r="AC546" i="3" l="1"/>
  <c r="AD545" i="3"/>
  <c r="AC547" i="3" l="1"/>
  <c r="AC548" i="3" s="1"/>
  <c r="AC549" i="3" s="1"/>
  <c r="AD546" i="3"/>
  <c r="AD547" i="3" s="1"/>
  <c r="AD548" i="3" s="1"/>
  <c r="AC550" i="3" l="1"/>
  <c r="AD549" i="3"/>
  <c r="AC551" i="3" l="1"/>
  <c r="AD550" i="3"/>
  <c r="AC552" i="3" l="1"/>
  <c r="AD551" i="3"/>
  <c r="AC553" i="3" l="1"/>
  <c r="AD552" i="3"/>
  <c r="AC554" i="3" l="1"/>
  <c r="AC555" i="3" s="1"/>
  <c r="AC556" i="3" s="1"/>
  <c r="AD553" i="3"/>
  <c r="AD554" i="3" s="1"/>
  <c r="AD555" i="3" s="1"/>
  <c r="AC557" i="3" l="1"/>
  <c r="AD556" i="3"/>
  <c r="AC558" i="3" l="1"/>
  <c r="AD557" i="3"/>
  <c r="AC559" i="3" l="1"/>
  <c r="AD558" i="3"/>
  <c r="AC560" i="3" l="1"/>
  <c r="AD559" i="3"/>
  <c r="AC561" i="3" l="1"/>
  <c r="AC562" i="3" s="1"/>
  <c r="AC563" i="3" s="1"/>
  <c r="AD560" i="3"/>
  <c r="AD561" i="3" s="1"/>
  <c r="AD562" i="3" s="1"/>
  <c r="AC564" i="3" l="1"/>
  <c r="AD563" i="3"/>
  <c r="AC565" i="3" l="1"/>
  <c r="AD564" i="3"/>
  <c r="AC566" i="3" l="1"/>
  <c r="AD565" i="3"/>
  <c r="AC567" i="3" l="1"/>
  <c r="AD566" i="3"/>
  <c r="AC568" i="3" l="1"/>
  <c r="AC569" i="3" s="1"/>
  <c r="AC570" i="3" s="1"/>
  <c r="AD567" i="3"/>
  <c r="AD568" i="3" s="1"/>
  <c r="AD569" i="3" s="1"/>
  <c r="AC571" i="3" l="1"/>
  <c r="AD570" i="3"/>
  <c r="AC572" i="3" l="1"/>
  <c r="AD571" i="3"/>
  <c r="AC573" i="3" l="1"/>
  <c r="AD572" i="3"/>
  <c r="AC574" i="3" l="1"/>
  <c r="AD573" i="3"/>
  <c r="AC575" i="3" l="1"/>
  <c r="AC576" i="3" s="1"/>
  <c r="AC577" i="3" s="1"/>
  <c r="AD574" i="3"/>
  <c r="AD575" i="3" s="1"/>
  <c r="AD576" i="3" s="1"/>
  <c r="AC578" i="3" l="1"/>
  <c r="AD577" i="3"/>
  <c r="AC579" i="3" l="1"/>
  <c r="AD578" i="3"/>
  <c r="AC580" i="3" l="1"/>
  <c r="AD579" i="3"/>
  <c r="AC581" i="3" l="1"/>
  <c r="AD580" i="3"/>
  <c r="AC582" i="3" l="1"/>
  <c r="AC583" i="3" s="1"/>
  <c r="AC584" i="3" s="1"/>
  <c r="AD581" i="3"/>
  <c r="AD582" i="3" l="1"/>
  <c r="AD583" i="3" s="1"/>
  <c r="AD584" i="3" s="1"/>
  <c r="AC585" i="3"/>
  <c r="AC586" i="3" l="1"/>
  <c r="AD585" i="3"/>
  <c r="AC587" i="3" l="1"/>
  <c r="AD586" i="3"/>
  <c r="AC588" i="3" l="1"/>
  <c r="AD587" i="3"/>
  <c r="AC589" i="3" l="1"/>
  <c r="AC590" i="3" s="1"/>
  <c r="AC591" i="3" s="1"/>
  <c r="AD588" i="3"/>
  <c r="AD589" i="3" s="1"/>
  <c r="AD590" i="3" s="1"/>
  <c r="AC592" i="3" l="1"/>
  <c r="AD591" i="3"/>
  <c r="AC593" i="3" l="1"/>
  <c r="AD592" i="3"/>
  <c r="AC594" i="3" l="1"/>
  <c r="AD593" i="3"/>
  <c r="AC595" i="3" l="1"/>
  <c r="AD594" i="3"/>
  <c r="AC596" i="3" l="1"/>
  <c r="AC597" i="3" s="1"/>
  <c r="AC598" i="3" s="1"/>
  <c r="AD595" i="3"/>
  <c r="AD596" i="3" s="1"/>
  <c r="AD597" i="3" s="1"/>
  <c r="AC599" i="3" l="1"/>
  <c r="AD598" i="3"/>
  <c r="AC600" i="3" l="1"/>
  <c r="AD599" i="3"/>
  <c r="AC601" i="3" l="1"/>
  <c r="AD600" i="3"/>
  <c r="AC602" i="3" l="1"/>
  <c r="AD601" i="3"/>
  <c r="AC603" i="3" l="1"/>
  <c r="AD602" i="3"/>
  <c r="AC604" i="3" l="1"/>
  <c r="AC605" i="3" s="1"/>
  <c r="AD603" i="3"/>
  <c r="AD604" i="3" s="1"/>
  <c r="AC606" i="3" l="1"/>
  <c r="AD605" i="3"/>
  <c r="AC607" i="3" l="1"/>
  <c r="AD606" i="3"/>
  <c r="AC608" i="3" l="1"/>
  <c r="AD607" i="3"/>
  <c r="AC609" i="3" l="1"/>
  <c r="AD608" i="3"/>
  <c r="AC610" i="3" l="1"/>
  <c r="AC611" i="3" s="1"/>
  <c r="AD609" i="3"/>
  <c r="AD610" i="3" l="1"/>
  <c r="AD611" i="3" s="1"/>
  <c r="AC612" i="3"/>
  <c r="AC613" i="3" l="1"/>
  <c r="AD612" i="3"/>
  <c r="AC614" i="3" l="1"/>
  <c r="AD613" i="3"/>
  <c r="AC615" i="3" l="1"/>
  <c r="AD614" i="3"/>
  <c r="AC616" i="3" l="1"/>
  <c r="AD615" i="3"/>
  <c r="AC617" i="3" l="1"/>
  <c r="AC618" i="3" s="1"/>
  <c r="AC619" i="3" s="1"/>
  <c r="AD616" i="3"/>
  <c r="AD617" i="3" s="1"/>
  <c r="AD618" i="3" s="1"/>
  <c r="AC620" i="3" l="1"/>
  <c r="AD619" i="3"/>
  <c r="AC621" i="3" l="1"/>
  <c r="AD620" i="3"/>
  <c r="AC622" i="3" l="1"/>
  <c r="AD621" i="3"/>
  <c r="AC623" i="3" l="1"/>
  <c r="AD622" i="3"/>
  <c r="AC624" i="3" l="1"/>
  <c r="AC625" i="3" s="1"/>
  <c r="AC626" i="3" s="1"/>
  <c r="AC627" i="3" s="1"/>
  <c r="AD623" i="3"/>
  <c r="AD624" i="3" s="1"/>
  <c r="AD625" i="3" s="1"/>
  <c r="AD626" i="3" s="1"/>
  <c r="AC628" i="3" l="1"/>
  <c r="AD627" i="3"/>
  <c r="AC629" i="3" l="1"/>
  <c r="AD628" i="3"/>
  <c r="AC630" i="3" l="1"/>
  <c r="AD629" i="3"/>
  <c r="AC631" i="3" l="1"/>
  <c r="AD630" i="3"/>
  <c r="AC632" i="3" l="1"/>
  <c r="AD631" i="3"/>
  <c r="AC633" i="3" l="1"/>
  <c r="AD632" i="3"/>
  <c r="AC634" i="3" l="1"/>
  <c r="AD633" i="3"/>
  <c r="AC635" i="3" l="1"/>
  <c r="AD634" i="3"/>
  <c r="AC636" i="3" l="1"/>
  <c r="AD635" i="3"/>
  <c r="AC637" i="3" l="1"/>
  <c r="AD636" i="3"/>
  <c r="AC638" i="3" l="1"/>
  <c r="AC639" i="3" s="1"/>
  <c r="AD637" i="3"/>
  <c r="AD638" i="3" s="1"/>
  <c r="AC640" i="3" l="1"/>
  <c r="AD639" i="3"/>
  <c r="AC641" i="3" l="1"/>
  <c r="AD640" i="3"/>
  <c r="AC642" i="3" l="1"/>
  <c r="AD641" i="3"/>
  <c r="AC643" i="3" l="1"/>
  <c r="AD642" i="3"/>
  <c r="AC644" i="3" l="1"/>
  <c r="AD643" i="3"/>
  <c r="AC645" i="3" l="1"/>
  <c r="AC646" i="3" s="1"/>
  <c r="AC647" i="3" s="1"/>
  <c r="AC648" i="3" s="1"/>
  <c r="AD644" i="3"/>
  <c r="AD645" i="3" s="1"/>
  <c r="AD646" i="3" s="1"/>
  <c r="AD647" i="3" s="1"/>
  <c r="AC649" i="3" l="1"/>
  <c r="AD648" i="3"/>
  <c r="AC650" i="3" l="1"/>
  <c r="AD649" i="3"/>
  <c r="AC651" i="3" l="1"/>
  <c r="AD650" i="3"/>
  <c r="AC652" i="3" l="1"/>
  <c r="AD651" i="3"/>
  <c r="AC653" i="3" l="1"/>
  <c r="AC654" i="3" s="1"/>
  <c r="AD652" i="3"/>
  <c r="AD653" i="3" s="1"/>
  <c r="AC655" i="3" l="1"/>
  <c r="AD654" i="3"/>
  <c r="AC656" i="3" l="1"/>
  <c r="AD655" i="3"/>
  <c r="AC657" i="3" l="1"/>
  <c r="AD656" i="3"/>
  <c r="AC658" i="3" l="1"/>
  <c r="AD657" i="3"/>
  <c r="AC659" i="3" l="1"/>
  <c r="AD658" i="3"/>
  <c r="AC660" i="3" l="1"/>
  <c r="AD659" i="3"/>
  <c r="AC661" i="3" l="1"/>
  <c r="AD660" i="3"/>
  <c r="AC662" i="3" l="1"/>
  <c r="AD661" i="3"/>
  <c r="AC663" i="3" l="1"/>
  <c r="AD662" i="3"/>
  <c r="AC664" i="3" l="1"/>
  <c r="AD663" i="3"/>
  <c r="AC665" i="3" l="1"/>
  <c r="AD664" i="3"/>
  <c r="AC666" i="3" l="1"/>
  <c r="AC667" i="3" s="1"/>
  <c r="AC668" i="3" s="1"/>
  <c r="AD665" i="3"/>
  <c r="AD666" i="3" s="1"/>
  <c r="AD667" i="3" s="1"/>
  <c r="AC669" i="3" l="1"/>
  <c r="AD668" i="3"/>
  <c r="AC670" i="3" l="1"/>
  <c r="AD669" i="3"/>
  <c r="AC671" i="3" l="1"/>
  <c r="AD670" i="3"/>
  <c r="AC672" i="3" l="1"/>
  <c r="AD671" i="3"/>
  <c r="AC673" i="3" l="1"/>
  <c r="AC674" i="3" s="1"/>
  <c r="AC675" i="3" s="1"/>
  <c r="AC676" i="3" s="1"/>
  <c r="AD672" i="3"/>
  <c r="AD673" i="3" s="1"/>
  <c r="AD674" i="3" s="1"/>
  <c r="AD675" i="3" s="1"/>
  <c r="AC677" i="3" l="1"/>
  <c r="AD676" i="3"/>
  <c r="AC678" i="3" l="1"/>
  <c r="AD677" i="3"/>
  <c r="AC679" i="3" l="1"/>
  <c r="AD678" i="3"/>
  <c r="AC680" i="3" l="1"/>
  <c r="AC681" i="3" s="1"/>
  <c r="AC682" i="3" s="1"/>
  <c r="AD679" i="3"/>
  <c r="AD680" i="3" s="1"/>
  <c r="AD681" i="3" s="1"/>
  <c r="AC683" i="3" l="1"/>
  <c r="AD682" i="3"/>
  <c r="AC684" i="3" l="1"/>
  <c r="AD683" i="3"/>
  <c r="AC685" i="3" l="1"/>
  <c r="AD684" i="3"/>
  <c r="AC686" i="3" l="1"/>
  <c r="AD685" i="3"/>
  <c r="AC687" i="3" l="1"/>
  <c r="AC688" i="3" s="1"/>
  <c r="AC689" i="3" s="1"/>
  <c r="AD686" i="3"/>
  <c r="AD687" i="3" s="1"/>
  <c r="AD688" i="3" s="1"/>
  <c r="AC690" i="3" l="1"/>
  <c r="AD689" i="3"/>
  <c r="AC691" i="3" l="1"/>
  <c r="AD690" i="3"/>
  <c r="AC692" i="3" l="1"/>
  <c r="AD691" i="3"/>
  <c r="AC693" i="3" l="1"/>
  <c r="AD692" i="3"/>
  <c r="AC694" i="3" l="1"/>
  <c r="AC695" i="3" s="1"/>
  <c r="AC696" i="3" s="1"/>
  <c r="AD693" i="3"/>
  <c r="AD694" i="3" s="1"/>
  <c r="AD695" i="3" s="1"/>
  <c r="AC697" i="3" l="1"/>
  <c r="AD696" i="3"/>
  <c r="AC698" i="3" l="1"/>
  <c r="AD697" i="3"/>
  <c r="AC699" i="3" l="1"/>
  <c r="AD698" i="3"/>
  <c r="AC700" i="3" l="1"/>
  <c r="AD699" i="3"/>
  <c r="AC701" i="3" l="1"/>
  <c r="AD700" i="3"/>
  <c r="AC702" i="3" l="1"/>
  <c r="AC703" i="3" s="1"/>
  <c r="AD701" i="3"/>
  <c r="AD702" i="3" s="1"/>
  <c r="AC704" i="3" l="1"/>
  <c r="AD703" i="3"/>
  <c r="AC705" i="3" l="1"/>
  <c r="AD704" i="3"/>
  <c r="AC706" i="3" l="1"/>
  <c r="AD705" i="3"/>
  <c r="AC707" i="3" l="1"/>
  <c r="AD706" i="3"/>
  <c r="AC708" i="3" l="1"/>
  <c r="AD707" i="3"/>
  <c r="AC709" i="3" l="1"/>
  <c r="AC710" i="3" s="1"/>
  <c r="AD708" i="3"/>
  <c r="AD709" i="3" s="1"/>
  <c r="AC711" i="3" l="1"/>
  <c r="AD710" i="3"/>
  <c r="AC712" i="3" l="1"/>
  <c r="AD711" i="3"/>
  <c r="AC713" i="3" l="1"/>
  <c r="AD712" i="3"/>
  <c r="AC714" i="3" l="1"/>
  <c r="AD713" i="3"/>
  <c r="AC715" i="3" l="1"/>
  <c r="AC716" i="3" s="1"/>
  <c r="AC717" i="3" s="1"/>
  <c r="AD714" i="3"/>
  <c r="AD715" i="3" s="1"/>
  <c r="AD716" i="3" l="1"/>
  <c r="AD717" i="3" s="1"/>
  <c r="AC718" i="3"/>
  <c r="AC719" i="3" l="1"/>
  <c r="AD718" i="3"/>
  <c r="AC720" i="3" l="1"/>
  <c r="AD719" i="3"/>
  <c r="AC721" i="3" l="1"/>
  <c r="AD720" i="3"/>
  <c r="AC722" i="3" l="1"/>
  <c r="AC723" i="3" s="1"/>
  <c r="AC724" i="3" s="1"/>
  <c r="AD721" i="3"/>
  <c r="AD722" i="3" s="1"/>
  <c r="AD723" i="3" s="1"/>
  <c r="AC725" i="3" l="1"/>
  <c r="AD724" i="3"/>
  <c r="AC726" i="3" l="1"/>
  <c r="AD725" i="3"/>
  <c r="AC727" i="3" l="1"/>
  <c r="AD726" i="3"/>
  <c r="AC728" i="3" l="1"/>
  <c r="AD727" i="3"/>
  <c r="AC729" i="3" l="1"/>
  <c r="AD728" i="3"/>
  <c r="AC730" i="3" l="1"/>
  <c r="AC731" i="3" s="1"/>
  <c r="AD729" i="3"/>
  <c r="AD730" i="3" s="1"/>
  <c r="AC732" i="3" l="1"/>
  <c r="AD731" i="3"/>
  <c r="AC733" i="3" l="1"/>
  <c r="AD732" i="3"/>
  <c r="AC734" i="3" l="1"/>
  <c r="AD733" i="3"/>
  <c r="AC735" i="3" l="1"/>
  <c r="AD734" i="3"/>
  <c r="AC736" i="3" l="1"/>
  <c r="AD735" i="3"/>
  <c r="AC737" i="3" l="1"/>
  <c r="AC738" i="3" s="1"/>
  <c r="AD736" i="3"/>
  <c r="AD737" i="3" s="1"/>
  <c r="AC739" i="3" l="1"/>
  <c r="AD738" i="3"/>
  <c r="AC740" i="3" l="1"/>
  <c r="AD739" i="3"/>
  <c r="AC741" i="3" l="1"/>
  <c r="AD740" i="3"/>
  <c r="AC742" i="3" l="1"/>
  <c r="AD741" i="3"/>
  <c r="AC743" i="3" l="1"/>
  <c r="AC744" i="3" s="1"/>
  <c r="AC745" i="3" s="1"/>
  <c r="AD742" i="3"/>
  <c r="AD743" i="3" s="1"/>
  <c r="AD744" i="3" s="1"/>
  <c r="AC746" i="3" l="1"/>
  <c r="AD745" i="3"/>
  <c r="AC747" i="3" l="1"/>
  <c r="AD746" i="3"/>
  <c r="AC748" i="3" l="1"/>
  <c r="AD747" i="3"/>
  <c r="AC749" i="3" l="1"/>
  <c r="AD748" i="3"/>
  <c r="AC750" i="3" l="1"/>
  <c r="AC751" i="3" s="1"/>
  <c r="AC752" i="3" s="1"/>
  <c r="AD749" i="3"/>
  <c r="AD750" i="3" s="1"/>
  <c r="AD751" i="3" s="1"/>
  <c r="AC753" i="3" l="1"/>
  <c r="AD752" i="3"/>
  <c r="AC754" i="3" l="1"/>
  <c r="AD753" i="3"/>
  <c r="AC755" i="3" l="1"/>
  <c r="AD754" i="3"/>
  <c r="AC756" i="3" l="1"/>
  <c r="AD755" i="3"/>
  <c r="AC757" i="3" l="1"/>
  <c r="AC758" i="3" s="1"/>
  <c r="AC759" i="3" s="1"/>
  <c r="AD756" i="3"/>
  <c r="AD757" i="3" s="1"/>
  <c r="AD758" i="3" s="1"/>
  <c r="AC760" i="3" l="1"/>
  <c r="AD759" i="3"/>
  <c r="AC761" i="3" l="1"/>
  <c r="AD760" i="3"/>
  <c r="AC762" i="3" l="1"/>
  <c r="AD761" i="3"/>
  <c r="AC763" i="3" l="1"/>
  <c r="AD762" i="3"/>
  <c r="AC764" i="3" l="1"/>
  <c r="AD763" i="3"/>
  <c r="AC765" i="3" l="1"/>
  <c r="AC766" i="3" s="1"/>
  <c r="AC767" i="3" s="1"/>
  <c r="AD764" i="3"/>
  <c r="AD765" i="3" s="1"/>
  <c r="AD766" i="3" s="1"/>
  <c r="AC768" i="3" l="1"/>
  <c r="AD767" i="3"/>
  <c r="AC769" i="3" l="1"/>
  <c r="AD768" i="3"/>
  <c r="AC770" i="3" l="1"/>
  <c r="AD769" i="3"/>
  <c r="AC771" i="3" l="1"/>
  <c r="AC772" i="3" s="1"/>
  <c r="AC773" i="3" s="1"/>
  <c r="AD770" i="3"/>
  <c r="AD771" i="3" s="1"/>
  <c r="AD772" i="3" s="1"/>
  <c r="AC774" i="3" l="1"/>
  <c r="AD773" i="3"/>
  <c r="AC775" i="3" l="1"/>
  <c r="AD774" i="3"/>
  <c r="AC776" i="3" l="1"/>
  <c r="AD775" i="3"/>
  <c r="AC777" i="3" l="1"/>
  <c r="AD776" i="3"/>
  <c r="AC778" i="3" l="1"/>
  <c r="AC779" i="3" s="1"/>
  <c r="AC780" i="3" s="1"/>
  <c r="AD777" i="3"/>
  <c r="AD778" i="3" l="1"/>
  <c r="AD779" i="3" s="1"/>
  <c r="AD780" i="3" s="1"/>
  <c r="AC781" i="3"/>
  <c r="AC782" i="3" l="1"/>
  <c r="AD781" i="3"/>
  <c r="AC783" i="3" l="1"/>
  <c r="AD782" i="3"/>
  <c r="AC784" i="3" l="1"/>
  <c r="AD783" i="3"/>
  <c r="AC785" i="3" l="1"/>
  <c r="AD784" i="3"/>
  <c r="AC786" i="3" l="1"/>
  <c r="AC787" i="3" s="1"/>
  <c r="AD785" i="3"/>
  <c r="AD786" i="3" s="1"/>
  <c r="AC788" i="3" l="1"/>
  <c r="AD787" i="3"/>
  <c r="AC789" i="3" l="1"/>
  <c r="AD788" i="3"/>
  <c r="AC790" i="3" l="1"/>
  <c r="AD789" i="3"/>
  <c r="AC791" i="3" l="1"/>
  <c r="AD790" i="3"/>
  <c r="AC792" i="3" l="1"/>
  <c r="AC793" i="3" s="1"/>
  <c r="AC794" i="3" s="1"/>
  <c r="AD791" i="3"/>
  <c r="AD792" i="3" s="1"/>
  <c r="AD793" i="3" s="1"/>
  <c r="AC795" i="3" l="1"/>
  <c r="AD794" i="3"/>
  <c r="AC796" i="3" l="1"/>
  <c r="AD795" i="3"/>
  <c r="AC797" i="3" l="1"/>
  <c r="AD796" i="3"/>
  <c r="AC798" i="3" l="1"/>
  <c r="AD797" i="3"/>
  <c r="AC799" i="3" l="1"/>
  <c r="AD798" i="3"/>
  <c r="AC800" i="3" l="1"/>
  <c r="AC801" i="3" s="1"/>
  <c r="AD799" i="3"/>
  <c r="AD800" i="3" s="1"/>
  <c r="AC802" i="3" l="1"/>
  <c r="AD801" i="3"/>
  <c r="AC803" i="3" l="1"/>
  <c r="AD802" i="3"/>
  <c r="AC804" i="3" l="1"/>
  <c r="AD803" i="3"/>
  <c r="AC805" i="3" l="1"/>
  <c r="AD804" i="3"/>
  <c r="AC806" i="3" l="1"/>
  <c r="AC807" i="3" s="1"/>
  <c r="AC808" i="3" s="1"/>
  <c r="AD805" i="3"/>
  <c r="AD806" i="3" s="1"/>
  <c r="AD807" i="3" s="1"/>
  <c r="AC809" i="3" l="1"/>
  <c r="AD808" i="3"/>
  <c r="AC810" i="3" l="1"/>
  <c r="AD809" i="3"/>
  <c r="AC811" i="3" l="1"/>
  <c r="AD810" i="3"/>
  <c r="AC812" i="3" l="1"/>
  <c r="AD811" i="3"/>
  <c r="AC813" i="3" l="1"/>
  <c r="AC814" i="3" s="1"/>
  <c r="AC815" i="3" s="1"/>
  <c r="AD812" i="3"/>
  <c r="AD813" i="3" s="1"/>
  <c r="AD814" i="3" s="1"/>
  <c r="AC816" i="3" l="1"/>
  <c r="AD815" i="3"/>
  <c r="AC817" i="3" l="1"/>
  <c r="AD816" i="3"/>
  <c r="AC818" i="3" l="1"/>
  <c r="AD817" i="3"/>
  <c r="AC819" i="3" l="1"/>
  <c r="AD818" i="3"/>
  <c r="AC820" i="3" l="1"/>
  <c r="AD819" i="3"/>
  <c r="AC821" i="3" l="1"/>
  <c r="AC822" i="3" s="1"/>
  <c r="AD820" i="3"/>
  <c r="AD821" i="3" s="1"/>
  <c r="AC823" i="3" l="1"/>
  <c r="AD822" i="3"/>
  <c r="AC824" i="3" l="1"/>
  <c r="AD823" i="3"/>
  <c r="AC825" i="3" l="1"/>
  <c r="AD824" i="3"/>
  <c r="AC826" i="3" l="1"/>
  <c r="AD825" i="3"/>
  <c r="AC827" i="3" l="1"/>
  <c r="AD826" i="3"/>
  <c r="AC828" i="3" l="1"/>
  <c r="AD827" i="3"/>
  <c r="AC829" i="3" l="1"/>
  <c r="AD828" i="3"/>
  <c r="AC830" i="3" l="1"/>
  <c r="AD829" i="3"/>
  <c r="AC831" i="3" l="1"/>
  <c r="AD830" i="3"/>
  <c r="AC832" i="3" l="1"/>
  <c r="AD831" i="3"/>
  <c r="AC833" i="3" l="1"/>
  <c r="AD832" i="3"/>
  <c r="AC834" i="3" l="1"/>
  <c r="AC835" i="3" s="1"/>
  <c r="AC836" i="3" s="1"/>
  <c r="AD833" i="3"/>
  <c r="AD834" i="3" s="1"/>
  <c r="AD835" i="3" s="1"/>
  <c r="AC837" i="3" l="1"/>
  <c r="AD836" i="3"/>
  <c r="AC838" i="3" l="1"/>
  <c r="AD837" i="3"/>
  <c r="AC839" i="3" l="1"/>
  <c r="AD838" i="3"/>
  <c r="AC840" i="3" l="1"/>
  <c r="AD839" i="3"/>
  <c r="AC841" i="3" l="1"/>
  <c r="AC842" i="3" s="1"/>
  <c r="AC843" i="3" s="1"/>
  <c r="AD840" i="3"/>
  <c r="AD841" i="3" s="1"/>
  <c r="AD842" i="3" s="1"/>
  <c r="AC844" i="3" l="1"/>
  <c r="AD843" i="3"/>
  <c r="AC845" i="3" l="1"/>
  <c r="AD844" i="3"/>
  <c r="AC846" i="3" l="1"/>
  <c r="AD845" i="3"/>
  <c r="AC847" i="3" l="1"/>
  <c r="AD846" i="3"/>
  <c r="AC848" i="3" l="1"/>
  <c r="AC849" i="3" s="1"/>
  <c r="AC850" i="3" s="1"/>
  <c r="AD847" i="3"/>
  <c r="AD848" i="3" s="1"/>
  <c r="AD849" i="3" s="1"/>
  <c r="AC851" i="3" l="1"/>
  <c r="AD850" i="3"/>
  <c r="AC852" i="3" l="1"/>
  <c r="AD851" i="3"/>
  <c r="AC853" i="3" l="1"/>
  <c r="AD852" i="3"/>
  <c r="AC854" i="3" l="1"/>
  <c r="AD853" i="3"/>
  <c r="AC855" i="3" l="1"/>
  <c r="AD854" i="3"/>
  <c r="AC856" i="3" l="1"/>
  <c r="AC857" i="3" s="1"/>
  <c r="AD855" i="3"/>
  <c r="AD856" i="3" s="1"/>
  <c r="AC858" i="3" l="1"/>
  <c r="AD857" i="3"/>
  <c r="AC859" i="3" l="1"/>
  <c r="AD858" i="3"/>
  <c r="AC860" i="3" l="1"/>
  <c r="AD859" i="3"/>
  <c r="AC861" i="3" l="1"/>
  <c r="AD860" i="3"/>
  <c r="AC862" i="3" l="1"/>
  <c r="AC863" i="3" s="1"/>
  <c r="AC864" i="3" s="1"/>
  <c r="AD861" i="3"/>
  <c r="AD862" i="3" s="1"/>
  <c r="AD863" i="3" s="1"/>
  <c r="AC865" i="3" l="1"/>
  <c r="AD864" i="3"/>
  <c r="AC866" i="3" l="1"/>
  <c r="AD865" i="3"/>
  <c r="AC867" i="3" l="1"/>
  <c r="AD866" i="3"/>
  <c r="AC868" i="3" l="1"/>
  <c r="AD867" i="3"/>
  <c r="AC869" i="3" l="1"/>
  <c r="AC870" i="3" s="1"/>
  <c r="AC871" i="3" s="1"/>
  <c r="AD868" i="3"/>
  <c r="AD869" i="3" s="1"/>
  <c r="AD870" i="3" s="1"/>
  <c r="AC872" i="3" l="1"/>
  <c r="AD871" i="3"/>
  <c r="AC873" i="3" l="1"/>
  <c r="AD872" i="3"/>
  <c r="AC874" i="3" l="1"/>
  <c r="AD873" i="3"/>
  <c r="AC875" i="3" l="1"/>
  <c r="AD874" i="3"/>
  <c r="AC876" i="3" l="1"/>
  <c r="AC877" i="3" s="1"/>
  <c r="AC878" i="3" s="1"/>
  <c r="AD875" i="3"/>
  <c r="AD876" i="3" s="1"/>
  <c r="AD877" i="3" s="1"/>
  <c r="AC879" i="3" l="1"/>
  <c r="AD878" i="3"/>
  <c r="AC880" i="3" l="1"/>
  <c r="AD879" i="3"/>
  <c r="AC881" i="3" l="1"/>
  <c r="AD880" i="3"/>
  <c r="AC882" i="3" l="1"/>
  <c r="AD881" i="3"/>
  <c r="AC883" i="3" l="1"/>
  <c r="AC884" i="3" s="1"/>
  <c r="AC885" i="3" s="1"/>
  <c r="AC886" i="3" s="1"/>
  <c r="AC887" i="3" s="1"/>
  <c r="AD882" i="3"/>
  <c r="AD883" i="3" s="1"/>
  <c r="AD884" i="3" s="1"/>
  <c r="AD885" i="3" s="1"/>
  <c r="AD886" i="3" s="1"/>
  <c r="AC888" i="3" l="1"/>
  <c r="AD887" i="3"/>
  <c r="AC889" i="3" l="1"/>
  <c r="AD888" i="3"/>
  <c r="AC890" i="3" l="1"/>
  <c r="AC891" i="3" s="1"/>
  <c r="AD889" i="3"/>
  <c r="AD890" i="3" s="1"/>
  <c r="AC892" i="3" l="1"/>
  <c r="AC893" i="3" s="1"/>
  <c r="AD891" i="3"/>
  <c r="AD892" i="3" s="1"/>
  <c r="AC894" i="3" l="1"/>
  <c r="AD893" i="3"/>
  <c r="AC895" i="3" l="1"/>
  <c r="AD894" i="3"/>
  <c r="AC896" i="3" l="1"/>
  <c r="AD895" i="3"/>
  <c r="AC897" i="3" l="1"/>
  <c r="AC898" i="3" s="1"/>
  <c r="AC899" i="3" s="1"/>
  <c r="AD896" i="3"/>
  <c r="AD897" i="3" s="1"/>
  <c r="AD898" i="3" s="1"/>
  <c r="AC900" i="3" l="1"/>
  <c r="AD899" i="3"/>
  <c r="AC901" i="3" l="1"/>
  <c r="AD900" i="3"/>
  <c r="AC902" i="3" l="1"/>
  <c r="AD901" i="3"/>
  <c r="AC903" i="3" l="1"/>
  <c r="AD902" i="3"/>
  <c r="AC904" i="3" l="1"/>
  <c r="AC905" i="3" s="1"/>
  <c r="AC906" i="3" s="1"/>
  <c r="AD903" i="3"/>
  <c r="AD904" i="3" l="1"/>
  <c r="AD905" i="3" s="1"/>
  <c r="AD906" i="3" s="1"/>
  <c r="AC907" i="3"/>
  <c r="AC908" i="3" l="1"/>
  <c r="AD907" i="3"/>
  <c r="AC909" i="3" l="1"/>
  <c r="AD908" i="3"/>
  <c r="AC910" i="3" l="1"/>
  <c r="AD909" i="3"/>
  <c r="AC911" i="3" l="1"/>
  <c r="AD910" i="3"/>
  <c r="AC912" i="3" l="1"/>
  <c r="AD911" i="3"/>
  <c r="AC913" i="3" l="1"/>
  <c r="AD912" i="3"/>
  <c r="AC914" i="3" l="1"/>
  <c r="AD913" i="3"/>
  <c r="AC915" i="3" l="1"/>
  <c r="AD914" i="3"/>
  <c r="AC916" i="3" l="1"/>
  <c r="AD915" i="3"/>
  <c r="AC917" i="3" l="1"/>
  <c r="AD916" i="3"/>
  <c r="AC918" i="3" l="1"/>
  <c r="AC919" i="3" s="1"/>
  <c r="AD917" i="3"/>
  <c r="AD918" i="3" s="1"/>
  <c r="AC920" i="3" l="1"/>
  <c r="AD919" i="3"/>
  <c r="AC921" i="3" l="1"/>
  <c r="AD920" i="3"/>
  <c r="AC922" i="3" l="1"/>
  <c r="AD921" i="3"/>
  <c r="AC923" i="3" l="1"/>
  <c r="AD922" i="3"/>
  <c r="AC924" i="3" l="1"/>
  <c r="AD923" i="3"/>
  <c r="AC925" i="3" l="1"/>
  <c r="AD924" i="3"/>
  <c r="AC926" i="3" l="1"/>
  <c r="AC927" i="3" s="1"/>
  <c r="AD925" i="3"/>
  <c r="AD926" i="3" s="1"/>
  <c r="AC928" i="3" l="1"/>
  <c r="AD927" i="3"/>
  <c r="AC929" i="3" l="1"/>
  <c r="AD928" i="3"/>
  <c r="AC930" i="3" l="1"/>
  <c r="AD929" i="3"/>
  <c r="AC931" i="3" l="1"/>
  <c r="AD930" i="3"/>
  <c r="AC932" i="3" l="1"/>
  <c r="AC933" i="3" s="1"/>
  <c r="AC934" i="3" s="1"/>
  <c r="AD931" i="3"/>
  <c r="AD932" i="3" s="1"/>
  <c r="AD933" i="3" s="1"/>
  <c r="AC935" i="3" l="1"/>
  <c r="AD934" i="3"/>
  <c r="AC936" i="3" l="1"/>
  <c r="AD935" i="3"/>
  <c r="AC937" i="3" l="1"/>
  <c r="AD936" i="3"/>
  <c r="AC938" i="3" l="1"/>
  <c r="AD937" i="3"/>
  <c r="AC939" i="3" l="1"/>
  <c r="AD938" i="3"/>
  <c r="AC940" i="3" l="1"/>
  <c r="AC941" i="3" s="1"/>
  <c r="AD939" i="3"/>
  <c r="AD940" i="3" s="1"/>
  <c r="AC942" i="3" l="1"/>
  <c r="AD941" i="3"/>
  <c r="AC943" i="3" l="1"/>
  <c r="AD942" i="3"/>
  <c r="AC944" i="3" l="1"/>
  <c r="AD943" i="3"/>
  <c r="AC945" i="3" l="1"/>
  <c r="AD944" i="3"/>
  <c r="AC946" i="3" l="1"/>
  <c r="AC947" i="3" s="1"/>
  <c r="AD945" i="3"/>
  <c r="AD946" i="3" s="1"/>
  <c r="AC948" i="3" l="1"/>
  <c r="AD947" i="3"/>
  <c r="AC949" i="3" l="1"/>
  <c r="AD948" i="3"/>
  <c r="AC950" i="3" l="1"/>
  <c r="AD949" i="3"/>
  <c r="AC951" i="3" l="1"/>
  <c r="AD950" i="3"/>
  <c r="AC952" i="3" l="1"/>
  <c r="AD951" i="3"/>
  <c r="AC953" i="3" l="1"/>
  <c r="AC954" i="3" s="1"/>
  <c r="AC955" i="3" s="1"/>
  <c r="AD952" i="3"/>
  <c r="AD953" i="3" s="1"/>
  <c r="AD954" i="3" s="1"/>
  <c r="AC956" i="3" l="1"/>
  <c r="AD955" i="3"/>
  <c r="AC957" i="3" l="1"/>
  <c r="AD956" i="3"/>
  <c r="AC958" i="3" l="1"/>
  <c r="AD957" i="3"/>
  <c r="AC959" i="3" l="1"/>
  <c r="AD958" i="3"/>
  <c r="AC960" i="3" l="1"/>
  <c r="AC961" i="3" s="1"/>
  <c r="AC962" i="3" s="1"/>
  <c r="AD959" i="3"/>
  <c r="AD960" i="3" s="1"/>
  <c r="AD961" i="3" s="1"/>
  <c r="AC963" i="3" l="1"/>
  <c r="AD962" i="3"/>
  <c r="AC964" i="3" l="1"/>
  <c r="AD963" i="3"/>
  <c r="AC965" i="3" l="1"/>
  <c r="AD964" i="3"/>
  <c r="AC966" i="3" l="1"/>
  <c r="AD965" i="3"/>
  <c r="AC967" i="3" l="1"/>
  <c r="AD966" i="3"/>
  <c r="AC968" i="3" l="1"/>
  <c r="AD967" i="3"/>
  <c r="AC969" i="3" l="1"/>
  <c r="AD968" i="3"/>
  <c r="AC970" i="3" l="1"/>
  <c r="AD969" i="3"/>
  <c r="AC971" i="3" l="1"/>
  <c r="AD970" i="3"/>
  <c r="AC972" i="3" l="1"/>
  <c r="AD971" i="3"/>
  <c r="AC973" i="3" l="1"/>
  <c r="AD972" i="3"/>
  <c r="AC974" i="3" l="1"/>
  <c r="AC975" i="3" s="1"/>
  <c r="AC976" i="3" s="1"/>
  <c r="AD973" i="3"/>
  <c r="AD974" i="3" s="1"/>
  <c r="AD975" i="3" s="1"/>
  <c r="AC977" i="3" l="1"/>
  <c r="AD976" i="3"/>
  <c r="AC978" i="3" l="1"/>
  <c r="AD977" i="3"/>
  <c r="AC979" i="3" l="1"/>
  <c r="AD978" i="3"/>
  <c r="AC980" i="3" l="1"/>
  <c r="AC981" i="3" s="1"/>
  <c r="AC982" i="3" s="1"/>
  <c r="AC983" i="3" s="1"/>
  <c r="AC984" i="3" s="1"/>
  <c r="AD979" i="3"/>
  <c r="AD980" i="3" s="1"/>
  <c r="AD981" i="3" s="1"/>
  <c r="AD982" i="3" s="1"/>
  <c r="AD983" i="3" s="1"/>
  <c r="AC985" i="3" l="1"/>
  <c r="AD984" i="3"/>
  <c r="AC986" i="3" l="1"/>
  <c r="AD985" i="3"/>
  <c r="AC987" i="3" l="1"/>
  <c r="AD986" i="3"/>
  <c r="AC988" i="3" l="1"/>
  <c r="AD987" i="3"/>
  <c r="AC989" i="3" l="1"/>
  <c r="AC990" i="3" s="1"/>
  <c r="AD988" i="3"/>
  <c r="AD989" i="3" s="1"/>
  <c r="AC991" i="3" l="1"/>
  <c r="AD990" i="3"/>
  <c r="AC992" i="3" l="1"/>
  <c r="AD991" i="3"/>
  <c r="AC993" i="3" l="1"/>
  <c r="AD992" i="3"/>
  <c r="AC994" i="3" l="1"/>
  <c r="AD993" i="3"/>
  <c r="AC995" i="3" l="1"/>
  <c r="AD994" i="3"/>
  <c r="AC996" i="3" l="1"/>
  <c r="AD995" i="3"/>
  <c r="AC997" i="3" l="1"/>
  <c r="AD996" i="3"/>
  <c r="AC998" i="3" l="1"/>
  <c r="AD997" i="3"/>
  <c r="AC999" i="3" l="1"/>
  <c r="AD998" i="3"/>
  <c r="AC1000" i="3" l="1"/>
  <c r="AD999" i="3"/>
  <c r="AC1001" i="3" l="1"/>
  <c r="AD1000" i="3"/>
  <c r="AC1002" i="3" l="1"/>
  <c r="AC1003" i="3" s="1"/>
  <c r="AC1004" i="3" s="1"/>
  <c r="AD1001" i="3"/>
  <c r="AD1002" i="3" s="1"/>
  <c r="AD1003" i="3" s="1"/>
  <c r="AC1005" i="3" l="1"/>
  <c r="AD1004" i="3"/>
  <c r="AC1006" i="3" l="1"/>
  <c r="AD1005" i="3"/>
  <c r="AC1007" i="3" l="1"/>
  <c r="AD1006" i="3"/>
  <c r="AC1008" i="3" l="1"/>
  <c r="AD1007" i="3"/>
  <c r="AC1009" i="3" l="1"/>
  <c r="AC1010" i="3" s="1"/>
  <c r="AC1011" i="3" s="1"/>
  <c r="AD1008" i="3"/>
  <c r="AD1009" i="3" s="1"/>
  <c r="AD1010" i="3" s="1"/>
  <c r="AC1012" i="3" l="1"/>
  <c r="AD1011" i="3"/>
  <c r="AC1013" i="3" l="1"/>
  <c r="AD1012" i="3"/>
  <c r="AC1014" i="3" l="1"/>
  <c r="AD1013" i="3"/>
  <c r="AC1015" i="3" l="1"/>
  <c r="AD1014" i="3"/>
  <c r="AC1016" i="3" l="1"/>
  <c r="AD1015" i="3"/>
  <c r="AC1017" i="3" l="1"/>
  <c r="AC1018" i="3" s="1"/>
  <c r="AC1019" i="3" s="1"/>
  <c r="AD1016" i="3"/>
  <c r="AD1017" i="3" s="1"/>
  <c r="AD1018" i="3" s="1"/>
  <c r="AC1020" i="3" l="1"/>
  <c r="AD1019" i="3"/>
  <c r="AC1021" i="3" l="1"/>
  <c r="AD1020" i="3"/>
  <c r="AC1022" i="3" l="1"/>
  <c r="AD1021" i="3"/>
  <c r="AC1023" i="3" l="1"/>
  <c r="AC1024" i="3" s="1"/>
  <c r="AC1025" i="3" s="1"/>
  <c r="AD1022" i="3"/>
  <c r="AD1023" i="3" s="1"/>
  <c r="AD1024" i="3" s="1"/>
  <c r="AC1026" i="3" l="1"/>
  <c r="AD1025" i="3"/>
  <c r="AC1027" i="3" l="1"/>
  <c r="AD1026" i="3"/>
  <c r="AC1028" i="3" l="1"/>
  <c r="AD1027" i="3"/>
  <c r="AC1029" i="3" l="1"/>
  <c r="AD1028" i="3"/>
  <c r="AC1030" i="3" l="1"/>
  <c r="AC1031" i="3" s="1"/>
  <c r="AC1032" i="3" s="1"/>
  <c r="AD1029" i="3"/>
  <c r="AD1030" i="3" s="1"/>
  <c r="AD1031" i="3" s="1"/>
  <c r="AC1033" i="3" l="1"/>
  <c r="AD1032" i="3"/>
  <c r="AC1034" i="3" l="1"/>
  <c r="AD1033" i="3"/>
  <c r="AC1035" i="3" l="1"/>
  <c r="AD1034" i="3"/>
  <c r="AC1036" i="3" l="1"/>
  <c r="AD1035" i="3"/>
  <c r="AC1037" i="3" l="1"/>
  <c r="AD1036" i="3"/>
  <c r="AC1038" i="3" l="1"/>
  <c r="AC1039" i="3" s="1"/>
  <c r="AD1037" i="3"/>
  <c r="AD1038" i="3" l="1"/>
  <c r="AD1039" i="3" s="1"/>
  <c r="AC1040" i="3"/>
  <c r="AC1041" i="3" l="1"/>
  <c r="AD1040" i="3"/>
  <c r="AC1042" i="3" l="1"/>
  <c r="AD1041" i="3"/>
  <c r="AC1043" i="3" l="1"/>
  <c r="AD1042" i="3"/>
  <c r="AC1044" i="3" l="1"/>
  <c r="AC1045" i="3" s="1"/>
  <c r="AC1046" i="3" s="1"/>
  <c r="AD1043" i="3"/>
  <c r="AD1044" i="3" s="1"/>
  <c r="AD1045" i="3" s="1"/>
  <c r="AC1047" i="3" l="1"/>
  <c r="AD1046" i="3"/>
  <c r="AC1048" i="3" l="1"/>
  <c r="AD1047" i="3"/>
  <c r="AC1049" i="3" l="1"/>
  <c r="AD1048" i="3"/>
  <c r="AC1050" i="3" l="1"/>
  <c r="AD1049" i="3"/>
  <c r="AC1051" i="3" l="1"/>
  <c r="AC1052" i="3" s="1"/>
  <c r="AC1053" i="3" s="1"/>
  <c r="AD1050" i="3"/>
  <c r="AD1051" i="3" s="1"/>
  <c r="AD1052" i="3" s="1"/>
  <c r="AC1054" i="3" l="1"/>
  <c r="AD1053" i="3"/>
  <c r="AC1055" i="3" l="1"/>
  <c r="AD1054" i="3"/>
  <c r="AC1056" i="3" l="1"/>
  <c r="AD1055" i="3"/>
  <c r="AC1057" i="3" l="1"/>
  <c r="AD1056" i="3"/>
  <c r="AC1058" i="3" l="1"/>
  <c r="AC1059" i="3" s="1"/>
  <c r="AC1060" i="3" s="1"/>
  <c r="AD1057" i="3"/>
  <c r="AD1058" i="3" s="1"/>
  <c r="AD1059" i="3" s="1"/>
  <c r="AC1061" i="3" l="1"/>
  <c r="AD1060" i="3"/>
  <c r="AC1062" i="3" l="1"/>
  <c r="AD1061" i="3"/>
  <c r="AC1063" i="3" l="1"/>
  <c r="AD1062" i="3"/>
  <c r="AC1064" i="3" l="1"/>
  <c r="AD1063" i="3"/>
  <c r="AC1065" i="3" l="1"/>
  <c r="AC1066" i="3" s="1"/>
  <c r="AC1067" i="3" s="1"/>
  <c r="AD1064" i="3"/>
  <c r="AD1065" i="3" s="1"/>
  <c r="AD1066" i="3" s="1"/>
  <c r="AC1068" i="3" l="1"/>
  <c r="AD1067" i="3"/>
  <c r="AC1069" i="3" l="1"/>
  <c r="AD1068" i="3"/>
  <c r="AC1070" i="3" l="1"/>
  <c r="AD1069" i="3"/>
  <c r="AC1071" i="3" l="1"/>
  <c r="AD1070" i="3"/>
  <c r="AC1072" i="3" l="1"/>
  <c r="AC1073" i="3" s="1"/>
  <c r="AC1074" i="3" s="1"/>
  <c r="AD1071" i="3"/>
  <c r="AD1072" i="3" s="1"/>
  <c r="AD1073" i="3" s="1"/>
  <c r="AC1075" i="3" l="1"/>
  <c r="AD1074" i="3"/>
  <c r="AC1076" i="3" l="1"/>
  <c r="AD1075" i="3"/>
  <c r="AC1077" i="3" l="1"/>
  <c r="AD1076" i="3"/>
  <c r="AC1078" i="3" l="1"/>
  <c r="AD1077" i="3"/>
  <c r="AC1079" i="3" l="1"/>
  <c r="AD1078" i="3"/>
  <c r="AC1080" i="3" l="1"/>
  <c r="AC1081" i="3" s="1"/>
  <c r="AD1079" i="3"/>
  <c r="AD1080" i="3" s="1"/>
  <c r="AC1082" i="3" l="1"/>
  <c r="AD1081" i="3"/>
  <c r="AC1083" i="3" l="1"/>
  <c r="AD1082" i="3"/>
  <c r="AC1084" i="3" l="1"/>
  <c r="AD1083" i="3"/>
  <c r="AC1085" i="3" l="1"/>
  <c r="AD1084" i="3"/>
  <c r="AC1086" i="3" l="1"/>
  <c r="AC1087" i="3" s="1"/>
  <c r="AC1088" i="3" s="1"/>
  <c r="AD1085" i="3"/>
  <c r="AD1086" i="3" s="1"/>
  <c r="AD1087" i="3" s="1"/>
  <c r="AC1089" i="3" l="1"/>
  <c r="AD1088" i="3"/>
  <c r="AC1090" i="3" l="1"/>
  <c r="AD1089" i="3"/>
  <c r="AC1091" i="3" l="1"/>
  <c r="AD1090" i="3"/>
  <c r="AC1092" i="3" l="1"/>
  <c r="AD1091" i="3"/>
  <c r="AC1093" i="3" l="1"/>
  <c r="AC1094" i="3" s="1"/>
  <c r="AC1095" i="3" s="1"/>
  <c r="AD1092" i="3"/>
  <c r="AD1093" i="3" s="1"/>
  <c r="AD1094" i="3" s="1"/>
  <c r="AC1096" i="3" l="1"/>
  <c r="AD1095" i="3"/>
  <c r="AC1097" i="3" l="1"/>
  <c r="AD1096" i="3"/>
  <c r="AC1098" i="3" l="1"/>
  <c r="AD1097" i="3"/>
  <c r="AC1099" i="3" l="1"/>
  <c r="AD1098" i="3"/>
  <c r="AC1100" i="3" l="1"/>
  <c r="AC1101" i="3" s="1"/>
  <c r="AC1102" i="3" s="1"/>
  <c r="AD1099" i="3"/>
  <c r="AD1100" i="3" s="1"/>
  <c r="AD1101" i="3" s="1"/>
  <c r="AC1103" i="3" l="1"/>
  <c r="AD1102" i="3"/>
  <c r="AC1104" i="3" l="1"/>
  <c r="AD1103" i="3"/>
  <c r="AC1105" i="3" l="1"/>
  <c r="AD1104" i="3"/>
  <c r="AC1106" i="3" l="1"/>
  <c r="AD1105" i="3"/>
  <c r="AC1107" i="3" l="1"/>
  <c r="AD1106" i="3"/>
  <c r="AC1108" i="3" l="1"/>
  <c r="AC1109" i="3" s="1"/>
  <c r="AD1107" i="3"/>
  <c r="AD1108" i="3" s="1"/>
  <c r="AC1110" i="3" l="1"/>
  <c r="AD1109" i="3"/>
  <c r="AC1111" i="3" l="1"/>
  <c r="AD1110" i="3"/>
  <c r="AC1112" i="3" l="1"/>
  <c r="AD1111" i="3"/>
  <c r="AC1113" i="3" l="1"/>
  <c r="AD1112" i="3"/>
  <c r="AC1114" i="3" l="1"/>
  <c r="AC1115" i="3" s="1"/>
  <c r="AD1113" i="3"/>
  <c r="AD1114" i="3" s="1"/>
  <c r="AC1116" i="3" l="1"/>
  <c r="AD1115" i="3"/>
  <c r="AC1117" i="3" l="1"/>
  <c r="AD1116" i="3"/>
  <c r="AC1118" i="3" l="1"/>
  <c r="AD1117" i="3"/>
  <c r="AC1119" i="3" l="1"/>
  <c r="AD1118" i="3"/>
  <c r="AC1120" i="3" l="1"/>
  <c r="AD1119" i="3"/>
  <c r="AC1121" i="3" l="1"/>
  <c r="AC1122" i="3" s="1"/>
  <c r="AC1123" i="3" s="1"/>
  <c r="AD1120" i="3"/>
  <c r="AD1121" i="3" s="1"/>
  <c r="AD1122" i="3" s="1"/>
  <c r="AC1124" i="3" l="1"/>
  <c r="AD1123" i="3"/>
  <c r="AC1125" i="3" l="1"/>
  <c r="AD1124" i="3"/>
  <c r="AC1126" i="3" l="1"/>
  <c r="AD1125" i="3"/>
  <c r="AC1127" i="3" l="1"/>
  <c r="AD1126" i="3"/>
  <c r="AC1128" i="3" l="1"/>
  <c r="AC1129" i="3" s="1"/>
  <c r="AC1130" i="3" s="1"/>
  <c r="AC1131" i="3" s="1"/>
  <c r="AD1127" i="3"/>
  <c r="AD1128" i="3" s="1"/>
  <c r="AD1129" i="3" s="1"/>
  <c r="AD1130" i="3" s="1"/>
  <c r="AC1132" i="3" l="1"/>
  <c r="AD1131" i="3"/>
  <c r="AC1133" i="3" l="1"/>
  <c r="AD1132" i="3"/>
  <c r="AC1134" i="3" l="1"/>
  <c r="AD1133" i="3"/>
  <c r="AC1135" i="3" l="1"/>
  <c r="AC1136" i="3" s="1"/>
  <c r="AC1137" i="3" s="1"/>
  <c r="AD1134" i="3"/>
  <c r="AD1135" i="3" s="1"/>
  <c r="AD1136" i="3" s="1"/>
  <c r="AC1138" i="3" l="1"/>
  <c r="AD1137" i="3"/>
  <c r="AC1139" i="3" l="1"/>
  <c r="AD1138" i="3"/>
  <c r="AC1140" i="3" l="1"/>
  <c r="AD1139" i="3"/>
  <c r="AC1141" i="3" l="1"/>
  <c r="AD1140" i="3"/>
  <c r="AC1142" i="3" l="1"/>
  <c r="AC1143" i="3" s="1"/>
  <c r="AC1144" i="3" s="1"/>
  <c r="AD1141" i="3"/>
  <c r="AD1142" i="3" s="1"/>
  <c r="AD1143" i="3" s="1"/>
  <c r="AC1145" i="3" l="1"/>
  <c r="AD1144" i="3"/>
  <c r="AC1146" i="3" l="1"/>
  <c r="AD1145" i="3"/>
  <c r="AC1147" i="3" l="1"/>
  <c r="AD1146" i="3"/>
  <c r="AC1148" i="3" l="1"/>
  <c r="AD1147" i="3"/>
  <c r="AC1149" i="3" l="1"/>
  <c r="AC1150" i="3" s="1"/>
  <c r="AC1151" i="3" s="1"/>
  <c r="AD1148" i="3"/>
  <c r="AD1149" i="3" s="1"/>
  <c r="AD1150" i="3" s="1"/>
  <c r="AC1152" i="3" l="1"/>
  <c r="AD1151" i="3"/>
  <c r="AC1153" i="3" l="1"/>
  <c r="AD1152" i="3"/>
  <c r="AC1154" i="3" l="1"/>
  <c r="AD1153" i="3"/>
  <c r="AC1155" i="3" l="1"/>
  <c r="AD1154" i="3"/>
  <c r="AC1156" i="3" l="1"/>
  <c r="AD1155" i="3"/>
  <c r="AC1157" i="3" l="1"/>
  <c r="AC1158" i="3" s="1"/>
  <c r="AD1156" i="3"/>
  <c r="AD1157" i="3" s="1"/>
  <c r="AC1159" i="3" l="1"/>
  <c r="AD1158" i="3"/>
  <c r="AC1160" i="3" l="1"/>
  <c r="AD1159" i="3"/>
  <c r="AC1161" i="3" l="1"/>
  <c r="AD1160" i="3"/>
  <c r="AC1162" i="3" l="1"/>
  <c r="AD1161" i="3"/>
  <c r="AC1163" i="3" l="1"/>
  <c r="AC1164" i="3" s="1"/>
  <c r="AC1165" i="3" s="1"/>
  <c r="AD1162" i="3"/>
  <c r="AD1163" i="3" s="1"/>
  <c r="AD1164" i="3" s="1"/>
  <c r="AC1166" i="3" l="1"/>
  <c r="AD1165" i="3"/>
  <c r="AC1167" i="3" l="1"/>
  <c r="AD1166" i="3"/>
  <c r="AC1168" i="3" l="1"/>
  <c r="AD1167" i="3"/>
  <c r="AC1169" i="3" l="1"/>
  <c r="AD1168" i="3"/>
  <c r="AC1170" i="3" l="1"/>
  <c r="AC1171" i="3" s="1"/>
  <c r="AC1172" i="3" s="1"/>
  <c r="AD1169" i="3"/>
  <c r="AD1170" i="3" s="1"/>
  <c r="AD1171" i="3" s="1"/>
  <c r="AC1173" i="3" l="1"/>
  <c r="AD1172" i="3"/>
  <c r="AC1174" i="3" l="1"/>
  <c r="AD1173" i="3"/>
  <c r="AC1175" i="3" l="1"/>
  <c r="AD1174" i="3"/>
  <c r="AC1176" i="3" l="1"/>
  <c r="AD1175" i="3"/>
  <c r="AC1177" i="3" l="1"/>
  <c r="AD1176" i="3"/>
  <c r="AC1178" i="3" l="1"/>
  <c r="AC1179" i="3" s="1"/>
  <c r="AD1177" i="3"/>
  <c r="AD1178" i="3" s="1"/>
  <c r="AC1180" i="3" l="1"/>
  <c r="AD1179" i="3"/>
  <c r="AC1181" i="3" l="1"/>
  <c r="AD1180" i="3"/>
  <c r="AC1182" i="3" l="1"/>
  <c r="AD1181" i="3"/>
  <c r="AC1183" i="3" l="1"/>
  <c r="AD1182" i="3"/>
  <c r="AC1184" i="3" l="1"/>
  <c r="AC1185" i="3" s="1"/>
  <c r="AC1186" i="3" s="1"/>
  <c r="AD1183" i="3"/>
  <c r="AD1184" i="3" s="1"/>
  <c r="AD1185" i="3" s="1"/>
  <c r="AC1187" i="3" l="1"/>
  <c r="AD1186" i="3"/>
  <c r="AC1188" i="3" l="1"/>
  <c r="AD1187" i="3"/>
  <c r="AC1189" i="3" l="1"/>
  <c r="AD1188" i="3"/>
  <c r="AC1190" i="3" l="1"/>
  <c r="AD1189" i="3"/>
  <c r="AC1191" i="3" l="1"/>
  <c r="AC1192" i="3" s="1"/>
  <c r="AC1193" i="3" s="1"/>
  <c r="AD1190" i="3"/>
  <c r="AD1191" i="3" s="1"/>
  <c r="AD1192" i="3" s="1"/>
  <c r="AC1194" i="3" l="1"/>
  <c r="AD1193" i="3"/>
  <c r="AC1195" i="3" l="1"/>
  <c r="AD1194" i="3"/>
  <c r="AC1196" i="3" l="1"/>
  <c r="AD1195" i="3"/>
  <c r="AC1197" i="3" l="1"/>
  <c r="AD1196" i="3"/>
  <c r="AC1198" i="3" l="1"/>
  <c r="AC1199" i="3" s="1"/>
  <c r="AC1200" i="3" s="1"/>
  <c r="AD1197" i="3"/>
  <c r="AD1198" i="3" s="1"/>
  <c r="AD1199" i="3" s="1"/>
  <c r="AC1201" i="3" l="1"/>
  <c r="AD1200" i="3"/>
  <c r="AC1202" i="3" l="1"/>
  <c r="AD1201" i="3"/>
  <c r="AC1203" i="3" l="1"/>
  <c r="AD1202" i="3"/>
  <c r="AC1204" i="3" l="1"/>
  <c r="AD1203" i="3"/>
  <c r="AC1205" i="3" l="1"/>
  <c r="AD1204" i="3"/>
  <c r="AC1206" i="3" l="1"/>
  <c r="AC1207" i="3" s="1"/>
  <c r="AD1205" i="3"/>
  <c r="AD1206" i="3" s="1"/>
  <c r="AC1208" i="3" l="1"/>
  <c r="AD1207" i="3"/>
  <c r="AC1209" i="3" l="1"/>
  <c r="AD1208" i="3"/>
  <c r="AC1210" i="3" l="1"/>
  <c r="AD1209" i="3"/>
  <c r="AC1211" i="3" l="1"/>
  <c r="AD1210" i="3"/>
  <c r="AC1212" i="3" l="1"/>
  <c r="AD1211" i="3"/>
  <c r="AC1213" i="3" l="1"/>
  <c r="AC1214" i="3" s="1"/>
  <c r="AD1212" i="3"/>
  <c r="AD1213" i="3" s="1"/>
  <c r="AC1215" i="3" l="1"/>
  <c r="AD1214" i="3"/>
  <c r="AC1216" i="3" l="1"/>
  <c r="AD1215" i="3"/>
  <c r="AC1217" i="3" l="1"/>
  <c r="AD1216" i="3"/>
  <c r="AC1218" i="3" l="1"/>
  <c r="AD1217" i="3"/>
  <c r="AC1219" i="3" l="1"/>
  <c r="AC1220" i="3" s="1"/>
  <c r="AC1221" i="3" s="1"/>
  <c r="AD1218" i="3"/>
  <c r="AD1219" i="3" s="1"/>
  <c r="AD1220" i="3" s="1"/>
  <c r="AC1222" i="3" l="1"/>
  <c r="AD1221" i="3"/>
  <c r="AC1223" i="3" l="1"/>
  <c r="AD1222" i="3"/>
  <c r="AC1224" i="3" l="1"/>
  <c r="AD1223" i="3"/>
  <c r="AC1225" i="3" l="1"/>
  <c r="AD1224" i="3"/>
  <c r="AC1226" i="3" l="1"/>
  <c r="AC1227" i="3" s="1"/>
  <c r="AC1228" i="3" s="1"/>
  <c r="AD1225" i="3"/>
  <c r="AD1226" i="3" s="1"/>
  <c r="AD1227" i="3" s="1"/>
  <c r="AC1229" i="3" l="1"/>
  <c r="AD1228" i="3"/>
  <c r="AC1230" i="3" l="1"/>
  <c r="AD1229" i="3"/>
  <c r="AC1231" i="3" l="1"/>
  <c r="AD1230" i="3"/>
  <c r="AC1232" i="3" l="1"/>
  <c r="AD1231" i="3"/>
  <c r="AC1233" i="3" l="1"/>
  <c r="AD1232" i="3"/>
  <c r="AC1234" i="3" l="1"/>
  <c r="AC1235" i="3" s="1"/>
  <c r="AD1233" i="3"/>
  <c r="AD1234" i="3" s="1"/>
  <c r="AC1236" i="3" l="1"/>
  <c r="AD1235" i="3"/>
  <c r="AC1237" i="3" l="1"/>
  <c r="AD1236" i="3"/>
  <c r="AC1238" i="3" l="1"/>
  <c r="AD1237" i="3"/>
  <c r="AC1239" i="3" l="1"/>
  <c r="AD1238" i="3"/>
  <c r="AC1240" i="3" l="1"/>
  <c r="AD1239" i="3"/>
  <c r="AC1241" i="3" l="1"/>
  <c r="AC1242" i="3" s="1"/>
  <c r="AD1240" i="3"/>
  <c r="AD1241" i="3" s="1"/>
  <c r="AC1243" i="3" l="1"/>
  <c r="AD1242" i="3"/>
  <c r="AC1244" i="3" l="1"/>
  <c r="AD1243" i="3"/>
  <c r="AC1245" i="3" l="1"/>
  <c r="AD1244" i="3"/>
  <c r="AC1246" i="3" l="1"/>
  <c r="AD1245" i="3"/>
  <c r="AC1247" i="3" l="1"/>
  <c r="AC1248" i="3" s="1"/>
  <c r="AC1249" i="3" s="1"/>
  <c r="AD1246" i="3"/>
  <c r="AD1247" i="3" s="1"/>
  <c r="AD1248" i="3" s="1"/>
  <c r="AC1250" i="3" l="1"/>
  <c r="AD1249" i="3"/>
  <c r="AC1251" i="3" l="1"/>
  <c r="AD1250" i="3"/>
  <c r="AC1252" i="3" l="1"/>
  <c r="AC1253" i="3" s="1"/>
  <c r="AD1251" i="3"/>
  <c r="AD1252" i="3" s="1"/>
  <c r="AC1254" i="3" l="1"/>
  <c r="AC1255" i="3" s="1"/>
  <c r="AC1256" i="3" s="1"/>
  <c r="AD1253" i="3"/>
  <c r="AD1254" i="3" s="1"/>
  <c r="AD1255" i="3" s="1"/>
  <c r="AC1257" i="3" l="1"/>
  <c r="AD1256" i="3"/>
  <c r="AC1258" i="3" l="1"/>
  <c r="AC1259" i="3" s="1"/>
  <c r="AD1257" i="3"/>
  <c r="AD1258" i="3" s="1"/>
  <c r="AC1260" i="3" l="1"/>
  <c r="AD1259" i="3"/>
  <c r="AC1261" i="3" l="1"/>
  <c r="AC1262" i="3" s="1"/>
  <c r="AC1263" i="3" s="1"/>
  <c r="AD1260" i="3"/>
  <c r="AD1261" i="3" s="1"/>
  <c r="AD1262" i="3" s="1"/>
  <c r="AC1264" i="3" l="1"/>
  <c r="AD1263" i="3"/>
  <c r="AC1265" i="3" l="1"/>
  <c r="AD1264" i="3"/>
  <c r="AC1266" i="3" l="1"/>
  <c r="AD1265" i="3"/>
  <c r="AC1267" i="3" l="1"/>
  <c r="AD1266" i="3"/>
  <c r="AC1268" i="3" l="1"/>
  <c r="AC1269" i="3" s="1"/>
  <c r="AC1270" i="3" s="1"/>
  <c r="AD1267" i="3"/>
  <c r="AD1268" i="3" s="1"/>
  <c r="AD1269" i="3" s="1"/>
  <c r="AC1271" i="3" l="1"/>
  <c r="AD1270" i="3"/>
  <c r="AC1272" i="3" l="1"/>
  <c r="AD1271" i="3"/>
  <c r="AC1273" i="3" l="1"/>
  <c r="AD1272" i="3"/>
  <c r="AC1274" i="3" l="1"/>
  <c r="AD1273" i="3"/>
  <c r="AC1275" i="3" l="1"/>
  <c r="AD1274" i="3"/>
  <c r="AC1276" i="3" l="1"/>
  <c r="AC1277" i="3" s="1"/>
  <c r="AD1275" i="3"/>
  <c r="AD1276" i="3" s="1"/>
  <c r="AC1278" i="3" l="1"/>
  <c r="AD1277" i="3"/>
  <c r="AC1279" i="3" l="1"/>
  <c r="AD1278" i="3"/>
  <c r="AC1280" i="3" l="1"/>
  <c r="AD1279" i="3"/>
  <c r="AC1281" i="3" l="1"/>
  <c r="AD1280" i="3"/>
  <c r="AC1282" i="3" l="1"/>
  <c r="AC1283" i="3" s="1"/>
  <c r="AC1284" i="3" s="1"/>
  <c r="AD1281" i="3"/>
  <c r="AD1282" i="3" s="1"/>
  <c r="AD1283" i="3" s="1"/>
  <c r="AC1285" i="3" l="1"/>
  <c r="AD1284" i="3"/>
  <c r="AC1286" i="3" l="1"/>
  <c r="AD1285" i="3"/>
  <c r="AC1287" i="3" l="1"/>
  <c r="AD1286" i="3"/>
  <c r="AC1288" i="3" l="1"/>
  <c r="AD1287" i="3"/>
  <c r="AC1289" i="3" l="1"/>
  <c r="AC1290" i="3" s="1"/>
  <c r="AC1291" i="3" s="1"/>
  <c r="AD1288" i="3"/>
  <c r="AD1289" i="3" s="1"/>
  <c r="AD1290" i="3" s="1"/>
  <c r="AC1292" i="3" l="1"/>
  <c r="AD1291" i="3"/>
  <c r="AC1293" i="3" l="1"/>
  <c r="AD1292" i="3"/>
  <c r="AC1294" i="3" l="1"/>
  <c r="AD1293" i="3"/>
  <c r="AC1295" i="3" l="1"/>
  <c r="AD1294" i="3"/>
  <c r="AC1296" i="3" l="1"/>
  <c r="AC1297" i="3" s="1"/>
  <c r="AC1298" i="3" s="1"/>
  <c r="AD1295" i="3"/>
  <c r="AD1296" i="3" s="1"/>
  <c r="AD1297" i="3" s="1"/>
  <c r="AC1299" i="3" l="1"/>
  <c r="AD1298" i="3"/>
  <c r="AC1300" i="3" l="1"/>
  <c r="AD1299" i="3"/>
  <c r="AC1301" i="3" l="1"/>
  <c r="AD1300" i="3"/>
  <c r="AC1302" i="3" l="1"/>
  <c r="AD1301" i="3"/>
  <c r="AC1303" i="3" l="1"/>
  <c r="AD1302" i="3"/>
  <c r="AC1304" i="3" l="1"/>
  <c r="AC1305" i="3" s="1"/>
  <c r="AD1303" i="3"/>
  <c r="AD1304" i="3" s="1"/>
  <c r="AC1306" i="3" l="1"/>
  <c r="AD1305" i="3"/>
  <c r="AC1307" i="3" l="1"/>
  <c r="AD1306" i="3"/>
  <c r="AC1308" i="3" l="1"/>
  <c r="AD1307" i="3"/>
  <c r="AC1309" i="3" l="1"/>
  <c r="AD1308" i="3"/>
  <c r="AC1310" i="3" l="1"/>
  <c r="AC1311" i="3" s="1"/>
  <c r="AC1312" i="3" s="1"/>
  <c r="AD1309" i="3"/>
  <c r="AD1310" i="3" s="1"/>
  <c r="AD1311" i="3" s="1"/>
  <c r="AC1313" i="3" l="1"/>
  <c r="AD1312" i="3"/>
  <c r="AC1314" i="3" l="1"/>
  <c r="AD1313" i="3"/>
  <c r="AC1315" i="3" l="1"/>
  <c r="AD1314" i="3"/>
  <c r="AC1316" i="3" l="1"/>
  <c r="AD1315" i="3"/>
  <c r="AC1317" i="3" l="1"/>
  <c r="AC1318" i="3" s="1"/>
  <c r="AC1319" i="3" s="1"/>
  <c r="AD1316" i="3"/>
  <c r="AD1317" i="3" s="1"/>
  <c r="AD1318" i="3" s="1"/>
  <c r="AC1320" i="3" l="1"/>
  <c r="AD1319" i="3"/>
  <c r="AC1321" i="3" l="1"/>
  <c r="AD1320" i="3"/>
  <c r="AC1322" i="3" l="1"/>
  <c r="AD1321" i="3"/>
  <c r="AC1323" i="3" l="1"/>
  <c r="AD1322" i="3"/>
  <c r="AC1324" i="3" l="1"/>
  <c r="AD1323" i="3"/>
  <c r="AC1325" i="3" l="1"/>
  <c r="AD1324" i="3"/>
  <c r="AC1326" i="3" l="1"/>
  <c r="AD1325" i="3"/>
  <c r="AC1327" i="3" l="1"/>
  <c r="AD1326" i="3"/>
  <c r="AC1328" i="3" l="1"/>
  <c r="AD1327" i="3"/>
  <c r="AC1329" i="3" l="1"/>
  <c r="AD1328" i="3"/>
  <c r="AC1330" i="3" l="1"/>
  <c r="AD1329" i="3"/>
  <c r="AC1331" i="3" l="1"/>
  <c r="AD1330" i="3"/>
  <c r="AC1332" i="3" l="1"/>
  <c r="AD1331" i="3"/>
  <c r="AC1333" i="3" l="1"/>
  <c r="AD1332" i="3"/>
  <c r="AC1334" i="3" l="1"/>
  <c r="AD1333" i="3"/>
  <c r="AC1335" i="3" l="1"/>
  <c r="AD1334" i="3"/>
  <c r="AC1336" i="3" l="1"/>
  <c r="AD1335" i="3"/>
  <c r="AC1337" i="3" l="1"/>
  <c r="AD1336" i="3"/>
  <c r="AC1338" i="3" l="1"/>
  <c r="AC1339" i="3" s="1"/>
  <c r="AC1340" i="3" s="1"/>
  <c r="AD1337" i="3"/>
  <c r="AD1338" i="3" s="1"/>
  <c r="AD1339" i="3" s="1"/>
  <c r="AC1341" i="3" l="1"/>
  <c r="AD1340" i="3"/>
  <c r="AC1342" i="3" l="1"/>
  <c r="AD1341" i="3"/>
  <c r="AC1343" i="3" l="1"/>
  <c r="AD1342" i="3"/>
  <c r="AC1344" i="3" l="1"/>
  <c r="AD1343" i="3"/>
  <c r="AC1345" i="3" l="1"/>
  <c r="AC1346" i="3" s="1"/>
  <c r="AC1347" i="3" s="1"/>
  <c r="AD1344" i="3"/>
  <c r="AD1345" i="3" s="1"/>
  <c r="AD1346" i="3" s="1"/>
  <c r="AC1348" i="3" l="1"/>
  <c r="AD1347" i="3"/>
  <c r="AC1349" i="3" l="1"/>
  <c r="AD1348" i="3"/>
  <c r="AC1350" i="3" l="1"/>
  <c r="AD1349" i="3"/>
  <c r="AC1351" i="3" l="1"/>
  <c r="AD1350" i="3"/>
  <c r="AC1352" i="3" l="1"/>
  <c r="AC1353" i="3" s="1"/>
  <c r="AC1354" i="3" s="1"/>
  <c r="AD1351" i="3"/>
  <c r="AD1352" i="3" s="1"/>
  <c r="AD1353" i="3" s="1"/>
  <c r="AC1355" i="3" l="1"/>
  <c r="AD1354" i="3"/>
  <c r="AC1356" i="3" l="1"/>
  <c r="AD1355" i="3"/>
  <c r="AC1357" i="3" l="1"/>
  <c r="AD1356" i="3"/>
  <c r="AC1358" i="3" l="1"/>
  <c r="AD1357" i="3"/>
  <c r="AC1359" i="3" l="1"/>
  <c r="AC1360" i="3" s="1"/>
  <c r="AC1361" i="3" s="1"/>
  <c r="AD1358" i="3"/>
  <c r="AD1359" i="3" s="1"/>
  <c r="AD1360" i="3" s="1"/>
  <c r="AC1362" i="3" l="1"/>
  <c r="AD1361" i="3"/>
  <c r="AC1363" i="3" l="1"/>
  <c r="AD1362" i="3"/>
  <c r="AC1364" i="3" l="1"/>
  <c r="AD1363" i="3"/>
  <c r="AC1365" i="3" l="1"/>
  <c r="AC1366" i="3" s="1"/>
  <c r="AC1367" i="3" s="1"/>
  <c r="AC1368" i="3" s="1"/>
  <c r="AC1369" i="3" s="1"/>
  <c r="AD1364" i="3"/>
  <c r="AD1365" i="3" s="1"/>
  <c r="AD1366" i="3" s="1"/>
  <c r="AD1367" i="3" s="1"/>
  <c r="AD1368" i="3" s="1"/>
  <c r="AC1370" i="3" l="1"/>
  <c r="AD1369" i="3"/>
  <c r="AC1371" i="3" l="1"/>
  <c r="AD1370" i="3"/>
  <c r="AC1372" i="3" l="1"/>
  <c r="AD1371" i="3"/>
  <c r="AC1373" i="3" l="1"/>
  <c r="AC1374" i="3" s="1"/>
  <c r="AC1375" i="3" s="1"/>
  <c r="AD1372" i="3"/>
  <c r="AD1373" i="3" s="1"/>
  <c r="AD1374" i="3" s="1"/>
  <c r="AC1376" i="3" l="1"/>
  <c r="AD1375" i="3"/>
  <c r="AC1377" i="3" l="1"/>
  <c r="AD1376" i="3"/>
  <c r="AC1378" i="3" l="1"/>
  <c r="AD1377" i="3"/>
  <c r="AC1379" i="3" l="1"/>
  <c r="AD1378" i="3"/>
  <c r="AC1380" i="3" l="1"/>
  <c r="AC1381" i="3" s="1"/>
  <c r="AC1382" i="3" s="1"/>
  <c r="AC1383" i="3" s="1"/>
  <c r="AD1379" i="3"/>
  <c r="AD1380" i="3" s="1"/>
  <c r="AD1381" i="3" s="1"/>
  <c r="AD1382" i="3" s="1"/>
  <c r="AC1384" i="3" l="1"/>
  <c r="AD1383" i="3"/>
  <c r="AC1385" i="3" l="1"/>
  <c r="AD1384" i="3"/>
  <c r="AC1386" i="3" l="1"/>
  <c r="AD1385" i="3"/>
  <c r="AC1387" i="3" l="1"/>
  <c r="AD1386" i="3"/>
  <c r="AC1388" i="3" l="1"/>
  <c r="AD1387" i="3"/>
  <c r="AC1389" i="3" l="1"/>
  <c r="AD1388" i="3"/>
  <c r="AC1390" i="3" l="1"/>
  <c r="AD1389" i="3"/>
  <c r="AC1391" i="3" l="1"/>
  <c r="AD1390" i="3"/>
  <c r="AC1392" i="3" l="1"/>
  <c r="AD1391" i="3"/>
  <c r="AC1393" i="3" l="1"/>
  <c r="AD1392" i="3"/>
  <c r="AC1394" i="3" l="1"/>
  <c r="AC1395" i="3" s="1"/>
  <c r="AD1393" i="3"/>
  <c r="AD1394" i="3" s="1"/>
  <c r="AC1396" i="3" l="1"/>
  <c r="AD1395" i="3"/>
  <c r="AC1397" i="3" l="1"/>
  <c r="AD1396" i="3"/>
  <c r="AC1398" i="3" l="1"/>
  <c r="AD1397" i="3"/>
  <c r="AC1399" i="3" l="1"/>
  <c r="AD1398" i="3"/>
  <c r="AC1400" i="3" l="1"/>
  <c r="AD1399" i="3"/>
  <c r="AC1401" i="3" l="1"/>
  <c r="AC1402" i="3" s="1"/>
  <c r="AC1403" i="3" s="1"/>
  <c r="AC1404" i="3" s="1"/>
  <c r="AD1400" i="3"/>
  <c r="AD1401" i="3" s="1"/>
  <c r="AD1402" i="3" s="1"/>
  <c r="AD1403" i="3" s="1"/>
  <c r="AC1405" i="3" l="1"/>
  <c r="AD1404" i="3"/>
  <c r="AC1406" i="3" l="1"/>
  <c r="AD1405" i="3"/>
  <c r="AC1407" i="3" l="1"/>
  <c r="AD1406" i="3"/>
  <c r="AC1408" i="3" l="1"/>
  <c r="AD1407" i="3"/>
  <c r="AC1409" i="3" l="1"/>
  <c r="AC1410" i="3" s="1"/>
  <c r="AD1408" i="3"/>
  <c r="AD1409" i="3" s="1"/>
  <c r="AC1411" i="3" l="1"/>
  <c r="AD1410" i="3"/>
  <c r="AC1412" i="3" l="1"/>
  <c r="AD1411" i="3"/>
  <c r="AC1413" i="3" l="1"/>
  <c r="AD1412" i="3"/>
  <c r="AC1414" i="3" l="1"/>
  <c r="AD1413" i="3"/>
  <c r="AC1415" i="3" l="1"/>
  <c r="AD1414" i="3"/>
  <c r="AC1416" i="3" l="1"/>
  <c r="AD1415" i="3"/>
  <c r="AC1417" i="3" l="1"/>
  <c r="AD1416" i="3"/>
  <c r="AC1418" i="3" l="1"/>
  <c r="AD1417" i="3"/>
  <c r="AC1419" i="3" l="1"/>
  <c r="AD1418" i="3"/>
  <c r="AC1420" i="3" l="1"/>
  <c r="AD1419" i="3"/>
  <c r="AC1421" i="3" l="1"/>
  <c r="AD1420" i="3"/>
  <c r="AC1422" i="3" l="1"/>
  <c r="AC1423" i="3" s="1"/>
  <c r="AC1424" i="3" s="1"/>
  <c r="AD1421" i="3"/>
  <c r="AD1422" i="3" s="1"/>
  <c r="AD1423" i="3" s="1"/>
  <c r="AC1425" i="3" l="1"/>
  <c r="AD1424" i="3"/>
  <c r="AC1426" i="3" l="1"/>
  <c r="AD1425" i="3"/>
  <c r="AC1427" i="3" l="1"/>
  <c r="AD1426" i="3"/>
  <c r="AC1428" i="3" l="1"/>
  <c r="AD1427" i="3"/>
  <c r="AC1429" i="3" l="1"/>
  <c r="AC1430" i="3" s="1"/>
  <c r="AC1431" i="3" s="1"/>
  <c r="AD1428" i="3"/>
  <c r="AD1429" i="3" s="1"/>
  <c r="AD1430" i="3" s="1"/>
  <c r="AC1432" i="3" l="1"/>
  <c r="AD1431" i="3"/>
  <c r="AC1433" i="3" l="1"/>
  <c r="AD1432" i="3"/>
  <c r="AC1434" i="3" l="1"/>
  <c r="AD1433" i="3"/>
  <c r="AC1435" i="3" l="1"/>
  <c r="AD1434" i="3"/>
  <c r="AC1436" i="3" l="1"/>
  <c r="AC1437" i="3" s="1"/>
  <c r="AC1438" i="3" s="1"/>
  <c r="AD1435" i="3"/>
  <c r="AD1436" i="3" l="1"/>
  <c r="AD1437" i="3" s="1"/>
  <c r="AD1438" i="3" s="1"/>
  <c r="AC1439" i="3"/>
  <c r="AC1440" i="3" l="1"/>
  <c r="AD1439" i="3"/>
  <c r="AC1441" i="3" l="1"/>
  <c r="AD1440" i="3"/>
  <c r="AC1442" i="3" l="1"/>
  <c r="AD1441" i="3"/>
  <c r="AC1443" i="3" l="1"/>
  <c r="AD1442" i="3"/>
  <c r="AC1444" i="3" l="1"/>
  <c r="AC1445" i="3" s="1"/>
  <c r="AD1443" i="3"/>
  <c r="AD1444" i="3" s="1"/>
  <c r="AC1446" i="3" l="1"/>
  <c r="AD1445" i="3"/>
  <c r="AC1447" i="3" l="1"/>
  <c r="AD1446" i="3"/>
  <c r="AC1448" i="3" l="1"/>
  <c r="AD1447" i="3"/>
  <c r="AC1449" i="3" l="1"/>
  <c r="AD1448" i="3"/>
  <c r="AC1450" i="3" l="1"/>
  <c r="AC1451" i="3" s="1"/>
  <c r="AC1452" i="3" s="1"/>
  <c r="AD1449" i="3"/>
  <c r="AD1450" i="3" s="1"/>
  <c r="AD1451" i="3" s="1"/>
  <c r="AC1453" i="3" l="1"/>
  <c r="AD1452" i="3"/>
  <c r="AC1454" i="3" l="1"/>
  <c r="AD1453" i="3"/>
  <c r="AC1455" i="3" l="1"/>
  <c r="AD1454" i="3"/>
  <c r="AC1456" i="3" l="1"/>
  <c r="AD1455" i="3"/>
  <c r="AC1457" i="3" l="1"/>
  <c r="AD1456" i="3"/>
  <c r="AC1458" i="3" l="1"/>
  <c r="AC1459" i="3" s="1"/>
  <c r="AD1457" i="3"/>
  <c r="AD1458" i="3" s="1"/>
  <c r="AC1460" i="3" l="1"/>
  <c r="AD1459" i="3"/>
  <c r="AC1461" i="3" l="1"/>
  <c r="AD1460" i="3"/>
  <c r="AC1462" i="3" l="1"/>
  <c r="AD1461" i="3"/>
  <c r="AC1463" i="3" l="1"/>
  <c r="AD1462" i="3"/>
  <c r="AC1464" i="3" l="1"/>
  <c r="AD1463" i="3"/>
  <c r="AC1465" i="3" l="1"/>
  <c r="AC1466" i="3" s="1"/>
  <c r="AD1464" i="3"/>
  <c r="AD1465" i="3" s="1"/>
  <c r="AC1467" i="3" l="1"/>
  <c r="AD1466" i="3"/>
  <c r="AC1468" i="3" l="1"/>
  <c r="AD1467" i="3"/>
  <c r="AC1469" i="3" l="1"/>
  <c r="AD1468" i="3"/>
  <c r="AC1470" i="3" l="1"/>
  <c r="AD1469" i="3"/>
  <c r="AC1471" i="3" l="1"/>
  <c r="AD1470" i="3"/>
  <c r="AC1472" i="3" l="1"/>
  <c r="AD1471" i="3"/>
  <c r="AC1473" i="3" l="1"/>
  <c r="AD1472" i="3"/>
  <c r="AC1474" i="3" l="1"/>
  <c r="AD1473" i="3"/>
  <c r="AC1475" i="3" l="1"/>
  <c r="AD1474" i="3"/>
  <c r="AC1476" i="3" l="1"/>
  <c r="AD1475" i="3"/>
  <c r="AC1477" i="3" l="1"/>
  <c r="AD1476" i="3"/>
  <c r="AC1478" i="3" l="1"/>
  <c r="AC1479" i="3" s="1"/>
  <c r="AC1480" i="3" s="1"/>
  <c r="AD1477" i="3"/>
  <c r="AD1478" i="3" s="1"/>
  <c r="AD1479" i="3" s="1"/>
  <c r="AC1481" i="3" l="1"/>
  <c r="AD1480" i="3"/>
  <c r="AC1482" i="3" l="1"/>
  <c r="AD1481" i="3"/>
  <c r="AC1483" i="3" l="1"/>
  <c r="AD1482" i="3"/>
  <c r="AC1484" i="3" l="1"/>
  <c r="AD1483" i="3"/>
  <c r="AC1485" i="3" l="1"/>
  <c r="AD1484" i="3"/>
  <c r="AC1486" i="3" l="1"/>
  <c r="AC1487" i="3" s="1"/>
  <c r="AD1485" i="3"/>
  <c r="AD1486" i="3" s="1"/>
  <c r="AC1488" i="3" l="1"/>
  <c r="AD1487" i="3"/>
  <c r="AC1489" i="3" l="1"/>
  <c r="AD1488" i="3"/>
  <c r="AC1490" i="3" l="1"/>
  <c r="AD1489" i="3"/>
  <c r="AC1491" i="3" l="1"/>
  <c r="AD1490" i="3"/>
  <c r="AC1492" i="3" l="1"/>
  <c r="AD1491" i="3"/>
  <c r="AC1493" i="3" l="1"/>
  <c r="AC1494" i="3" s="1"/>
  <c r="AC1495" i="3" s="1"/>
  <c r="AD1492" i="3"/>
  <c r="AD1493" i="3" s="1"/>
  <c r="AD1494" i="3" s="1"/>
  <c r="AC1496" i="3" l="1"/>
  <c r="AD1495" i="3"/>
  <c r="AC1497" i="3" l="1"/>
  <c r="AD1496" i="3"/>
  <c r="AC1498" i="3" l="1"/>
  <c r="AD1497" i="3"/>
  <c r="AC1499" i="3" l="1"/>
  <c r="AC1500" i="3" s="1"/>
  <c r="AC1501" i="3" s="1"/>
  <c r="AD1498" i="3"/>
  <c r="AD1499" i="3" s="1"/>
  <c r="AD1500" i="3" s="1"/>
  <c r="AC1502" i="3" l="1"/>
  <c r="AD1501" i="3"/>
  <c r="AC1503" i="3" l="1"/>
  <c r="AD1502" i="3"/>
  <c r="AC1504" i="3" l="1"/>
  <c r="AD1503" i="3"/>
  <c r="AC1505" i="3" l="1"/>
  <c r="AD1504" i="3"/>
  <c r="AC1506" i="3" l="1"/>
  <c r="AC1507" i="3" s="1"/>
  <c r="AC1508" i="3" s="1"/>
  <c r="AD1505" i="3"/>
  <c r="AD1506" i="3" s="1"/>
  <c r="AD1507" i="3" s="1"/>
  <c r="AC1509" i="3" l="1"/>
  <c r="AD1508" i="3"/>
  <c r="AC1510" i="3" l="1"/>
  <c r="AD1509" i="3"/>
  <c r="AC1511" i="3" l="1"/>
  <c r="AD1510" i="3"/>
  <c r="AC1512" i="3" l="1"/>
  <c r="AD1511" i="3"/>
  <c r="AC1513" i="3" l="1"/>
  <c r="AC1514" i="3" s="1"/>
  <c r="AC1515" i="3" s="1"/>
  <c r="AD1512" i="3"/>
  <c r="AD1513" i="3" s="1"/>
  <c r="AD1514" i="3" s="1"/>
  <c r="AC1516" i="3" l="1"/>
  <c r="AD1515" i="3"/>
  <c r="AC1517" i="3" l="1"/>
  <c r="AD1516" i="3"/>
  <c r="AC1518" i="3" l="1"/>
  <c r="AD1517" i="3"/>
  <c r="AC1519" i="3" l="1"/>
  <c r="AD1518" i="3"/>
  <c r="AC1520" i="3" l="1"/>
  <c r="AC1521" i="3" s="1"/>
  <c r="AC1522" i="3" s="1"/>
  <c r="AD1519" i="3"/>
  <c r="AD1520" i="3" s="1"/>
  <c r="AD1521" i="3" s="1"/>
  <c r="AC1523" i="3" l="1"/>
  <c r="AD1522" i="3"/>
  <c r="AC1524" i="3" l="1"/>
  <c r="AD1523" i="3"/>
  <c r="AC1525" i="3" l="1"/>
  <c r="AD1524" i="3"/>
  <c r="AC1526" i="3" l="1"/>
  <c r="AD1525" i="3"/>
  <c r="AC1527" i="3" l="1"/>
  <c r="AC1528" i="3" s="1"/>
  <c r="AC1529" i="3" s="1"/>
  <c r="AD1526" i="3"/>
  <c r="AD1527" i="3" s="1"/>
  <c r="AD1528" i="3" s="1"/>
  <c r="AC1530" i="3" l="1"/>
  <c r="AD1529" i="3"/>
  <c r="AC1531" i="3" l="1"/>
  <c r="AD1530" i="3"/>
  <c r="AC1532" i="3" l="1"/>
  <c r="AD1531" i="3"/>
  <c r="AC1533" i="3" l="1"/>
  <c r="AD1532" i="3"/>
  <c r="AC1534" i="3" l="1"/>
  <c r="AC1535" i="3" s="1"/>
  <c r="AC1536" i="3" s="1"/>
  <c r="AD1533" i="3"/>
  <c r="AD1534" i="3" s="1"/>
  <c r="AD1535" i="3" s="1"/>
  <c r="AC1537" i="3" l="1"/>
  <c r="AD1536" i="3"/>
  <c r="AC1538" i="3" l="1"/>
  <c r="AD1537" i="3"/>
  <c r="AC1539" i="3" l="1"/>
  <c r="AD1538" i="3"/>
  <c r="AC1540" i="3" l="1"/>
  <c r="AD1539" i="3"/>
  <c r="AC1541" i="3" l="1"/>
  <c r="AD1540" i="3"/>
  <c r="AC1542" i="3" l="1"/>
  <c r="AC1543" i="3" s="1"/>
  <c r="AD1541" i="3"/>
  <c r="AD1542" i="3" l="1"/>
  <c r="AC1544" i="3"/>
  <c r="AD1543" i="3"/>
  <c r="AC1545" i="3" l="1"/>
  <c r="AD1544" i="3"/>
  <c r="AC1546" i="3" l="1"/>
  <c r="AD1545" i="3"/>
  <c r="AC1547" i="3" l="1"/>
  <c r="AD1546" i="3"/>
  <c r="AC1548" i="3" l="1"/>
  <c r="AC1549" i="3" s="1"/>
  <c r="AC1550" i="3" s="1"/>
  <c r="AD1547" i="3"/>
  <c r="AD1548" i="3" s="1"/>
  <c r="AD1549" i="3" s="1"/>
  <c r="AC1551" i="3" l="1"/>
  <c r="AD1550" i="3"/>
  <c r="AC1552" i="3" l="1"/>
  <c r="AD1551" i="3"/>
  <c r="AC1553" i="3" l="1"/>
  <c r="AD1552" i="3"/>
  <c r="AC1554" i="3" l="1"/>
  <c r="AD1553" i="3"/>
  <c r="AC1555" i="3" l="1"/>
  <c r="AD1554" i="3"/>
  <c r="AC1556" i="3" l="1"/>
  <c r="AC1557" i="3" s="1"/>
  <c r="AD1555" i="3"/>
  <c r="AD1556" i="3" s="1"/>
  <c r="AC1558" i="3" l="1"/>
  <c r="AD1557" i="3"/>
  <c r="AC1559" i="3" l="1"/>
  <c r="AD1558" i="3"/>
  <c r="AC1560" i="3" l="1"/>
  <c r="AD1559" i="3"/>
  <c r="AC1561" i="3" l="1"/>
  <c r="AD1560" i="3"/>
  <c r="AC1562" i="3" l="1"/>
  <c r="AC1563" i="3" s="1"/>
  <c r="AC1564" i="3" s="1"/>
  <c r="AD1561" i="3"/>
  <c r="AD1562" i="3" s="1"/>
  <c r="AD1563" i="3" s="1"/>
  <c r="AC1565" i="3" l="1"/>
  <c r="AD1564" i="3"/>
  <c r="AC1566" i="3" l="1"/>
  <c r="AD1565" i="3"/>
  <c r="AC1567" i="3" l="1"/>
  <c r="AD1566" i="3"/>
  <c r="AC1568" i="3" l="1"/>
  <c r="AD1567" i="3"/>
  <c r="AC1569" i="3" l="1"/>
  <c r="AC1570" i="3" s="1"/>
  <c r="AC1571" i="3" s="1"/>
  <c r="AD1568" i="3"/>
  <c r="AD1569" i="3" s="1"/>
  <c r="AD1570" i="3" s="1"/>
  <c r="AC1572" i="3" l="1"/>
  <c r="AD1571" i="3"/>
  <c r="AC1573" i="3" l="1"/>
  <c r="AD1572" i="3"/>
  <c r="AC1574" i="3" l="1"/>
  <c r="AD1573" i="3"/>
  <c r="AC1575" i="3" l="1"/>
  <c r="AD1574" i="3"/>
  <c r="AC1576" i="3" l="1"/>
  <c r="AD1575" i="3"/>
  <c r="AC1577" i="3" l="1"/>
  <c r="AD1576" i="3"/>
  <c r="AC1578" i="3" l="1"/>
  <c r="AD1577" i="3"/>
  <c r="AC1579" i="3" l="1"/>
  <c r="AD1578" i="3"/>
  <c r="AC1580" i="3" l="1"/>
  <c r="AD1579" i="3"/>
  <c r="AC1581" i="3" l="1"/>
  <c r="AD1580" i="3"/>
  <c r="AC1582" i="3" l="1"/>
  <c r="AD1581" i="3"/>
  <c r="AC1583" i="3" l="1"/>
  <c r="AD1582" i="3"/>
  <c r="AC1584" i="3" l="1"/>
  <c r="AD1583" i="3"/>
  <c r="AC1585" i="3" l="1"/>
  <c r="AD1584" i="3"/>
  <c r="AC1586" i="3" l="1"/>
  <c r="AD1585" i="3"/>
  <c r="AC1587" i="3" l="1"/>
  <c r="AD1586" i="3"/>
  <c r="AC1588" i="3" l="1"/>
  <c r="AD1587" i="3"/>
  <c r="AC1589" i="3" l="1"/>
  <c r="AD1588" i="3"/>
  <c r="AC1590" i="3" l="1"/>
  <c r="AC1591" i="3" s="1"/>
  <c r="AC1592" i="3" s="1"/>
  <c r="AD1589" i="3"/>
  <c r="AD1590" i="3" s="1"/>
  <c r="AD1591" i="3" s="1"/>
  <c r="AC1593" i="3" l="1"/>
  <c r="AD1592" i="3"/>
  <c r="AC1594" i="3" l="1"/>
  <c r="AD1593" i="3"/>
  <c r="AC1595" i="3" l="1"/>
  <c r="AD1594" i="3"/>
  <c r="AC1596" i="3" l="1"/>
  <c r="AD1595" i="3"/>
  <c r="AC1597" i="3" l="1"/>
  <c r="AC1598" i="3" s="1"/>
  <c r="AC1599" i="3" s="1"/>
  <c r="AD1596" i="3"/>
  <c r="AD1597" i="3" l="1"/>
  <c r="AD1598" i="3" s="1"/>
  <c r="AD1599" i="3" s="1"/>
  <c r="AC1600" i="3"/>
  <c r="AC1601" i="3" l="1"/>
  <c r="AD1600" i="3"/>
  <c r="AC1602" i="3" l="1"/>
  <c r="AD1601" i="3"/>
  <c r="AC1603" i="3" l="1"/>
  <c r="AD1602" i="3"/>
  <c r="AC1604" i="3" l="1"/>
  <c r="AC1605" i="3" s="1"/>
  <c r="AC1606" i="3" s="1"/>
  <c r="AD1603" i="3"/>
  <c r="AD1604" i="3" s="1"/>
  <c r="AD1605" i="3" s="1"/>
  <c r="AC1607" i="3" l="1"/>
  <c r="AD1606" i="3"/>
  <c r="AC1608" i="3" l="1"/>
  <c r="AD1607" i="3"/>
  <c r="AC1609" i="3" l="1"/>
  <c r="AD1608" i="3"/>
  <c r="AC1610" i="3" l="1"/>
  <c r="AD1609" i="3"/>
  <c r="AC1611" i="3" l="1"/>
  <c r="AD1610" i="3"/>
  <c r="AC1612" i="3" l="1"/>
  <c r="AC1613" i="3" s="1"/>
  <c r="AD1611" i="3"/>
  <c r="AD1612" i="3" s="1"/>
  <c r="AC1614" i="3" l="1"/>
  <c r="AD1613" i="3"/>
  <c r="AC1615" i="3" l="1"/>
  <c r="AD1614" i="3"/>
  <c r="AC1616" i="3" l="1"/>
  <c r="AC1617" i="3" s="1"/>
  <c r="AC1618" i="3" s="1"/>
  <c r="AC1619" i="3" s="1"/>
  <c r="AC1620" i="3" s="1"/>
  <c r="AD1615" i="3"/>
  <c r="AD1616" i="3" s="1"/>
  <c r="AD1617" i="3" s="1"/>
  <c r="AD1618" i="3" s="1"/>
  <c r="AD1619" i="3" s="1"/>
  <c r="AC1621" i="3" l="1"/>
  <c r="AD1620" i="3"/>
  <c r="AC1622" i="3" l="1"/>
  <c r="AD1621" i="3"/>
  <c r="AC1623" i="3" l="1"/>
  <c r="AC1624" i="3" s="1"/>
  <c r="AD1622" i="3"/>
  <c r="AD1623" i="3" s="1"/>
  <c r="AC1625" i="3" l="1"/>
  <c r="AC1626" i="3" s="1"/>
  <c r="AC1627" i="3" s="1"/>
  <c r="AD1624" i="3"/>
  <c r="AD1625" i="3" s="1"/>
  <c r="AD1626" i="3" s="1"/>
  <c r="AC1628" i="3" l="1"/>
  <c r="AD1627" i="3"/>
  <c r="AC1629" i="3" l="1"/>
  <c r="AD1628" i="3"/>
  <c r="AC1630" i="3" l="1"/>
  <c r="AD1629" i="3"/>
  <c r="AC1631" i="3" l="1"/>
  <c r="AD1630" i="3"/>
  <c r="AC1632" i="3" l="1"/>
  <c r="AC1633" i="3" s="1"/>
  <c r="AC1634" i="3" s="1"/>
  <c r="AD1631" i="3"/>
  <c r="AD1632" i="3" l="1"/>
  <c r="AD1633" i="3" s="1"/>
  <c r="AD1634" i="3" s="1"/>
  <c r="AC1635" i="3"/>
  <c r="AC1636" i="3" l="1"/>
  <c r="AD1635" i="3"/>
  <c r="AC1637" i="3" l="1"/>
  <c r="AD1636" i="3"/>
  <c r="AC1638" i="3" l="1"/>
  <c r="AD1637" i="3"/>
  <c r="AC1639" i="3" l="1"/>
  <c r="AD1638" i="3"/>
  <c r="AC1640" i="3" l="1"/>
  <c r="AC1641" i="3" s="1"/>
  <c r="AD1639" i="3"/>
  <c r="AD1640" i="3" s="1"/>
  <c r="AC1642" i="3" l="1"/>
  <c r="AD1641" i="3"/>
  <c r="AC1643" i="3" l="1"/>
  <c r="AD1642" i="3"/>
  <c r="AC1644" i="3" l="1"/>
  <c r="AD1643" i="3"/>
  <c r="AC1645" i="3" l="1"/>
  <c r="AD1644" i="3"/>
  <c r="AC1646" i="3" l="1"/>
  <c r="AC1647" i="3" s="1"/>
  <c r="AC1648" i="3" s="1"/>
  <c r="AD1645" i="3"/>
  <c r="AD1646" i="3" s="1"/>
  <c r="AD1647" i="3" s="1"/>
  <c r="AC1649" i="3" l="1"/>
  <c r="AD1648" i="3"/>
  <c r="AC1650" i="3" l="1"/>
  <c r="AD1649" i="3"/>
  <c r="AC1651" i="3" l="1"/>
  <c r="AD1650" i="3"/>
  <c r="AC1652" i="3" l="1"/>
  <c r="AD1651" i="3"/>
  <c r="AC1653" i="3" l="1"/>
  <c r="AC1654" i="3" s="1"/>
  <c r="AC1655" i="3" s="1"/>
  <c r="AD1652" i="3"/>
  <c r="AD1653" i="3" s="1"/>
  <c r="AD1654" i="3" s="1"/>
  <c r="AC1656" i="3" l="1"/>
  <c r="AD1655" i="3"/>
  <c r="AC1657" i="3" l="1"/>
  <c r="AD1656" i="3"/>
  <c r="AC1658" i="3" l="1"/>
  <c r="AD1657" i="3"/>
  <c r="AC1659" i="3" l="1"/>
  <c r="AD1658" i="3"/>
  <c r="AC1660" i="3" l="1"/>
  <c r="AC1661" i="3" s="1"/>
  <c r="AC1662" i="3" s="1"/>
  <c r="AD1659" i="3"/>
  <c r="AD1660" i="3" l="1"/>
  <c r="AD1661" i="3" s="1"/>
  <c r="AD1662" i="3" s="1"/>
  <c r="AC1663" i="3"/>
  <c r="AC1664" i="3" l="1"/>
  <c r="AD1663" i="3"/>
  <c r="AC1665" i="3" l="1"/>
  <c r="AD1664" i="3"/>
  <c r="AC1666" i="3" l="1"/>
  <c r="AD1665" i="3"/>
  <c r="AC1667" i="3" l="1"/>
  <c r="AD1666" i="3"/>
  <c r="AC1668" i="3" l="1"/>
  <c r="AC1669" i="3" s="1"/>
  <c r="AD1667" i="3"/>
  <c r="AD1668" i="3" s="1"/>
  <c r="AC1670" i="3" l="1"/>
  <c r="AD1669" i="3"/>
  <c r="AC1671" i="3" l="1"/>
  <c r="AD1670" i="3"/>
  <c r="AC1672" i="3" l="1"/>
  <c r="AD1671" i="3"/>
  <c r="AC1673" i="3" l="1"/>
  <c r="AD1672" i="3"/>
  <c r="AC1674" i="3" l="1"/>
  <c r="AC1675" i="3" s="1"/>
  <c r="AC1676" i="3" s="1"/>
  <c r="AD1673" i="3"/>
  <c r="AD1674" i="3" s="1"/>
  <c r="AD1675" i="3" s="1"/>
  <c r="AC1677" i="3" l="1"/>
  <c r="AD1676" i="3"/>
  <c r="AC1678" i="3" l="1"/>
  <c r="AD1677" i="3"/>
  <c r="AC1679" i="3" l="1"/>
  <c r="AD1678" i="3"/>
  <c r="AC1680" i="3" l="1"/>
  <c r="AD1679" i="3"/>
  <c r="AC1681" i="3" l="1"/>
  <c r="AC1682" i="3" s="1"/>
  <c r="AC1683" i="3" s="1"/>
  <c r="AD1680" i="3"/>
  <c r="AD1681" i="3" l="1"/>
  <c r="AD1682" i="3" s="1"/>
  <c r="AD1683" i="3" s="1"/>
  <c r="AC1684" i="3"/>
  <c r="AC1685" i="3" l="1"/>
  <c r="AD1684" i="3"/>
  <c r="AC1686" i="3" l="1"/>
  <c r="AD1685" i="3"/>
  <c r="AC1687" i="3" l="1"/>
  <c r="AD1686" i="3"/>
  <c r="AC1688" i="3" l="1"/>
  <c r="AD1687" i="3"/>
  <c r="AC1689" i="3" l="1"/>
  <c r="AD1688" i="3"/>
  <c r="AC1690" i="3" l="1"/>
  <c r="AD1689" i="3"/>
  <c r="AC1691" i="3" l="1"/>
  <c r="AD1690" i="3"/>
  <c r="AC1692" i="3" l="1"/>
  <c r="AD1691" i="3"/>
  <c r="AC1693" i="3" l="1"/>
  <c r="AD1692" i="3"/>
  <c r="AC1694" i="3" l="1"/>
  <c r="AD1693" i="3"/>
  <c r="AC1695" i="3" l="1"/>
  <c r="AD1694" i="3"/>
  <c r="AC1696" i="3" l="1"/>
  <c r="AD1695" i="3"/>
  <c r="AC1697" i="3" l="1"/>
  <c r="AD1696" i="3"/>
  <c r="AC1698" i="3" l="1"/>
  <c r="AD1697" i="3"/>
  <c r="AC1699" i="3" l="1"/>
  <c r="AD1698" i="3"/>
  <c r="AC1700" i="3" l="1"/>
  <c r="AD1699" i="3"/>
  <c r="AC1701" i="3" l="1"/>
  <c r="AD1700" i="3"/>
  <c r="AC1702" i="3" l="1"/>
  <c r="AC1703" i="3" s="1"/>
  <c r="AC1704" i="3" s="1"/>
  <c r="AD1701" i="3"/>
  <c r="AD1702" i="3" s="1"/>
  <c r="AD1703" i="3" s="1"/>
  <c r="AC1705" i="3" l="1"/>
  <c r="AD1704" i="3"/>
  <c r="AC1706" i="3" l="1"/>
  <c r="AD1705" i="3"/>
  <c r="AC1707" i="3" l="1"/>
  <c r="AD1706" i="3"/>
  <c r="AC1708" i="3" l="1"/>
  <c r="AD1707" i="3"/>
  <c r="AC1709" i="3" l="1"/>
  <c r="AC1710" i="3" s="1"/>
  <c r="AC1711" i="3" s="1"/>
  <c r="AD1708" i="3"/>
  <c r="AD1709" i="3" s="1"/>
  <c r="AD1710" i="3" s="1"/>
  <c r="AC1712" i="3" l="1"/>
  <c r="AD1711" i="3"/>
  <c r="AC1713" i="3" l="1"/>
  <c r="AD1712" i="3"/>
  <c r="AC1714" i="3" l="1"/>
  <c r="AD1713" i="3"/>
  <c r="AC1715" i="3" l="1"/>
  <c r="AD1714" i="3"/>
  <c r="AC1716" i="3" l="1"/>
  <c r="AC1717" i="3" s="1"/>
  <c r="AC1718" i="3" s="1"/>
  <c r="AC1719" i="3" s="1"/>
  <c r="AD1715" i="3"/>
  <c r="AD1716" i="3" s="1"/>
  <c r="AD1717" i="3" s="1"/>
  <c r="AD1718" i="3" s="1"/>
  <c r="AC1720" i="3" l="1"/>
  <c r="AD1719" i="3"/>
  <c r="AC1721" i="3" l="1"/>
  <c r="AD1720" i="3"/>
  <c r="AC1722" i="3" l="1"/>
  <c r="AD1721" i="3"/>
  <c r="AC1723" i="3" l="1"/>
  <c r="AC1724" i="3" s="1"/>
  <c r="AC1725" i="3" s="1"/>
  <c r="AD1722" i="3"/>
  <c r="AD1723" i="3" s="1"/>
  <c r="AD1724" i="3" s="1"/>
  <c r="AC1726" i="3" l="1"/>
  <c r="AD1725" i="3"/>
  <c r="AC1727" i="3" l="1"/>
  <c r="AD1726" i="3"/>
  <c r="AC1728" i="3" l="1"/>
  <c r="AD1727" i="3"/>
  <c r="AC1729" i="3" l="1"/>
  <c r="AD1728" i="3"/>
  <c r="AC1730" i="3" l="1"/>
  <c r="AC1731" i="3" s="1"/>
  <c r="AC1732" i="3" s="1"/>
  <c r="AD1729" i="3"/>
  <c r="AD1730" i="3" s="1"/>
  <c r="AD1731" i="3" s="1"/>
  <c r="AC1733" i="3" l="1"/>
  <c r="AD1732" i="3"/>
  <c r="AC1734" i="3" l="1"/>
  <c r="AD1733" i="3"/>
  <c r="AC1735" i="3" l="1"/>
  <c r="AD1734" i="3"/>
  <c r="AC1736" i="3" l="1"/>
  <c r="AD1735" i="3"/>
  <c r="AC1737" i="3" l="1"/>
  <c r="AD1736" i="3"/>
  <c r="AC1738" i="3" l="1"/>
  <c r="AC1739" i="3" s="1"/>
  <c r="AD1737" i="3"/>
  <c r="AD1738" i="3" s="1"/>
  <c r="AC1740" i="3" l="1"/>
  <c r="AD1739" i="3"/>
  <c r="AC1741" i="3" l="1"/>
  <c r="AD1740" i="3"/>
  <c r="AC1742" i="3" l="1"/>
  <c r="AD1741" i="3"/>
  <c r="AC1743" i="3" l="1"/>
  <c r="AD1742" i="3"/>
  <c r="AC1744" i="3" l="1"/>
  <c r="AC1745" i="3" s="1"/>
  <c r="AC1746" i="3" s="1"/>
  <c r="AC1747" i="3" s="1"/>
  <c r="AD1743" i="3"/>
  <c r="AD1744" i="3" s="1"/>
  <c r="AD1745" i="3" s="1"/>
  <c r="AD1746" i="3" s="1"/>
  <c r="AC1748" i="3" l="1"/>
  <c r="AD1747" i="3"/>
  <c r="AC1749" i="3" l="1"/>
  <c r="AD1748" i="3"/>
  <c r="AC1750" i="3" l="1"/>
  <c r="AD1749" i="3"/>
  <c r="AC1751" i="3" l="1"/>
  <c r="AD1750" i="3"/>
  <c r="AC1752" i="3" l="1"/>
  <c r="AC1753" i="3" s="1"/>
  <c r="AD1751" i="3"/>
  <c r="AD1752" i="3" s="1"/>
  <c r="AC1754" i="3" l="1"/>
  <c r="AD1753" i="3"/>
  <c r="AC1755" i="3" l="1"/>
  <c r="AD1754" i="3"/>
  <c r="AC1756" i="3" l="1"/>
  <c r="AD1755" i="3"/>
  <c r="AC1757" i="3" l="1"/>
  <c r="AD1756" i="3"/>
  <c r="AC1758" i="3" l="1"/>
  <c r="AC1759" i="3" s="1"/>
  <c r="AD1757" i="3"/>
  <c r="AD1758" i="3" l="1"/>
  <c r="AD1759" i="3" s="1"/>
  <c r="AC1760" i="3"/>
  <c r="AC1761" i="3" l="1"/>
  <c r="AD1760" i="3"/>
  <c r="AC1762" i="3" l="1"/>
  <c r="AD1761" i="3"/>
  <c r="AC1763" i="3" l="1"/>
  <c r="AD1762" i="3"/>
  <c r="AC1764" i="3" l="1"/>
  <c r="AD1763" i="3"/>
  <c r="AC1765" i="3" l="1"/>
  <c r="AC1766" i="3" s="1"/>
  <c r="AC1767" i="3" s="1"/>
  <c r="AC1768" i="3" s="1"/>
  <c r="AD1764" i="3"/>
  <c r="AD1765" i="3" s="1"/>
  <c r="AD1766" i="3" s="1"/>
  <c r="AD1767" i="3" s="1"/>
  <c r="AC1769" i="3" l="1"/>
  <c r="AD1768" i="3"/>
  <c r="AC1770" i="3" l="1"/>
  <c r="AD1769" i="3"/>
  <c r="AC1771" i="3" l="1"/>
  <c r="AD1770" i="3"/>
  <c r="AC1772" i="3" l="1"/>
  <c r="AC1773" i="3" s="1"/>
  <c r="AC1774" i="3" s="1"/>
  <c r="AD1771" i="3"/>
  <c r="AD1772" i="3" s="1"/>
  <c r="AD1773" i="3" s="1"/>
  <c r="AC1775" i="3" l="1"/>
  <c r="AD1774" i="3"/>
  <c r="AC1776" i="3" l="1"/>
  <c r="AD1775" i="3"/>
  <c r="AC1777" i="3" l="1"/>
  <c r="AD1776" i="3"/>
  <c r="AC1778" i="3" l="1"/>
  <c r="AD1777" i="3"/>
  <c r="AC1779" i="3" l="1"/>
  <c r="AD1778" i="3"/>
  <c r="AC1780" i="3" l="1"/>
  <c r="AC1781" i="3" s="1"/>
  <c r="AD1779" i="3"/>
  <c r="AD1780" i="3" l="1"/>
  <c r="AD1781" i="3" s="1"/>
  <c r="AC1782" i="3"/>
  <c r="AC1783" i="3" l="1"/>
  <c r="AD1782" i="3"/>
  <c r="AC1784" i="3" l="1"/>
  <c r="AD1783" i="3"/>
  <c r="AC1785" i="3" l="1"/>
  <c r="AD1784" i="3"/>
  <c r="AC1786" i="3" l="1"/>
  <c r="AC1787" i="3" s="1"/>
  <c r="AC1788" i="3" s="1"/>
  <c r="AD1785" i="3"/>
  <c r="AD1786" i="3" s="1"/>
  <c r="AD1787" i="3" s="1"/>
  <c r="AC1789" i="3" l="1"/>
  <c r="AD1788" i="3"/>
  <c r="AC1790" i="3" l="1"/>
  <c r="AD1789" i="3"/>
  <c r="AC1791" i="3" l="1"/>
  <c r="AD1790" i="3"/>
  <c r="AC1792" i="3" l="1"/>
  <c r="AD1791" i="3"/>
  <c r="AC1793" i="3" l="1"/>
  <c r="AD1792" i="3"/>
  <c r="AC1794" i="3" l="1"/>
  <c r="AC1795" i="3" s="1"/>
  <c r="AD1793" i="3"/>
  <c r="AD1794" i="3" s="1"/>
  <c r="AC1796" i="3" l="1"/>
  <c r="AD1795" i="3"/>
  <c r="AC1797" i="3" l="1"/>
  <c r="AD1796" i="3"/>
  <c r="AC1798" i="3" l="1"/>
  <c r="AD1797" i="3"/>
  <c r="AC1799" i="3" l="1"/>
  <c r="AD1798" i="3"/>
  <c r="AC1800" i="3" l="1"/>
  <c r="AC1801" i="3" s="1"/>
  <c r="AC1802" i="3" s="1"/>
  <c r="AD1799" i="3"/>
  <c r="AD1800" i="3" s="1"/>
  <c r="AD1801" i="3" s="1"/>
  <c r="AC1803" i="3" l="1"/>
  <c r="AD1802" i="3"/>
  <c r="AC1804" i="3" l="1"/>
  <c r="AD1803" i="3"/>
  <c r="AC1805" i="3" l="1"/>
  <c r="AD1804" i="3"/>
  <c r="AC1806" i="3" l="1"/>
  <c r="AD1805" i="3"/>
  <c r="AC1807" i="3" l="1"/>
  <c r="AC1808" i="3" s="1"/>
  <c r="AC1809" i="3" s="1"/>
  <c r="AD1806" i="3"/>
  <c r="AD1807" i="3" s="1"/>
  <c r="AD1808" i="3" s="1"/>
  <c r="AC1810" i="3" l="1"/>
  <c r="AD1809" i="3"/>
  <c r="AC1811" i="3" l="1"/>
  <c r="AD1810" i="3"/>
  <c r="AC1812" i="3" l="1"/>
  <c r="AD1811" i="3"/>
  <c r="AC1813" i="3" l="1"/>
  <c r="AD1812" i="3"/>
  <c r="AC1814" i="3" l="1"/>
  <c r="AC1815" i="3" s="1"/>
  <c r="AC1816" i="3" s="1"/>
  <c r="AD1813" i="3"/>
  <c r="AD1814" i="3" s="1"/>
  <c r="AD1815" i="3" s="1"/>
  <c r="AC1817" i="3" l="1"/>
  <c r="AD1816" i="3"/>
  <c r="AC1818" i="3" l="1"/>
  <c r="AD1817" i="3"/>
  <c r="AC1819" i="3" l="1"/>
  <c r="AD1818" i="3"/>
  <c r="AC1820" i="3" l="1"/>
  <c r="AD1819" i="3"/>
  <c r="AC1821" i="3" l="1"/>
  <c r="AC1822" i="3" s="1"/>
  <c r="AC1823" i="3" s="1"/>
  <c r="AD1820" i="3"/>
  <c r="AD1821" i="3" s="1"/>
  <c r="AD1822" i="3" s="1"/>
  <c r="AC1824" i="3" l="1"/>
  <c r="AD1823" i="3"/>
  <c r="AC1825" i="3" l="1"/>
  <c r="AD1824" i="3"/>
  <c r="AC1826" i="3" l="1"/>
  <c r="AD1825" i="3"/>
  <c r="AC1827" i="3" l="1"/>
  <c r="AD1826" i="3"/>
  <c r="AC1828" i="3" l="1"/>
  <c r="AC1829" i="3" s="1"/>
  <c r="AC1830" i="3" s="1"/>
  <c r="AD1827" i="3"/>
  <c r="AD1828" i="3" s="1"/>
  <c r="AD1829" i="3" s="1"/>
  <c r="AC1831" i="3" l="1"/>
  <c r="AD1830" i="3"/>
  <c r="AC1832" i="3" l="1"/>
  <c r="AD1831" i="3"/>
  <c r="AC1833" i="3" l="1"/>
  <c r="AD1832" i="3"/>
  <c r="AC1834" i="3" l="1"/>
  <c r="AD1833" i="3"/>
  <c r="AC1835" i="3" l="1"/>
  <c r="AC1836" i="3" s="1"/>
  <c r="AC1837" i="3" s="1"/>
  <c r="AD1834" i="3"/>
  <c r="AD1835" i="3" s="1"/>
  <c r="AD1836" i="3" s="1"/>
  <c r="AC1838" i="3" l="1"/>
  <c r="AD1837" i="3"/>
  <c r="AC1839" i="3" l="1"/>
  <c r="AD1838" i="3"/>
  <c r="AC1840" i="3" l="1"/>
  <c r="AD1839" i="3"/>
  <c r="AC1841" i="3" l="1"/>
  <c r="AD1840" i="3"/>
  <c r="AC1842" i="3" l="1"/>
  <c r="AC1843" i="3" s="1"/>
  <c r="AC1844" i="3" s="1"/>
  <c r="AD1841" i="3"/>
  <c r="AD1842" i="3" s="1"/>
  <c r="AD1843" i="3" s="1"/>
  <c r="AC1845" i="3" l="1"/>
  <c r="AD1844" i="3"/>
  <c r="AC1846" i="3" l="1"/>
  <c r="AD1845" i="3"/>
  <c r="AC1847" i="3" l="1"/>
  <c r="AD1846" i="3"/>
  <c r="AC1848" i="3" l="1"/>
  <c r="AD1847" i="3"/>
  <c r="AC1849" i="3" l="1"/>
  <c r="AC1850" i="3" s="1"/>
  <c r="AC1851" i="3" s="1"/>
  <c r="AD1848" i="3"/>
  <c r="AD1849" i="3" s="1"/>
  <c r="AD1850" i="3" s="1"/>
  <c r="AC1852" i="3" l="1"/>
  <c r="AD1851" i="3"/>
  <c r="AC1853" i="3" l="1"/>
  <c r="AD1852" i="3"/>
  <c r="AC1854" i="3" l="1"/>
  <c r="AD1853" i="3"/>
  <c r="AC1855" i="3" l="1"/>
  <c r="AD1854" i="3"/>
  <c r="AC1856" i="3" l="1"/>
  <c r="AC1857" i="3" s="1"/>
  <c r="AC1858" i="3" s="1"/>
  <c r="AD1855" i="3"/>
  <c r="AD1856" i="3" s="1"/>
  <c r="AD1857" i="3" s="1"/>
  <c r="AC1859" i="3" l="1"/>
  <c r="AD1858" i="3"/>
  <c r="AC1860" i="3" l="1"/>
  <c r="AD1859" i="3"/>
  <c r="AC1861" i="3" l="1"/>
  <c r="AD1860" i="3"/>
  <c r="AC1862" i="3" l="1"/>
  <c r="AD1861" i="3"/>
  <c r="AC1863" i="3" l="1"/>
  <c r="AD1862" i="3"/>
  <c r="AC1864" i="3" l="1"/>
  <c r="AC1865" i="3" s="1"/>
  <c r="AC1866" i="3" s="1"/>
  <c r="AD1863" i="3"/>
  <c r="AD1864" i="3" s="1"/>
  <c r="AD1865" i="3" l="1"/>
  <c r="AC1867" i="3"/>
  <c r="AD1866" i="3"/>
  <c r="AC1868" i="3" l="1"/>
  <c r="AD1867" i="3"/>
  <c r="AC1869" i="3" l="1"/>
  <c r="AD1868" i="3"/>
  <c r="AC1870" i="3" l="1"/>
  <c r="AC1871" i="3" s="1"/>
  <c r="AD1869" i="3"/>
  <c r="AD1870" i="3" s="1"/>
  <c r="AC1872" i="3" l="1"/>
  <c r="AD1871" i="3"/>
  <c r="AC1873" i="3" l="1"/>
  <c r="AD1872" i="3"/>
  <c r="AC1874" i="3" l="1"/>
  <c r="AD1873" i="3"/>
  <c r="AC1875" i="3" l="1"/>
  <c r="AD1874" i="3"/>
  <c r="AC1876" i="3" l="1"/>
  <c r="AD1875" i="3"/>
  <c r="AC1877" i="3" l="1"/>
  <c r="AC1878" i="3" s="1"/>
  <c r="AC1879" i="3" s="1"/>
  <c r="AD1876" i="3"/>
  <c r="AD1877" i="3" l="1"/>
  <c r="AD1878" i="3" s="1"/>
  <c r="AD1879" i="3" s="1"/>
  <c r="AC1880" i="3"/>
  <c r="AC1881" i="3" l="1"/>
  <c r="AD1880" i="3"/>
  <c r="AC1882" i="3" l="1"/>
  <c r="AD1881" i="3"/>
  <c r="AC1883" i="3" l="1"/>
  <c r="AD1882" i="3"/>
  <c r="AC1884" i="3" l="1"/>
  <c r="AC1885" i="3" s="1"/>
  <c r="AD1883" i="3"/>
  <c r="AD1884" i="3" l="1"/>
  <c r="AC1886" i="3"/>
  <c r="AD1885" i="3"/>
  <c r="AC1887" i="3" l="1"/>
  <c r="AD1886" i="3"/>
  <c r="AC1888" i="3" l="1"/>
  <c r="AD1887" i="3"/>
  <c r="AC1889" i="3" l="1"/>
  <c r="AD1888" i="3"/>
  <c r="AC1890" i="3" l="1"/>
  <c r="AD1889" i="3"/>
  <c r="AC1891" i="3" l="1"/>
  <c r="AD1890" i="3"/>
  <c r="AC1892" i="3" l="1"/>
  <c r="AC1893" i="3" s="1"/>
  <c r="AD1891" i="3"/>
  <c r="AD1892" i="3" s="1"/>
  <c r="AC1894" i="3" l="1"/>
  <c r="AD1893" i="3"/>
  <c r="AC1895" i="3" l="1"/>
  <c r="AD1894" i="3"/>
  <c r="AC1896" i="3" l="1"/>
  <c r="AD1895" i="3"/>
  <c r="AC1897" i="3" l="1"/>
  <c r="AD1896" i="3"/>
  <c r="AC1898" i="3" l="1"/>
  <c r="AC1899" i="3" s="1"/>
  <c r="AC1900" i="3" s="1"/>
  <c r="AD1897" i="3"/>
  <c r="AD1898" i="3" s="1"/>
  <c r="AD1899" i="3" s="1"/>
  <c r="AC1901" i="3" l="1"/>
  <c r="AD1900" i="3"/>
  <c r="AC1902" i="3" l="1"/>
  <c r="AD1901" i="3"/>
  <c r="AC1903" i="3" l="1"/>
  <c r="AD1902" i="3"/>
  <c r="AC1904" i="3" l="1"/>
  <c r="AD1903" i="3"/>
  <c r="AC1905" i="3" l="1"/>
  <c r="AC1906" i="3" s="1"/>
  <c r="AC1907" i="3" s="1"/>
  <c r="AD1904" i="3"/>
  <c r="AD1905" i="3" l="1"/>
  <c r="AD1906" i="3" s="1"/>
  <c r="AD1907" i="3" s="1"/>
  <c r="AC1908" i="3"/>
  <c r="AC1909" i="3" l="1"/>
  <c r="AD1908" i="3"/>
  <c r="AC1910" i="3" l="1"/>
  <c r="AD1909" i="3"/>
  <c r="AC1911" i="3" l="1"/>
  <c r="AD1910" i="3"/>
  <c r="AC1912" i="3" l="1"/>
  <c r="AC1913" i="3" s="1"/>
  <c r="AC1914" i="3" s="1"/>
  <c r="AD1911" i="3"/>
  <c r="AD1912" i="3" s="1"/>
  <c r="AD1913" i="3" s="1"/>
  <c r="AC1915" i="3" l="1"/>
  <c r="AD1914" i="3"/>
  <c r="AC1916" i="3" l="1"/>
  <c r="AD1915" i="3"/>
  <c r="AC1917" i="3" l="1"/>
  <c r="AD1916" i="3"/>
  <c r="AC1918" i="3" l="1"/>
  <c r="AD1917" i="3"/>
  <c r="AC1919" i="3" l="1"/>
  <c r="AD1918" i="3"/>
  <c r="AC1920" i="3" l="1"/>
  <c r="AC1921" i="3" s="1"/>
  <c r="AD1919" i="3"/>
  <c r="AD1920" i="3" s="1"/>
  <c r="AC1922" i="3" l="1"/>
  <c r="AD1921" i="3"/>
  <c r="AC1923" i="3" l="1"/>
  <c r="AD1922" i="3"/>
  <c r="AC1924" i="3" l="1"/>
  <c r="AD1923" i="3"/>
  <c r="AC1925" i="3" l="1"/>
  <c r="AD1924" i="3"/>
  <c r="AC1926" i="3" l="1"/>
  <c r="AC1927" i="3" s="1"/>
  <c r="AC1928" i="3" s="1"/>
  <c r="AD1925" i="3"/>
  <c r="AD1926" i="3" s="1"/>
  <c r="AD1927" i="3" s="1"/>
  <c r="AC1929" i="3" l="1"/>
  <c r="AD1928" i="3"/>
  <c r="AC1930" i="3" l="1"/>
  <c r="AD1929" i="3"/>
  <c r="AC1931" i="3" l="1"/>
  <c r="AD1930" i="3"/>
  <c r="AC1932" i="3" l="1"/>
  <c r="AD1931" i="3"/>
  <c r="AC1933" i="3" l="1"/>
  <c r="AC1934" i="3" s="1"/>
  <c r="AC1935" i="3" s="1"/>
  <c r="AD1932" i="3"/>
  <c r="AD1933" i="3" s="1"/>
  <c r="AD1934" i="3" s="1"/>
  <c r="AC1936" i="3" l="1"/>
  <c r="AD1935" i="3"/>
  <c r="AC1937" i="3" l="1"/>
  <c r="AD1936" i="3"/>
  <c r="AC1938" i="3" l="1"/>
  <c r="AD1937" i="3"/>
  <c r="AC1939" i="3" l="1"/>
  <c r="AD1938" i="3"/>
  <c r="AC1940" i="3" l="1"/>
  <c r="AD1939" i="3"/>
  <c r="AC1941" i="3" l="1"/>
  <c r="AD1940" i="3"/>
  <c r="AC1942" i="3" l="1"/>
  <c r="AD1941" i="3"/>
  <c r="AC1943" i="3" l="1"/>
  <c r="AD1942" i="3"/>
  <c r="AC1944" i="3" l="1"/>
  <c r="AD1943" i="3"/>
  <c r="AC1945" i="3" l="1"/>
  <c r="AD1944" i="3"/>
  <c r="AC1946" i="3" l="1"/>
  <c r="AD1945" i="3"/>
  <c r="AC1947" i="3" l="1"/>
  <c r="AC1948" i="3" s="1"/>
  <c r="AC1949" i="3" s="1"/>
  <c r="AD1946" i="3"/>
  <c r="AD1947" i="3" s="1"/>
  <c r="AD1948" i="3" s="1"/>
  <c r="AC1950" i="3" l="1"/>
  <c r="AD1949" i="3"/>
  <c r="AC1951" i="3" l="1"/>
  <c r="AD1950" i="3"/>
  <c r="AC1952" i="3" l="1"/>
  <c r="AD1951" i="3"/>
  <c r="AC1953" i="3" l="1"/>
  <c r="AD1952" i="3"/>
  <c r="AC1954" i="3" l="1"/>
  <c r="AC1955" i="3" s="1"/>
  <c r="AC1956" i="3" s="1"/>
  <c r="AD1953" i="3"/>
  <c r="AD1954" i="3" s="1"/>
  <c r="AD1955" i="3" s="1"/>
  <c r="AC1957" i="3" l="1"/>
  <c r="AD1956" i="3"/>
  <c r="AC1958" i="3" l="1"/>
  <c r="AD1957" i="3"/>
  <c r="AC1959" i="3" l="1"/>
  <c r="AD1958" i="3"/>
  <c r="AC1960" i="3" l="1"/>
  <c r="AD1959" i="3"/>
  <c r="AC1961" i="3" l="1"/>
  <c r="AC1962" i="3" s="1"/>
  <c r="AC1963" i="3" s="1"/>
  <c r="AD1960" i="3"/>
  <c r="AD1961" i="3" l="1"/>
  <c r="AD1962" i="3" s="1"/>
  <c r="AD1963" i="3" s="1"/>
  <c r="AC1964" i="3"/>
  <c r="AC1965" i="3" l="1"/>
  <c r="AD1964" i="3"/>
  <c r="AC1966" i="3" l="1"/>
  <c r="AD1965" i="3"/>
  <c r="AC1967" i="3" l="1"/>
  <c r="AD1966" i="3"/>
  <c r="AC1968" i="3" l="1"/>
  <c r="AC1969" i="3" s="1"/>
  <c r="AC1970" i="3" s="1"/>
  <c r="AD1967" i="3"/>
  <c r="AD1968" i="3" s="1"/>
  <c r="AD1969" i="3" s="1"/>
  <c r="AC1971" i="3" l="1"/>
  <c r="AD1970" i="3"/>
  <c r="AC1972" i="3" l="1"/>
  <c r="AD1971" i="3"/>
  <c r="AC1973" i="3" l="1"/>
  <c r="AD1972" i="3"/>
  <c r="AC1974" i="3" l="1"/>
  <c r="AD1973" i="3"/>
  <c r="AC1975" i="3" l="1"/>
  <c r="AC1976" i="3" s="1"/>
  <c r="AC1977" i="3" s="1"/>
  <c r="AD1974" i="3"/>
  <c r="AD1975" i="3" s="1"/>
  <c r="AD1976" i="3" s="1"/>
  <c r="AC1978" i="3" l="1"/>
  <c r="AD1977" i="3"/>
  <c r="AC1979" i="3" l="1"/>
  <c r="AD1978" i="3"/>
  <c r="AC1980" i="3" l="1"/>
  <c r="AD1979" i="3"/>
  <c r="AC1981" i="3" l="1"/>
  <c r="AC1982" i="3" s="1"/>
  <c r="AC1983" i="3" s="1"/>
  <c r="AC1984" i="3" s="1"/>
  <c r="AD1980" i="3"/>
  <c r="AD1981" i="3" s="1"/>
  <c r="AD1982" i="3" s="1"/>
  <c r="AD1983" i="3" s="1"/>
  <c r="AC1985" i="3" l="1"/>
  <c r="AD1984" i="3"/>
  <c r="AC1986" i="3" l="1"/>
  <c r="AD1985" i="3"/>
  <c r="AC1987" i="3" l="1"/>
  <c r="AD1986" i="3"/>
  <c r="AC1988" i="3" l="1"/>
  <c r="AC1989" i="3" s="1"/>
  <c r="AC1990" i="3" s="1"/>
  <c r="AC1991" i="3" s="1"/>
  <c r="AD1987" i="3"/>
  <c r="AD1988" i="3" s="1"/>
  <c r="AD1989" i="3" s="1"/>
  <c r="AD1990" i="3" s="1"/>
  <c r="AC1992" i="3" l="1"/>
  <c r="AD1991" i="3"/>
  <c r="AC1993" i="3" l="1"/>
  <c r="AD1992" i="3"/>
  <c r="AC1994" i="3" l="1"/>
  <c r="AD1993" i="3"/>
  <c r="AC1995" i="3" l="1"/>
  <c r="AD1994" i="3"/>
  <c r="AC1996" i="3" l="1"/>
  <c r="AC1997" i="3" s="1"/>
  <c r="AD1995" i="3"/>
  <c r="AD1996" i="3" s="1"/>
  <c r="AC1998" i="3" l="1"/>
  <c r="AD1997" i="3"/>
  <c r="AC1999" i="3" l="1"/>
  <c r="AD1998" i="3"/>
  <c r="AC2000" i="3" l="1"/>
  <c r="AD1999" i="3"/>
  <c r="AC2001" i="3" l="1"/>
  <c r="AD2000" i="3"/>
  <c r="AC2002" i="3" l="1"/>
  <c r="AD2001" i="3"/>
  <c r="AC2003" i="3" l="1"/>
  <c r="AD2002" i="3"/>
  <c r="AC2004" i="3" l="1"/>
  <c r="AC2005" i="3" s="1"/>
  <c r="AD2003" i="3"/>
  <c r="AD2004" i="3" s="1"/>
  <c r="AC2006" i="3" l="1"/>
  <c r="AD2005" i="3"/>
  <c r="AC2007" i="3" l="1"/>
  <c r="AD2006" i="3"/>
  <c r="AC2008" i="3" l="1"/>
  <c r="AD2007" i="3"/>
  <c r="AC2009" i="3" l="1"/>
  <c r="AD2008" i="3"/>
  <c r="AC2010" i="3" l="1"/>
  <c r="AC2011" i="3" s="1"/>
  <c r="AC2012" i="3" s="1"/>
  <c r="AD2009" i="3"/>
  <c r="AD2010" i="3" s="1"/>
  <c r="AD2011" i="3" s="1"/>
  <c r="AC2013" i="3" l="1"/>
  <c r="AD2012" i="3"/>
  <c r="AC2014" i="3" l="1"/>
  <c r="AD2013" i="3"/>
  <c r="AC2015" i="3" l="1"/>
  <c r="AD2014" i="3"/>
  <c r="AC2016" i="3" l="1"/>
  <c r="AD2015" i="3"/>
  <c r="AC2017" i="3" l="1"/>
  <c r="AC2018" i="3" s="1"/>
  <c r="AC2019" i="3" s="1"/>
  <c r="AD2016" i="3"/>
  <c r="AD2017" i="3" s="1"/>
  <c r="AD2018" i="3" s="1"/>
  <c r="AC2020" i="3" l="1"/>
  <c r="AD2019" i="3"/>
  <c r="AC2021" i="3" l="1"/>
  <c r="AD2020" i="3"/>
  <c r="AC2022" i="3" l="1"/>
  <c r="AD2021" i="3"/>
  <c r="AC2023" i="3" l="1"/>
  <c r="AD2022" i="3"/>
  <c r="AC2024" i="3" l="1"/>
  <c r="AC2025" i="3" s="1"/>
  <c r="AC2026" i="3" s="1"/>
  <c r="AD2023" i="3"/>
  <c r="AD2024" i="3" s="1"/>
  <c r="AD2025" i="3" s="1"/>
  <c r="AC2027" i="3" l="1"/>
  <c r="AD2026" i="3"/>
  <c r="AC2028" i="3" l="1"/>
  <c r="AD2027" i="3"/>
  <c r="AC2029" i="3" l="1"/>
  <c r="AD2028" i="3"/>
  <c r="AC2030" i="3" l="1"/>
  <c r="AD2029" i="3"/>
  <c r="AC2031" i="3" l="1"/>
  <c r="AD2030" i="3"/>
  <c r="AC2032" i="3" l="1"/>
  <c r="AC2033" i="3" s="1"/>
  <c r="AD2031" i="3"/>
  <c r="AD2032" i="3" s="1"/>
  <c r="AC2034" i="3" l="1"/>
  <c r="AD2033" i="3"/>
  <c r="AC2035" i="3" l="1"/>
  <c r="AD2034" i="3"/>
  <c r="AC2036" i="3" l="1"/>
  <c r="AD2035" i="3"/>
  <c r="AC2037" i="3" l="1"/>
  <c r="AD2036" i="3"/>
  <c r="AC2038" i="3" l="1"/>
  <c r="AC2039" i="3" s="1"/>
  <c r="AC2040" i="3" s="1"/>
  <c r="AD2037" i="3"/>
  <c r="AD2038" i="3" l="1"/>
  <c r="AD2039" i="3" s="1"/>
  <c r="AD2040" i="3" s="1"/>
  <c r="AC2041" i="3"/>
  <c r="AC2042" i="3" l="1"/>
  <c r="AD2041" i="3"/>
  <c r="AC2043" i="3" l="1"/>
  <c r="AD2042" i="3"/>
  <c r="AC2044" i="3" l="1"/>
  <c r="AD2043" i="3"/>
  <c r="AC2045" i="3" l="1"/>
  <c r="AC2046" i="3" s="1"/>
  <c r="AC2047" i="3" s="1"/>
  <c r="AD2044" i="3"/>
  <c r="AD2045" i="3" s="1"/>
  <c r="AD2046" i="3" s="1"/>
  <c r="AC2048" i="3" l="1"/>
  <c r="AD2047" i="3"/>
  <c r="AC2049" i="3" l="1"/>
  <c r="AD2048" i="3"/>
  <c r="AC2050" i="3" l="1"/>
  <c r="AD2049" i="3"/>
  <c r="AC2051" i="3" l="1"/>
  <c r="AD2050" i="3"/>
  <c r="AC2052" i="3" l="1"/>
  <c r="AD2051" i="3"/>
  <c r="AC2053" i="3" l="1"/>
  <c r="AD2052" i="3"/>
  <c r="AC2054" i="3" l="1"/>
  <c r="AD2053" i="3"/>
  <c r="AC2055" i="3" l="1"/>
  <c r="AD2054" i="3"/>
  <c r="AC2056" i="3" l="1"/>
  <c r="AD2055" i="3"/>
  <c r="AC2057" i="3" l="1"/>
  <c r="AD2056" i="3"/>
  <c r="AC2058" i="3" l="1"/>
  <c r="AD2057" i="3"/>
  <c r="AC2059" i="3" l="1"/>
  <c r="AC2060" i="3" s="1"/>
  <c r="AC2061" i="3" s="1"/>
  <c r="AD2058" i="3"/>
  <c r="AD2059" i="3" s="1"/>
  <c r="AD2060" i="3" s="1"/>
  <c r="AC2062" i="3" l="1"/>
  <c r="AD2061" i="3"/>
  <c r="AC2063" i="3" l="1"/>
  <c r="AD2062" i="3"/>
  <c r="AC2064" i="3" l="1"/>
  <c r="AD2063" i="3"/>
  <c r="AC2065" i="3" l="1"/>
  <c r="AD2064" i="3"/>
  <c r="AC2066" i="3" l="1"/>
  <c r="AC2067" i="3" s="1"/>
  <c r="AC2068" i="3" s="1"/>
  <c r="AD2065" i="3"/>
  <c r="AD2066" i="3" s="1"/>
  <c r="AD2067" i="3" s="1"/>
  <c r="AC2069" i="3" l="1"/>
  <c r="AD2068" i="3"/>
  <c r="AC2070" i="3" l="1"/>
  <c r="AD2069" i="3"/>
  <c r="AC2071" i="3" l="1"/>
  <c r="AD2070" i="3"/>
  <c r="AC2072" i="3" l="1"/>
  <c r="AD2071" i="3"/>
  <c r="AC2073" i="3" l="1"/>
  <c r="AC2074" i="3" s="1"/>
  <c r="AC2075" i="3" s="1"/>
  <c r="AC2076" i="3" s="1"/>
  <c r="AD2072" i="3"/>
  <c r="AD2073" i="3" s="1"/>
  <c r="AD2074" i="3" s="1"/>
  <c r="AD2075" i="3" s="1"/>
  <c r="AC2077" i="3" l="1"/>
  <c r="AD2076" i="3"/>
  <c r="AC2078" i="3" l="1"/>
  <c r="AD2077" i="3"/>
  <c r="AC2079" i="3" l="1"/>
  <c r="AD2078" i="3"/>
  <c r="AC2080" i="3" l="1"/>
  <c r="AC2081" i="3" s="1"/>
  <c r="AC2082" i="3" s="1"/>
  <c r="AD2079" i="3"/>
  <c r="AD2080" i="3" s="1"/>
  <c r="AD2081" i="3" s="1"/>
  <c r="AC2083" i="3" l="1"/>
  <c r="AD2082" i="3"/>
  <c r="AC2084" i="3" l="1"/>
  <c r="AD2083" i="3"/>
  <c r="AC2085" i="3" l="1"/>
  <c r="AD2084" i="3"/>
  <c r="AC2086" i="3" l="1"/>
  <c r="AD2085" i="3"/>
  <c r="AC2087" i="3" l="1"/>
  <c r="AD2086" i="3"/>
  <c r="AC2088" i="3" l="1"/>
  <c r="AC2089" i="3" s="1"/>
  <c r="AD2087" i="3"/>
  <c r="AD2088" i="3" s="1"/>
  <c r="AC2090" i="3" l="1"/>
  <c r="AD2089" i="3"/>
  <c r="AC2091" i="3" l="1"/>
  <c r="AD2090" i="3"/>
  <c r="AC2092" i="3" l="1"/>
  <c r="AD2091" i="3"/>
  <c r="AC2093" i="3" l="1"/>
  <c r="AD2092" i="3"/>
  <c r="AC2094" i="3" l="1"/>
  <c r="AC2095" i="3" s="1"/>
  <c r="AD2093" i="3"/>
  <c r="AD2094" i="3" s="1"/>
  <c r="AC2096" i="3" l="1"/>
  <c r="AD2095" i="3"/>
  <c r="AC2097" i="3" l="1"/>
  <c r="AD2096" i="3"/>
  <c r="AC2098" i="3" l="1"/>
  <c r="AD2097" i="3"/>
  <c r="AC2099" i="3" l="1"/>
  <c r="AD2098" i="3"/>
  <c r="AC2100" i="3" l="1"/>
  <c r="AD2099" i="3"/>
  <c r="AC2101" i="3" l="1"/>
  <c r="AC2102" i="3" s="1"/>
  <c r="AC2103" i="3" s="1"/>
  <c r="AD2100" i="3"/>
  <c r="AD2101" i="3" s="1"/>
  <c r="AD2102" i="3" s="1"/>
  <c r="AC2104" i="3" l="1"/>
  <c r="AD2103" i="3"/>
  <c r="AC2105" i="3" l="1"/>
  <c r="AD2104" i="3"/>
  <c r="AC2106" i="3" l="1"/>
  <c r="AD2105" i="3"/>
  <c r="AC2107" i="3" l="1"/>
  <c r="AD2106" i="3"/>
  <c r="AC2108" i="3" l="1"/>
  <c r="AC2109" i="3" s="1"/>
  <c r="AC2110" i="3" s="1"/>
  <c r="AC2111" i="3" s="1"/>
  <c r="AD2107" i="3"/>
  <c r="AD2108" i="3" s="1"/>
  <c r="AD2109" i="3" s="1"/>
  <c r="AD2110" i="3" s="1"/>
  <c r="AC2112" i="3" l="1"/>
  <c r="AD2111" i="3"/>
  <c r="AC2113" i="3" l="1"/>
  <c r="AD2112" i="3"/>
  <c r="AC2114" i="3" l="1"/>
  <c r="AD2113" i="3"/>
  <c r="AC2115" i="3" l="1"/>
  <c r="AD2114" i="3"/>
  <c r="AC2116" i="3" l="1"/>
  <c r="AD2115" i="3"/>
  <c r="AC2117" i="3" l="1"/>
  <c r="AD2116" i="3"/>
  <c r="AC2118" i="3" l="1"/>
  <c r="AD2117" i="3"/>
  <c r="AC2119" i="3" l="1"/>
  <c r="AD2118" i="3"/>
  <c r="AC2120" i="3" l="1"/>
  <c r="AD2119" i="3"/>
  <c r="AC2121" i="3" l="1"/>
  <c r="AD2120" i="3"/>
  <c r="AC2122" i="3" l="1"/>
  <c r="AC2123" i="3" s="1"/>
  <c r="AD2121" i="3"/>
  <c r="AD2122" i="3" s="1"/>
  <c r="AC2124" i="3" l="1"/>
  <c r="AD2123" i="3"/>
  <c r="AC2125" i="3" l="1"/>
  <c r="AD2124" i="3"/>
  <c r="AC2126" i="3" l="1"/>
  <c r="AD2125" i="3"/>
  <c r="AC2127" i="3" l="1"/>
  <c r="AD2126" i="3"/>
  <c r="AC2128" i="3" l="1"/>
  <c r="AD2127" i="3"/>
  <c r="AC2129" i="3" l="1"/>
  <c r="AC2130" i="3" s="1"/>
  <c r="AC2131" i="3" s="1"/>
  <c r="AD2128" i="3"/>
  <c r="AD2129" i="3" s="1"/>
  <c r="AD2130" i="3" s="1"/>
  <c r="AC2132" i="3" l="1"/>
  <c r="AD2131" i="3"/>
  <c r="AC2133" i="3" l="1"/>
  <c r="AD2132" i="3"/>
  <c r="AC2134" i="3" l="1"/>
  <c r="AD2133" i="3"/>
  <c r="AC2135" i="3" l="1"/>
  <c r="AD2134" i="3"/>
  <c r="AC2136" i="3" l="1"/>
  <c r="AD2135" i="3"/>
  <c r="AC2137" i="3" l="1"/>
  <c r="AC2138" i="3" s="1"/>
  <c r="AC2139" i="3" s="1"/>
  <c r="AD2136" i="3"/>
  <c r="AD2137" i="3" l="1"/>
  <c r="AD2138" i="3" s="1"/>
  <c r="AD2139" i="3" s="1"/>
  <c r="AC2140" i="3"/>
  <c r="AC2141" i="3" l="1"/>
  <c r="AD2140" i="3"/>
  <c r="AC2142" i="3" l="1"/>
  <c r="AD2141" i="3"/>
  <c r="AC2143" i="3" l="1"/>
  <c r="AD2142" i="3"/>
  <c r="AC2144" i="3" l="1"/>
  <c r="AD2143" i="3"/>
  <c r="AC2145" i="3" l="1"/>
  <c r="AD2144" i="3"/>
  <c r="AC2146" i="3" l="1"/>
  <c r="AD2145" i="3"/>
  <c r="AC2147" i="3" l="1"/>
  <c r="AD2146" i="3"/>
  <c r="AC2148" i="3" l="1"/>
  <c r="AD2147" i="3"/>
  <c r="AC2149" i="3" l="1"/>
  <c r="AD2148" i="3"/>
  <c r="AC2150" i="3" l="1"/>
  <c r="AD2149" i="3"/>
  <c r="AC2151" i="3" l="1"/>
  <c r="AC2152" i="3" s="1"/>
  <c r="AD2150" i="3"/>
  <c r="AD2151" i="3" s="1"/>
  <c r="AC2153" i="3" l="1"/>
  <c r="AD2152" i="3"/>
  <c r="AC2154" i="3" l="1"/>
  <c r="AD2153" i="3"/>
  <c r="AC2155" i="3" l="1"/>
  <c r="AD2154" i="3"/>
  <c r="AC2156" i="3" l="1"/>
  <c r="AD2155" i="3"/>
  <c r="AC2157" i="3" l="1"/>
  <c r="AC2158" i="3" s="1"/>
  <c r="AC2159" i="3" s="1"/>
  <c r="AD2156" i="3"/>
  <c r="AD2157" i="3" s="1"/>
  <c r="AD2158" i="3" s="1"/>
  <c r="AC2160" i="3" l="1"/>
  <c r="AD2159" i="3"/>
  <c r="AC2161" i="3" l="1"/>
  <c r="AD2160" i="3"/>
  <c r="AC2162" i="3" l="1"/>
  <c r="AD2161" i="3"/>
  <c r="AC2163" i="3" l="1"/>
  <c r="AD2162" i="3"/>
  <c r="AC2164" i="3" l="1"/>
  <c r="AD2163" i="3"/>
  <c r="AC2165" i="3" l="1"/>
  <c r="AC2166" i="3" s="1"/>
  <c r="AD2164" i="3"/>
  <c r="AD2165" i="3" s="1"/>
  <c r="AC2167" i="3" l="1"/>
  <c r="AD2166" i="3"/>
  <c r="AC2168" i="3" l="1"/>
  <c r="AD2167" i="3"/>
  <c r="AC2169" i="3" l="1"/>
  <c r="AD2168" i="3"/>
  <c r="AC2170" i="3" l="1"/>
  <c r="AD2169" i="3"/>
  <c r="AC2171" i="3" l="1"/>
  <c r="AD2170" i="3"/>
  <c r="AC2172" i="3" l="1"/>
  <c r="AD2171" i="3"/>
  <c r="AC2173" i="3" l="1"/>
  <c r="AD2172" i="3"/>
  <c r="AC2174" i="3" l="1"/>
  <c r="AD2173" i="3"/>
  <c r="AC2175" i="3" l="1"/>
  <c r="AD2174" i="3"/>
  <c r="AC2176" i="3" l="1"/>
  <c r="AD2175" i="3"/>
  <c r="AC2177" i="3" l="1"/>
  <c r="AD2176" i="3"/>
  <c r="AC2178" i="3" l="1"/>
  <c r="AC2179" i="3" s="1"/>
  <c r="AC2180" i="3" s="1"/>
  <c r="AD2177" i="3"/>
  <c r="AD2178" i="3" s="1"/>
  <c r="AD2179" i="3" s="1"/>
  <c r="AC2181" i="3" l="1"/>
  <c r="AD2180" i="3"/>
  <c r="AC2182" i="3" l="1"/>
  <c r="AD2181" i="3"/>
  <c r="AC2183" i="3" l="1"/>
  <c r="AD2182" i="3"/>
  <c r="AC2184" i="3" l="1"/>
  <c r="AD2183" i="3"/>
  <c r="AC2185" i="3" l="1"/>
  <c r="AC2186" i="3" s="1"/>
  <c r="AC2187" i="3" s="1"/>
  <c r="AD2184" i="3"/>
  <c r="AD2185" i="3" s="1"/>
  <c r="AD2186" i="3" s="1"/>
  <c r="AC2188" i="3" l="1"/>
  <c r="AD2187" i="3"/>
  <c r="AC2189" i="3" l="1"/>
  <c r="AD2188" i="3"/>
  <c r="AC2190" i="3" l="1"/>
  <c r="AD2189" i="3"/>
  <c r="AC2191" i="3" l="1"/>
  <c r="AD2190" i="3"/>
  <c r="AC2192" i="3" l="1"/>
  <c r="AD2191" i="3"/>
  <c r="AC2193" i="3" l="1"/>
  <c r="AD2192" i="3"/>
  <c r="AC2194" i="3" l="1"/>
  <c r="AD2193" i="3"/>
  <c r="AC2195" i="3" l="1"/>
  <c r="AD2194" i="3"/>
  <c r="AC2196" i="3" l="1"/>
  <c r="AD2195" i="3"/>
  <c r="AC2197" i="3" l="1"/>
  <c r="AD2196" i="3"/>
  <c r="AC2198" i="3" l="1"/>
  <c r="AD2197" i="3"/>
  <c r="AC2199" i="3" l="1"/>
  <c r="AC2200" i="3" s="1"/>
  <c r="AC2201" i="3" s="1"/>
  <c r="AD2198" i="3"/>
  <c r="AD2199" i="3" s="1"/>
  <c r="AD2200" i="3" s="1"/>
  <c r="AC2202" i="3" l="1"/>
  <c r="AD2201" i="3"/>
  <c r="AC2203" i="3" l="1"/>
  <c r="AD2202" i="3"/>
  <c r="AC2204" i="3" l="1"/>
  <c r="AD2203" i="3"/>
  <c r="AC2205" i="3" l="1"/>
  <c r="AD2204" i="3"/>
  <c r="AC2206" i="3" l="1"/>
  <c r="AC2207" i="3" s="1"/>
  <c r="AC2208" i="3" s="1"/>
  <c r="AD2205" i="3"/>
  <c r="AD2206" i="3" s="1"/>
  <c r="AD2207" i="3" s="1"/>
  <c r="AC2209" i="3" l="1"/>
  <c r="AD2208" i="3"/>
  <c r="AC2210" i="3" l="1"/>
  <c r="AD2209" i="3"/>
  <c r="AC2211" i="3" l="1"/>
  <c r="AD2210" i="3"/>
  <c r="AC2212" i="3" l="1"/>
  <c r="AD2211" i="3"/>
  <c r="AC2213" i="3" l="1"/>
  <c r="AC2214" i="3" s="1"/>
  <c r="AD2212" i="3"/>
  <c r="AD2213" i="3" s="1"/>
  <c r="AC2215" i="3" l="1"/>
  <c r="AD2214" i="3"/>
  <c r="AC2216" i="3" l="1"/>
  <c r="AD2215" i="3"/>
  <c r="AC2217" i="3" l="1"/>
  <c r="AD2216" i="3"/>
  <c r="AC2218" i="3" l="1"/>
  <c r="AD2217" i="3"/>
  <c r="AC2219" i="3" l="1"/>
  <c r="AD2218" i="3"/>
  <c r="AC2220" i="3" l="1"/>
  <c r="AD2219" i="3"/>
  <c r="AC2221" i="3" l="1"/>
  <c r="AC2222" i="3" s="1"/>
  <c r="AD2220" i="3"/>
  <c r="AD2221" i="3" s="1"/>
  <c r="AC2223" i="3" l="1"/>
  <c r="AD2222" i="3"/>
  <c r="AC2224" i="3" l="1"/>
  <c r="AD2223" i="3"/>
  <c r="AC2225" i="3" l="1"/>
  <c r="AD2224" i="3"/>
  <c r="AC2226" i="3" l="1"/>
  <c r="AD2225" i="3"/>
  <c r="AC2227" i="3" l="1"/>
  <c r="AD2226" i="3"/>
  <c r="AC2228" i="3" l="1"/>
  <c r="AD2227" i="3"/>
  <c r="AC2229" i="3" l="1"/>
  <c r="AC2230" i="3" s="1"/>
  <c r="AD2228" i="3"/>
  <c r="AD2229" i="3" s="1"/>
  <c r="AC2231" i="3" l="1"/>
  <c r="AD2230" i="3"/>
  <c r="AC2232" i="3" l="1"/>
  <c r="AD2231" i="3"/>
  <c r="AC2233" i="3" l="1"/>
  <c r="AD2232" i="3"/>
  <c r="AC2234" i="3" l="1"/>
  <c r="AC2235" i="3" s="1"/>
  <c r="AC2236" i="3" s="1"/>
  <c r="AD2233" i="3"/>
  <c r="AD2234" i="3" s="1"/>
  <c r="AD2235" i="3" s="1"/>
  <c r="AC2237" i="3" l="1"/>
  <c r="AD2236" i="3"/>
  <c r="AC2238" i="3" l="1"/>
  <c r="AD2237" i="3"/>
  <c r="AC2239" i="3" l="1"/>
  <c r="AD2238" i="3"/>
  <c r="AC2240" i="3" l="1"/>
  <c r="AD2239" i="3"/>
  <c r="AC2241" i="3" l="1"/>
  <c r="AD2240" i="3"/>
  <c r="AC2242" i="3" l="1"/>
  <c r="AC2243" i="3" s="1"/>
  <c r="AD2241" i="3"/>
  <c r="AD2242" i="3" s="1"/>
  <c r="AC2244" i="3" l="1"/>
  <c r="AD2243" i="3"/>
  <c r="AC2245" i="3" l="1"/>
  <c r="AD2244" i="3"/>
  <c r="AC2246" i="3" l="1"/>
  <c r="AD2245" i="3"/>
  <c r="AC2247" i="3" l="1"/>
  <c r="AD2246" i="3"/>
  <c r="AC2248" i="3" l="1"/>
  <c r="AD2247" i="3"/>
  <c r="AC2249" i="3" l="1"/>
  <c r="AC2250" i="3" s="1"/>
  <c r="AD2248" i="3"/>
  <c r="AD2249" i="3" s="1"/>
  <c r="AC2251" i="3" l="1"/>
  <c r="AD2250" i="3"/>
  <c r="AC2252" i="3" l="1"/>
  <c r="AD2251" i="3"/>
  <c r="AC2253" i="3" l="1"/>
  <c r="AD2252" i="3"/>
  <c r="AC2254" i="3" l="1"/>
  <c r="AD2253" i="3"/>
  <c r="AC2255" i="3" l="1"/>
  <c r="AC2256" i="3" s="1"/>
  <c r="AC2257" i="3" s="1"/>
  <c r="AD2254" i="3"/>
  <c r="AD2255" i="3" s="1"/>
  <c r="AD2256" i="3" s="1"/>
  <c r="AC2258" i="3" l="1"/>
  <c r="AD2257" i="3"/>
  <c r="AC2259" i="3" l="1"/>
  <c r="AD2258" i="3"/>
  <c r="AC2260" i="3" l="1"/>
  <c r="AD2259" i="3"/>
  <c r="AC2261" i="3" l="1"/>
  <c r="AD2260" i="3"/>
  <c r="AC2262" i="3" l="1"/>
  <c r="AC2263" i="3" s="1"/>
  <c r="AC2264" i="3" s="1"/>
  <c r="AD2261" i="3"/>
  <c r="AD2262" i="3" s="1"/>
  <c r="AD2263" i="3" s="1"/>
  <c r="AC2265" i="3" l="1"/>
  <c r="AD2264" i="3"/>
  <c r="AC2266" i="3" l="1"/>
  <c r="AD2265" i="3"/>
  <c r="AC2267" i="3" l="1"/>
  <c r="AD2266" i="3"/>
  <c r="AC2268" i="3" l="1"/>
  <c r="AD2267" i="3"/>
  <c r="AC2269" i="3" l="1"/>
  <c r="AC2270" i="3" s="1"/>
  <c r="AD2268" i="3"/>
  <c r="AD2269" i="3" s="1"/>
  <c r="AC2271" i="3" l="1"/>
  <c r="AD2270" i="3"/>
  <c r="AC2272" i="3" l="1"/>
  <c r="AD2271" i="3"/>
  <c r="AC2273" i="3" l="1"/>
  <c r="AD2272" i="3"/>
  <c r="AC2274" i="3" l="1"/>
  <c r="AD2273" i="3"/>
  <c r="AC2275" i="3" l="1"/>
  <c r="AD2274" i="3"/>
  <c r="AC2276" i="3" l="1"/>
  <c r="AC2277" i="3" s="1"/>
  <c r="AC2278" i="3" s="1"/>
  <c r="AD2275" i="3"/>
  <c r="AD2276" i="3" s="1"/>
  <c r="AD2277" i="3" s="1"/>
  <c r="AC2279" i="3" l="1"/>
  <c r="AD2278" i="3"/>
  <c r="AC2280" i="3" l="1"/>
  <c r="AD2279" i="3"/>
  <c r="AC2281" i="3" l="1"/>
  <c r="AD2280" i="3"/>
  <c r="AC2282" i="3" l="1"/>
  <c r="AD2281" i="3"/>
  <c r="AC2283" i="3" l="1"/>
  <c r="AC2284" i="3" s="1"/>
  <c r="AC2285" i="3" s="1"/>
  <c r="AD2282" i="3"/>
  <c r="AD2283" i="3" s="1"/>
  <c r="AD2284" i="3" s="1"/>
  <c r="AC2286" i="3" l="1"/>
  <c r="AD2285" i="3"/>
  <c r="AC2287" i="3" l="1"/>
  <c r="AD2286" i="3"/>
  <c r="AC2288" i="3" l="1"/>
  <c r="AD2287" i="3"/>
  <c r="AC2289" i="3" l="1"/>
  <c r="AD2288" i="3"/>
  <c r="AC2290" i="3" l="1"/>
  <c r="AC2291" i="3" s="1"/>
  <c r="AC2292" i="3" s="1"/>
  <c r="AD2289" i="3"/>
  <c r="AD2290" i="3" s="1"/>
  <c r="AD2291" i="3" s="1"/>
  <c r="AC2293" i="3" l="1"/>
  <c r="AD2292" i="3"/>
  <c r="AC2294" i="3" l="1"/>
  <c r="AD2293" i="3"/>
  <c r="AC2295" i="3" l="1"/>
  <c r="AD2294" i="3"/>
  <c r="AC2296" i="3" l="1"/>
  <c r="AD2295" i="3"/>
  <c r="AC2297" i="3" l="1"/>
  <c r="AC2298" i="3" s="1"/>
  <c r="AC2299" i="3" s="1"/>
  <c r="AD2296" i="3"/>
  <c r="AD2297" i="3" s="1"/>
  <c r="AD2298" i="3" s="1"/>
  <c r="AC2300" i="3" l="1"/>
  <c r="AD2299" i="3"/>
  <c r="AC2301" i="3" l="1"/>
  <c r="AD2300" i="3"/>
  <c r="AC2302" i="3" l="1"/>
  <c r="AD2301" i="3"/>
  <c r="AC2303" i="3" l="1"/>
  <c r="AD2302" i="3"/>
  <c r="AC2304" i="3" l="1"/>
  <c r="AC2305" i="3" s="1"/>
  <c r="AC2306" i="3" s="1"/>
  <c r="AD2303" i="3"/>
  <c r="AD2304" i="3" s="1"/>
  <c r="AD2305" i="3" s="1"/>
  <c r="AC2307" i="3" l="1"/>
  <c r="AD2306" i="3"/>
  <c r="AC2308" i="3" l="1"/>
  <c r="AD2307" i="3"/>
  <c r="AC2309" i="3" l="1"/>
  <c r="AD2308" i="3"/>
  <c r="AC2310" i="3" l="1"/>
  <c r="AD2309" i="3"/>
  <c r="AC2311" i="3" l="1"/>
  <c r="AC2312" i="3" s="1"/>
  <c r="AC2313" i="3" s="1"/>
  <c r="AD2310" i="3"/>
  <c r="AD2311" i="3" s="1"/>
  <c r="AD2312" i="3" s="1"/>
  <c r="AC2314" i="3" l="1"/>
  <c r="AD2313" i="3"/>
  <c r="AC2315" i="3" l="1"/>
  <c r="AD2314" i="3"/>
  <c r="AC2316" i="3" l="1"/>
  <c r="AD2315" i="3"/>
  <c r="AC2317" i="3" l="1"/>
  <c r="AD2316" i="3"/>
  <c r="AC2318" i="3" l="1"/>
  <c r="AD2317" i="3"/>
  <c r="AC2319" i="3" l="1"/>
  <c r="AC2320" i="3" s="1"/>
  <c r="AD2318" i="3"/>
  <c r="AD2319" i="3" s="1"/>
  <c r="AC2321" i="3" l="1"/>
  <c r="AD2320" i="3"/>
  <c r="AC2322" i="3" l="1"/>
  <c r="AD2321" i="3"/>
  <c r="AC2323" i="3" l="1"/>
  <c r="AD2322" i="3"/>
  <c r="AC2324" i="3" l="1"/>
  <c r="AD2323" i="3"/>
  <c r="AC2325" i="3" l="1"/>
  <c r="AC2326" i="3" s="1"/>
  <c r="AD2324" i="3"/>
  <c r="AD2325" i="3" s="1"/>
  <c r="AC2327" i="3" l="1"/>
  <c r="AD2326" i="3"/>
  <c r="AC2328" i="3" l="1"/>
  <c r="AD2327" i="3"/>
  <c r="AC2329" i="3" l="1"/>
  <c r="AD2328" i="3"/>
  <c r="AC2330" i="3" l="1"/>
  <c r="AD2329" i="3"/>
  <c r="AC2331" i="3" l="1"/>
  <c r="AD2330" i="3"/>
  <c r="AC2332" i="3" l="1"/>
  <c r="AC2333" i="3" s="1"/>
  <c r="AC2334" i="3" s="1"/>
  <c r="AD2331" i="3"/>
  <c r="AD2332" i="3" s="1"/>
  <c r="AD2333" i="3" s="1"/>
  <c r="AC2335" i="3" l="1"/>
  <c r="AD2334" i="3"/>
  <c r="AC2336" i="3" l="1"/>
  <c r="AD2335" i="3"/>
  <c r="AC2337" i="3" l="1"/>
  <c r="AD2336" i="3"/>
  <c r="AC2338" i="3" l="1"/>
  <c r="AD2337" i="3"/>
  <c r="AC2339" i="3" l="1"/>
  <c r="AC2340" i="3" s="1"/>
  <c r="AC2341" i="3" s="1"/>
  <c r="AD2338" i="3"/>
  <c r="AD2339" i="3" s="1"/>
  <c r="AD2340" i="3" s="1"/>
  <c r="AC2342" i="3" l="1"/>
  <c r="AD2341" i="3"/>
  <c r="AC2343" i="3" l="1"/>
  <c r="AD2342" i="3"/>
  <c r="AC2344" i="3" l="1"/>
  <c r="AD2343" i="3"/>
  <c r="AC2345" i="3" l="1"/>
  <c r="AD2344" i="3"/>
  <c r="AC2346" i="3" l="1"/>
  <c r="AC2347" i="3" s="1"/>
  <c r="AC2348" i="3" s="1"/>
  <c r="AC2349" i="3" s="1"/>
  <c r="AC2350" i="3" s="1"/>
  <c r="AD2345" i="3"/>
  <c r="AD2346" i="3" s="1"/>
  <c r="AD2347" i="3" s="1"/>
  <c r="AD2348" i="3" s="1"/>
  <c r="AD2349" i="3" s="1"/>
  <c r="AC2351" i="3" l="1"/>
  <c r="AD2350" i="3"/>
  <c r="AC2352" i="3" l="1"/>
  <c r="AD2351" i="3"/>
  <c r="AC2353" i="3" l="1"/>
  <c r="AC2354" i="3" s="1"/>
  <c r="AC2355" i="3" s="1"/>
  <c r="AC2356" i="3" s="1"/>
  <c r="AD2352" i="3"/>
  <c r="AD2353" i="3" s="1"/>
  <c r="AD2354" i="3" s="1"/>
  <c r="AD2355" i="3" s="1"/>
  <c r="AC2357" i="3" l="1"/>
  <c r="AD2356" i="3"/>
  <c r="AC2358" i="3" l="1"/>
  <c r="AD2357" i="3"/>
  <c r="AC2359" i="3" l="1"/>
  <c r="AD2358" i="3"/>
  <c r="AC2360" i="3" l="1"/>
  <c r="AD2359" i="3"/>
  <c r="AC2361" i="3" l="1"/>
  <c r="AC2362" i="3" s="1"/>
  <c r="AD2360" i="3"/>
  <c r="AD2361" i="3" s="1"/>
  <c r="AC2363" i="3" l="1"/>
  <c r="AD2362" i="3"/>
  <c r="AC2364" i="3" l="1"/>
  <c r="AD2363" i="3"/>
  <c r="AC2365" i="3" l="1"/>
  <c r="AD2364" i="3"/>
  <c r="AC2366" i="3" l="1"/>
  <c r="AD2365" i="3"/>
  <c r="AC2367" i="3" l="1"/>
  <c r="AC2368" i="3" s="1"/>
  <c r="AC2369" i="3" s="1"/>
  <c r="AD2366" i="3"/>
  <c r="AD2367" i="3" l="1"/>
  <c r="AD2368" i="3" s="1"/>
  <c r="AD2369" i="3" s="1"/>
  <c r="AC2370" i="3"/>
  <c r="AC2371" i="3" l="1"/>
  <c r="AD2370" i="3"/>
  <c r="AC2372" i="3" l="1"/>
  <c r="AD2371" i="3"/>
  <c r="AC2373" i="3" l="1"/>
  <c r="AD2372" i="3"/>
  <c r="AC2374" i="3" l="1"/>
  <c r="AC2375" i="3" s="1"/>
  <c r="AC2376" i="3" s="1"/>
  <c r="AD2373" i="3"/>
  <c r="AD2374" i="3" s="1"/>
  <c r="AD2375" i="3" s="1"/>
  <c r="AC2377" i="3" l="1"/>
  <c r="AD2376" i="3"/>
  <c r="AC2378" i="3" l="1"/>
  <c r="AD2377" i="3"/>
  <c r="AC2379" i="3" l="1"/>
  <c r="AD2378" i="3"/>
  <c r="AC2380" i="3" l="1"/>
  <c r="AD2379" i="3"/>
  <c r="AC2381" i="3" l="1"/>
  <c r="AC2382" i="3" s="1"/>
  <c r="AC2383" i="3" s="1"/>
  <c r="AD2380" i="3"/>
  <c r="AD2381" i="3" s="1"/>
  <c r="AD2382" i="3" s="1"/>
  <c r="AC2384" i="3" l="1"/>
  <c r="AD2383" i="3"/>
  <c r="AC2385" i="3" l="1"/>
  <c r="AD2384" i="3"/>
  <c r="AC2386" i="3" l="1"/>
  <c r="AD2385" i="3"/>
  <c r="AC2387" i="3" l="1"/>
  <c r="AD2386" i="3"/>
  <c r="AC2388" i="3" l="1"/>
  <c r="AD2387" i="3"/>
  <c r="AC2389" i="3" l="1"/>
  <c r="AC2390" i="3" s="1"/>
  <c r="AD2388" i="3"/>
  <c r="AD2389" i="3" s="1"/>
  <c r="AC2391" i="3" l="1"/>
  <c r="AD2390" i="3"/>
  <c r="AC2392" i="3" l="1"/>
  <c r="AD2391" i="3"/>
  <c r="AC2393" i="3" l="1"/>
  <c r="AD2392" i="3"/>
  <c r="AC2394" i="3" l="1"/>
  <c r="AD2393" i="3"/>
  <c r="AC2395" i="3" l="1"/>
  <c r="AD2394" i="3"/>
  <c r="AC2396" i="3" l="1"/>
  <c r="AD2395" i="3"/>
  <c r="AC2397" i="3" l="1"/>
  <c r="AD2396" i="3"/>
  <c r="AC2398" i="3" l="1"/>
  <c r="AD2397" i="3"/>
  <c r="AC2399" i="3" l="1"/>
  <c r="AD2398" i="3"/>
  <c r="AC2400" i="3" l="1"/>
  <c r="AD2399" i="3"/>
  <c r="AC2401" i="3" l="1"/>
  <c r="AD2400" i="3"/>
  <c r="AC2402" i="3" l="1"/>
  <c r="AC2403" i="3" s="1"/>
  <c r="AC2404" i="3" s="1"/>
  <c r="AD2401" i="3"/>
  <c r="AD2402" i="3" s="1"/>
  <c r="AD2403" i="3" s="1"/>
  <c r="AC2405" i="3" l="1"/>
  <c r="AD2404" i="3"/>
  <c r="AC2406" i="3" l="1"/>
  <c r="AD2405" i="3"/>
  <c r="AC2407" i="3" l="1"/>
  <c r="AD2406" i="3"/>
  <c r="AC2408" i="3" l="1"/>
  <c r="AD2407" i="3"/>
  <c r="AC2409" i="3" l="1"/>
  <c r="AC2410" i="3" s="1"/>
  <c r="AC2411" i="3" s="1"/>
  <c r="AD2408" i="3"/>
  <c r="AD2409" i="3" s="1"/>
  <c r="AD2410" i="3" s="1"/>
  <c r="AC2412" i="3" l="1"/>
  <c r="AD2411" i="3"/>
  <c r="AC2413" i="3" l="1"/>
  <c r="AD2412" i="3"/>
  <c r="AC2414" i="3" l="1"/>
  <c r="AD2413" i="3"/>
  <c r="AC2415" i="3" l="1"/>
  <c r="AD2414" i="3"/>
  <c r="AC2416" i="3" l="1"/>
  <c r="AC2417" i="3" s="1"/>
  <c r="AC2418" i="3" s="1"/>
  <c r="AD2415" i="3"/>
  <c r="AD2416" i="3" s="1"/>
  <c r="AD2417" i="3" s="1"/>
  <c r="AC2419" i="3" l="1"/>
  <c r="AD2418" i="3"/>
  <c r="AC2420" i="3" l="1"/>
  <c r="AD2419" i="3"/>
  <c r="AC2421" i="3" l="1"/>
  <c r="AD2420" i="3"/>
  <c r="AC2422" i="3" l="1"/>
  <c r="AD2421" i="3"/>
  <c r="AC2423" i="3" l="1"/>
  <c r="AD2422" i="3"/>
  <c r="AC2424" i="3" l="1"/>
  <c r="AC2425" i="3" s="1"/>
  <c r="AD2423" i="3"/>
  <c r="AD2424" i="3" s="1"/>
  <c r="AC2426" i="3" l="1"/>
  <c r="AD2425" i="3"/>
  <c r="AC2427" i="3" l="1"/>
  <c r="AD2426" i="3"/>
  <c r="AC2428" i="3" l="1"/>
  <c r="AD2427" i="3"/>
  <c r="AC2429" i="3" l="1"/>
  <c r="AD2428" i="3"/>
  <c r="AC2430" i="3" l="1"/>
  <c r="AC2431" i="3" s="1"/>
  <c r="AC2432" i="3" s="1"/>
  <c r="AD2429" i="3"/>
  <c r="AD2430" i="3" s="1"/>
  <c r="AD2431" i="3" s="1"/>
  <c r="AC2433" i="3" l="1"/>
  <c r="AD2432" i="3"/>
  <c r="AC2434" i="3" l="1"/>
  <c r="AD2433" i="3"/>
  <c r="AC2435" i="3" l="1"/>
  <c r="AD2434" i="3"/>
  <c r="AC2436" i="3" l="1"/>
  <c r="AD2435" i="3"/>
  <c r="AC2437" i="3" l="1"/>
  <c r="AC2438" i="3" s="1"/>
  <c r="AC2439" i="3" s="1"/>
  <c r="AD2436" i="3"/>
  <c r="AD2437" i="3" s="1"/>
  <c r="AD2438" i="3" s="1"/>
  <c r="AC2440" i="3" l="1"/>
  <c r="AD2439" i="3"/>
  <c r="AC2441" i="3" l="1"/>
  <c r="AD2440" i="3"/>
  <c r="AC2442" i="3" l="1"/>
  <c r="AD2441" i="3"/>
  <c r="AC2443" i="3" l="1"/>
  <c r="AD2442" i="3"/>
  <c r="AC2444" i="3" l="1"/>
  <c r="AC2445" i="3" s="1"/>
  <c r="AC2446" i="3" s="1"/>
  <c r="AD2443" i="3"/>
  <c r="AD2444" i="3" s="1"/>
  <c r="AD2445" i="3" s="1"/>
  <c r="AC2447" i="3" l="1"/>
  <c r="AD2446" i="3"/>
  <c r="AC2448" i="3" l="1"/>
  <c r="AD2447" i="3"/>
  <c r="AC2449" i="3" l="1"/>
  <c r="AD2448" i="3"/>
  <c r="AC2450" i="3" l="1"/>
  <c r="AD2449" i="3"/>
  <c r="AC2451" i="3" l="1"/>
  <c r="AC2452" i="3" s="1"/>
  <c r="AC2453" i="3" s="1"/>
  <c r="AD2450" i="3"/>
  <c r="AD2451" i="3" s="1"/>
  <c r="AD2452" i="3" s="1"/>
  <c r="AC2454" i="3" l="1"/>
  <c r="AD2453" i="3"/>
  <c r="AC2455" i="3" l="1"/>
  <c r="AD2454" i="3"/>
  <c r="AC2456" i="3" l="1"/>
  <c r="AD2455" i="3"/>
  <c r="AC2457" i="3" l="1"/>
  <c r="AC2458" i="3" s="1"/>
  <c r="AC2459" i="3" s="1"/>
  <c r="AC2460" i="3" s="1"/>
  <c r="AC2461" i="3" s="1"/>
  <c r="AD2456" i="3"/>
  <c r="AD2457" i="3" s="1"/>
  <c r="AD2458" i="3" s="1"/>
  <c r="AD2459" i="3" s="1"/>
  <c r="AD2460" i="3" s="1"/>
  <c r="AC2462" i="3" l="1"/>
  <c r="AD2461" i="3"/>
  <c r="AC2463" i="3" l="1"/>
  <c r="AD2462" i="3"/>
  <c r="AC2464" i="3" l="1"/>
  <c r="AD2463" i="3"/>
  <c r="AC2465" i="3" l="1"/>
  <c r="AD2464" i="3"/>
  <c r="AC2466" i="3" l="1"/>
  <c r="AC2467" i="3" s="1"/>
  <c r="AD2465" i="3"/>
  <c r="AD2466" i="3" s="1"/>
  <c r="AC2468" i="3" l="1"/>
  <c r="AD2467" i="3"/>
  <c r="AC2469" i="3" l="1"/>
  <c r="AD2468" i="3"/>
  <c r="AC2470" i="3" l="1"/>
  <c r="AD2469" i="3"/>
  <c r="AC2471" i="3" l="1"/>
  <c r="AD2470" i="3"/>
  <c r="AC2472" i="3" l="1"/>
  <c r="AD2471" i="3"/>
  <c r="AC2473" i="3" l="1"/>
  <c r="AC2474" i="3" s="1"/>
  <c r="AC2475" i="3" s="1"/>
  <c r="AD2472" i="3"/>
  <c r="AD2473" i="3" s="1"/>
  <c r="AD2474" i="3" s="1"/>
  <c r="AC2476" i="3" l="1"/>
  <c r="AD2475" i="3"/>
  <c r="AC2477" i="3" l="1"/>
  <c r="AD2476" i="3"/>
  <c r="AC2478" i="3" l="1"/>
  <c r="AD2477" i="3"/>
  <c r="AC2479" i="3" l="1"/>
  <c r="AC2480" i="3" s="1"/>
  <c r="AC2481" i="3" s="1"/>
  <c r="AD2478" i="3"/>
  <c r="AD2479" i="3" s="1"/>
  <c r="AD2480" i="3" s="1"/>
  <c r="AC2482" i="3" l="1"/>
  <c r="AD2481" i="3"/>
  <c r="AC2483" i="3" l="1"/>
  <c r="AD2482" i="3"/>
  <c r="AC2484" i="3" l="1"/>
  <c r="AD2483" i="3"/>
  <c r="AC2485" i="3" l="1"/>
  <c r="AD2484" i="3"/>
  <c r="AC2486" i="3" l="1"/>
  <c r="AD2485" i="3"/>
  <c r="AC2487" i="3" l="1"/>
  <c r="AD2486" i="3"/>
  <c r="AC2488" i="3" l="1"/>
  <c r="AD2487" i="3"/>
  <c r="AC2489" i="3" l="1"/>
  <c r="AD2488" i="3"/>
  <c r="AC2490" i="3" l="1"/>
  <c r="AD2489" i="3"/>
  <c r="AC2491" i="3" l="1"/>
  <c r="AD2490" i="3"/>
  <c r="AC2492" i="3" l="1"/>
  <c r="AD2491" i="3"/>
  <c r="AC2493" i="3" l="1"/>
  <c r="AC2494" i="3" s="1"/>
  <c r="AC2495" i="3" s="1"/>
  <c r="AD2492" i="3"/>
  <c r="AD2493" i="3" s="1"/>
  <c r="AD2494" i="3" s="1"/>
  <c r="AC2496" i="3" l="1"/>
  <c r="AD2495" i="3"/>
  <c r="AC2497" i="3" l="1"/>
  <c r="AD2496" i="3"/>
  <c r="AC2498" i="3" l="1"/>
  <c r="AD2497" i="3"/>
  <c r="AC2499" i="3" l="1"/>
  <c r="AD2498" i="3"/>
  <c r="AC2500" i="3" l="1"/>
  <c r="AC2501" i="3" s="1"/>
  <c r="AC2502" i="3" s="1"/>
  <c r="AC2503" i="3" s="1"/>
  <c r="AD2499" i="3"/>
  <c r="AD2500" i="3" s="1"/>
  <c r="AD2501" i="3" s="1"/>
  <c r="AD2502" i="3" s="1"/>
  <c r="AC2504" i="3" l="1"/>
  <c r="AD2503" i="3"/>
  <c r="AC2505" i="3" l="1"/>
  <c r="AD2504" i="3"/>
  <c r="AC2506" i="3" l="1"/>
  <c r="AD2505" i="3"/>
  <c r="AC2507" i="3" l="1"/>
  <c r="AC2508" i="3" s="1"/>
  <c r="AC2509" i="3" s="1"/>
  <c r="AD2506" i="3"/>
  <c r="AD2507" i="3" s="1"/>
  <c r="AD2508" i="3" s="1"/>
  <c r="AC2510" i="3" l="1"/>
  <c r="AD2509" i="3"/>
  <c r="AC2511" i="3" l="1"/>
  <c r="AD2510" i="3"/>
  <c r="AC2512" i="3" l="1"/>
  <c r="AD2511" i="3"/>
  <c r="AC2513" i="3" l="1"/>
  <c r="AD2512" i="3"/>
  <c r="AC2514" i="3" l="1"/>
  <c r="AC2515" i="3" s="1"/>
  <c r="AC2516" i="3" s="1"/>
  <c r="AD2513" i="3"/>
  <c r="AD2514" i="3" s="1"/>
  <c r="AD2515" i="3" s="1"/>
  <c r="AC2517" i="3" l="1"/>
  <c r="AD2516" i="3"/>
  <c r="AC2518" i="3" l="1"/>
  <c r="AD2517" i="3"/>
  <c r="AC2519" i="3" l="1"/>
  <c r="AD2518" i="3"/>
  <c r="AC2520" i="3" l="1"/>
  <c r="AD2519" i="3"/>
  <c r="AC2521" i="3" l="1"/>
  <c r="AC2522" i="3" s="1"/>
  <c r="AC2523" i="3" s="1"/>
  <c r="AD2520" i="3"/>
  <c r="AD2521" i="3" s="1"/>
  <c r="AD2522" i="3" s="1"/>
  <c r="AC2524" i="3" l="1"/>
  <c r="AD2523" i="3"/>
  <c r="AC2525" i="3" l="1"/>
  <c r="AD2524" i="3"/>
  <c r="AC2526" i="3" l="1"/>
  <c r="AD2525" i="3"/>
  <c r="AC2527" i="3" l="1"/>
  <c r="AD2526" i="3"/>
  <c r="AC2528" i="3" l="1"/>
  <c r="AC2529" i="3" s="1"/>
  <c r="AC2530" i="3" s="1"/>
  <c r="AD2527" i="3"/>
  <c r="AD2528" i="3" s="1"/>
  <c r="AD2529" i="3" s="1"/>
  <c r="AC2531" i="3" l="1"/>
  <c r="AD2530" i="3"/>
  <c r="AC2532" i="3" l="1"/>
  <c r="AD2531" i="3"/>
  <c r="AC2533" i="3" l="1"/>
  <c r="AD2532" i="3"/>
  <c r="AC2534" i="3" l="1"/>
  <c r="AD2533" i="3"/>
  <c r="AC2535" i="3" l="1"/>
  <c r="AD2534" i="3"/>
  <c r="AC2536" i="3" l="1"/>
  <c r="AD2535" i="3"/>
  <c r="AC2537" i="3" l="1"/>
  <c r="AD2536" i="3"/>
  <c r="AC2538" i="3" l="1"/>
  <c r="AD2537" i="3"/>
  <c r="AC2539" i="3" l="1"/>
  <c r="AD2538" i="3"/>
  <c r="AC2540" i="3" l="1"/>
  <c r="AD2539" i="3"/>
  <c r="AC2541" i="3" l="1"/>
  <c r="AD2540" i="3"/>
  <c r="AC2542" i="3" l="1"/>
  <c r="AD2541" i="3"/>
  <c r="AC2543" i="3" l="1"/>
  <c r="AD2542" i="3"/>
  <c r="AC2544" i="3" l="1"/>
  <c r="AD2543" i="3"/>
  <c r="AC2545" i="3" l="1"/>
  <c r="AD2544" i="3"/>
  <c r="AC2546" i="3" l="1"/>
  <c r="AD2545" i="3"/>
  <c r="AC2547" i="3" l="1"/>
  <c r="AD2546" i="3"/>
  <c r="AC2548" i="3" l="1"/>
  <c r="AD2547" i="3"/>
  <c r="AC2549" i="3" l="1"/>
  <c r="AC2550" i="3" s="1"/>
  <c r="AD2548" i="3"/>
  <c r="AD2549" i="3" s="1"/>
  <c r="AC2551" i="3" l="1"/>
  <c r="AD2550" i="3"/>
  <c r="AC2552" i="3" l="1"/>
  <c r="AD2551" i="3"/>
  <c r="AC2553" i="3" l="1"/>
  <c r="AD2552" i="3"/>
  <c r="AC2554" i="3" l="1"/>
  <c r="AD2553" i="3"/>
  <c r="AC2555" i="3" l="1"/>
  <c r="AD2554" i="3"/>
  <c r="AC2556" i="3" l="1"/>
  <c r="AC2557" i="3" s="1"/>
  <c r="AC2558" i="3" s="1"/>
  <c r="AD2555" i="3"/>
  <c r="AD2556" i="3" s="1"/>
  <c r="AD2557" i="3" s="1"/>
  <c r="AC2559" i="3" l="1"/>
  <c r="AD2558" i="3"/>
  <c r="AC2560" i="3" l="1"/>
  <c r="AD2559" i="3"/>
  <c r="AC2561" i="3" l="1"/>
  <c r="AD2560" i="3"/>
  <c r="AC2562" i="3" l="1"/>
  <c r="AD2561" i="3"/>
  <c r="AC2563" i="3" l="1"/>
  <c r="AC2564" i="3" s="1"/>
  <c r="AC2565" i="3" s="1"/>
  <c r="AD2562" i="3"/>
  <c r="AD2563" i="3" s="1"/>
  <c r="AD2564" i="3" s="1"/>
  <c r="AC2566" i="3" l="1"/>
  <c r="AD2565" i="3"/>
  <c r="AC2567" i="3" l="1"/>
  <c r="AD2566" i="3"/>
  <c r="AC2568" i="3" l="1"/>
  <c r="AD2567" i="3"/>
  <c r="AC2569" i="3" l="1"/>
  <c r="AD2568" i="3"/>
  <c r="AC2570" i="3" l="1"/>
  <c r="AC2571" i="3" s="1"/>
  <c r="AD2569" i="3"/>
  <c r="AD2570" i="3" s="1"/>
  <c r="AC2572" i="3" l="1"/>
  <c r="AD2571" i="3"/>
  <c r="AC2573" i="3" l="1"/>
  <c r="AD2572" i="3"/>
  <c r="AC2574" i="3" l="1"/>
  <c r="AD2573" i="3"/>
  <c r="AC2575" i="3" l="1"/>
  <c r="AD2574" i="3"/>
  <c r="AC2576" i="3" l="1"/>
  <c r="AD2575" i="3"/>
  <c r="AC2577" i="3" l="1"/>
  <c r="AC2578" i="3" s="1"/>
  <c r="AC2579" i="3" s="1"/>
  <c r="AD2576" i="3"/>
  <c r="AD2577" i="3" s="1"/>
  <c r="AD2578" i="3" s="1"/>
  <c r="AC2580" i="3" l="1"/>
  <c r="AD2579" i="3"/>
  <c r="AC2581" i="3" l="1"/>
  <c r="AD2580" i="3"/>
  <c r="AC2582" i="3" l="1"/>
  <c r="AD2581" i="3"/>
  <c r="AC2583" i="3" l="1"/>
  <c r="AD2582" i="3"/>
  <c r="AC2584" i="3" l="1"/>
  <c r="AC2585" i="3" s="1"/>
  <c r="AC2586" i="3" s="1"/>
  <c r="AD2583" i="3"/>
  <c r="AD2584" i="3" s="1"/>
  <c r="AD2585" i="3" s="1"/>
  <c r="AC2587" i="3" l="1"/>
  <c r="AD2586" i="3"/>
  <c r="AC2588" i="3" l="1"/>
  <c r="AD2587" i="3"/>
  <c r="AC2589" i="3" l="1"/>
  <c r="AD2588" i="3"/>
  <c r="AC2590" i="3" l="1"/>
  <c r="AD2589" i="3"/>
  <c r="AC2591" i="3" l="1"/>
  <c r="AD2590" i="3"/>
  <c r="AC2592" i="3" l="1"/>
  <c r="AC2593" i="3" s="1"/>
  <c r="AC2594" i="3" s="1"/>
  <c r="AD2591" i="3"/>
  <c r="AD2592" i="3" s="1"/>
  <c r="AD2593" i="3" s="1"/>
  <c r="AC2595" i="3" l="1"/>
  <c r="AD2594" i="3"/>
  <c r="AC2596" i="3" l="1"/>
  <c r="AD2595" i="3"/>
  <c r="AC2597" i="3" l="1"/>
  <c r="AD2596" i="3"/>
  <c r="AC2598" i="3" l="1"/>
  <c r="AD2597" i="3"/>
  <c r="AC2599" i="3" l="1"/>
  <c r="AD2598" i="3"/>
  <c r="AC2600" i="3" l="1"/>
  <c r="AD2599" i="3"/>
  <c r="AC2601" i="3" l="1"/>
  <c r="AD2600" i="3"/>
  <c r="AC2602" i="3" l="1"/>
  <c r="AD2601" i="3"/>
  <c r="AC2603" i="3" l="1"/>
  <c r="AD2602" i="3"/>
  <c r="AC2604" i="3" l="1"/>
  <c r="AD2603" i="3"/>
  <c r="AC2605" i="3" l="1"/>
  <c r="AC2606" i="3" s="1"/>
  <c r="AC2607" i="3" s="1"/>
  <c r="AD2604" i="3"/>
  <c r="AD2605" i="3" s="1"/>
  <c r="AD2606" i="3" s="1"/>
  <c r="AC2608" i="3" l="1"/>
  <c r="AD2607" i="3"/>
  <c r="AC2609" i="3" l="1"/>
  <c r="AD2608" i="3"/>
  <c r="AC2610" i="3" l="1"/>
  <c r="AD2609" i="3"/>
  <c r="AC2611" i="3" l="1"/>
  <c r="AD2610" i="3"/>
  <c r="AC2612" i="3" l="1"/>
  <c r="AD2611" i="3"/>
  <c r="AC2613" i="3" l="1"/>
  <c r="AC2614" i="3" s="1"/>
  <c r="AD2612" i="3"/>
  <c r="AD2613" i="3" s="1"/>
  <c r="AC2615" i="3" l="1"/>
  <c r="AD2614" i="3"/>
  <c r="AC2616" i="3" l="1"/>
  <c r="AD2615" i="3"/>
  <c r="AC2617" i="3" l="1"/>
  <c r="AD2616" i="3"/>
  <c r="AC2618" i="3" l="1"/>
  <c r="AD2617" i="3"/>
  <c r="AC2619" i="3" l="1"/>
  <c r="AD2618" i="3"/>
  <c r="AC2620" i="3" l="1"/>
  <c r="AC2621" i="3" s="1"/>
  <c r="AD2619" i="3"/>
  <c r="AD2620" i="3" s="1"/>
  <c r="AC2622" i="3" l="1"/>
  <c r="AD2621" i="3"/>
  <c r="AC2623" i="3" l="1"/>
  <c r="AD2622" i="3"/>
  <c r="AC2624" i="3" l="1"/>
  <c r="AD2623" i="3"/>
  <c r="AC2625" i="3" l="1"/>
  <c r="AD2624" i="3"/>
  <c r="AC2626" i="3" l="1"/>
  <c r="AC2627" i="3" s="1"/>
  <c r="AC2628" i="3" s="1"/>
  <c r="AD2625" i="3"/>
  <c r="AD2626" i="3" s="1"/>
  <c r="AD2627" i="3" s="1"/>
  <c r="AC2629" i="3" l="1"/>
  <c r="AD2628" i="3"/>
  <c r="AC2630" i="3" l="1"/>
  <c r="AD2629" i="3"/>
  <c r="AC2631" i="3" l="1"/>
  <c r="AD2630" i="3"/>
  <c r="AC2632" i="3" l="1"/>
  <c r="AD2631" i="3"/>
  <c r="AC2633" i="3" l="1"/>
  <c r="AC2634" i="3" s="1"/>
  <c r="AC2635" i="3" s="1"/>
  <c r="AD2632" i="3"/>
  <c r="AD2633" i="3" s="1"/>
  <c r="AD2634" i="3" s="1"/>
  <c r="AC2636" i="3" l="1"/>
  <c r="AD2635" i="3"/>
  <c r="AC2637" i="3" l="1"/>
  <c r="AD2636" i="3"/>
  <c r="AC2638" i="3" l="1"/>
  <c r="AD2637" i="3"/>
  <c r="AC2639" i="3" l="1"/>
  <c r="AD2638" i="3"/>
  <c r="AC2640" i="3" l="1"/>
  <c r="AD2639" i="3"/>
  <c r="AC2641" i="3" l="1"/>
  <c r="AC2642" i="3" s="1"/>
  <c r="AD2640" i="3"/>
  <c r="AD2641" i="3" s="1"/>
  <c r="AC2643" i="3" l="1"/>
  <c r="AD2642" i="3"/>
  <c r="AC2644" i="3" l="1"/>
  <c r="AD2643" i="3"/>
  <c r="AC2645" i="3" l="1"/>
  <c r="AD2644" i="3"/>
  <c r="AC2646" i="3" l="1"/>
  <c r="AD2645" i="3"/>
  <c r="AC2647" i="3" l="1"/>
  <c r="AD2646" i="3"/>
  <c r="AC2648" i="3" l="1"/>
  <c r="AD2647" i="3"/>
  <c r="AC2649" i="3" l="1"/>
  <c r="AD2648" i="3"/>
  <c r="AC2650" i="3" l="1"/>
  <c r="AD2649" i="3"/>
  <c r="AC2651" i="3" l="1"/>
  <c r="AD2650" i="3"/>
  <c r="AC2652" i="3" l="1"/>
  <c r="AD2651" i="3"/>
  <c r="AC2653" i="3" l="1"/>
  <c r="AD2652" i="3"/>
  <c r="AC2654" i="3" l="1"/>
  <c r="AC2655" i="3" s="1"/>
  <c r="AC2656" i="3" s="1"/>
  <c r="AD2653" i="3"/>
  <c r="AD2654" i="3" s="1"/>
  <c r="AD2655" i="3" s="1"/>
  <c r="AC2657" i="3" l="1"/>
  <c r="AD2656" i="3"/>
  <c r="AC2658" i="3" l="1"/>
  <c r="AD2657" i="3"/>
  <c r="AC2659" i="3" l="1"/>
  <c r="AD2658" i="3"/>
  <c r="AC2660" i="3" l="1"/>
  <c r="AD2659" i="3"/>
  <c r="AC2661" i="3" l="1"/>
  <c r="AC2662" i="3" s="1"/>
  <c r="AC2663" i="3" s="1"/>
  <c r="AD2660" i="3"/>
  <c r="AD2661" i="3" s="1"/>
  <c r="AD2662" i="3" s="1"/>
  <c r="AC2664" i="3" l="1"/>
  <c r="AD2663" i="3"/>
  <c r="AC2665" i="3" l="1"/>
  <c r="AD2664" i="3"/>
  <c r="AC2666" i="3" l="1"/>
  <c r="AD2665" i="3"/>
  <c r="AC2667" i="3" l="1"/>
  <c r="AD2666" i="3"/>
  <c r="AC2668" i="3" l="1"/>
  <c r="AD2667" i="3"/>
  <c r="AC2669" i="3" l="1"/>
  <c r="AC2670" i="3" s="1"/>
  <c r="AD2668" i="3"/>
  <c r="AD2669" i="3" s="1"/>
  <c r="AC2671" i="3" l="1"/>
  <c r="AD2670" i="3"/>
  <c r="AC2672" i="3" l="1"/>
  <c r="AD2671" i="3"/>
  <c r="AC2673" i="3" l="1"/>
  <c r="AD2672" i="3"/>
  <c r="AC2674" i="3" l="1"/>
  <c r="AD2673" i="3"/>
  <c r="AC2675" i="3" l="1"/>
  <c r="AD2674" i="3"/>
  <c r="AC2676" i="3" l="1"/>
  <c r="AC2677" i="3" s="1"/>
  <c r="AD2675" i="3"/>
  <c r="AD2676" i="3" s="1"/>
  <c r="AC2678" i="3" l="1"/>
  <c r="AD2677" i="3"/>
  <c r="AC2679" i="3" l="1"/>
  <c r="AD2678" i="3"/>
  <c r="AC2680" i="3" l="1"/>
  <c r="AD2679" i="3"/>
  <c r="AC2681" i="3" l="1"/>
  <c r="AD2680" i="3"/>
  <c r="AC2682" i="3" l="1"/>
  <c r="AC2683" i="3" s="1"/>
  <c r="AD2681" i="3"/>
  <c r="AD2682" i="3" s="1"/>
  <c r="AC2684" i="3" l="1"/>
  <c r="AD2683" i="3"/>
  <c r="AC2685" i="3" l="1"/>
  <c r="AD2684" i="3"/>
  <c r="AC2686" i="3" l="1"/>
  <c r="AD2685" i="3"/>
  <c r="AC2687" i="3" l="1"/>
  <c r="AD2686" i="3"/>
  <c r="AC2688" i="3" l="1"/>
  <c r="AD2687" i="3"/>
  <c r="AC2689" i="3" l="1"/>
  <c r="AC2690" i="3" s="1"/>
  <c r="AC2691" i="3" s="1"/>
  <c r="AD2688" i="3"/>
  <c r="AD2689" i="3" s="1"/>
  <c r="AD2690" i="3" s="1"/>
  <c r="AC2692" i="3" l="1"/>
  <c r="AD2691" i="3"/>
  <c r="AC2693" i="3" l="1"/>
  <c r="AD2692" i="3"/>
  <c r="AC2694" i="3" l="1"/>
  <c r="AD2693" i="3"/>
  <c r="AC2695" i="3" l="1"/>
  <c r="AD2694" i="3"/>
  <c r="AC2696" i="3" l="1"/>
  <c r="AC2697" i="3" s="1"/>
  <c r="AC2698" i="3" s="1"/>
  <c r="AD2695" i="3"/>
  <c r="AD2696" i="3" s="1"/>
  <c r="AD2697" i="3" s="1"/>
  <c r="AC2699" i="3" l="1"/>
  <c r="AD2698" i="3"/>
  <c r="AC2700" i="3" l="1"/>
  <c r="AD2699" i="3"/>
  <c r="AC2701" i="3" l="1"/>
  <c r="AD2700" i="3"/>
  <c r="AC2702" i="3" l="1"/>
  <c r="AD2701" i="3"/>
  <c r="AC2703" i="3" l="1"/>
  <c r="AD2702" i="3"/>
  <c r="AC2704" i="3" l="1"/>
  <c r="AC2705" i="3" s="1"/>
  <c r="AD2703" i="3"/>
  <c r="AD2704" i="3" s="1"/>
  <c r="AC2706" i="3" l="1"/>
  <c r="AD2705" i="3"/>
  <c r="AC2707" i="3" l="1"/>
  <c r="AD2706" i="3"/>
  <c r="AC2708" i="3" l="1"/>
  <c r="AD2707" i="3"/>
  <c r="AC2709" i="3" l="1"/>
  <c r="AD2708" i="3"/>
  <c r="AC2710" i="3" l="1"/>
  <c r="AC2711" i="3" s="1"/>
  <c r="AC2712" i="3" s="1"/>
  <c r="AC2713" i="3" s="1"/>
  <c r="AC2714" i="3" s="1"/>
  <c r="AD2709" i="3"/>
  <c r="AD2710" i="3" s="1"/>
  <c r="AD2711" i="3" s="1"/>
  <c r="AD2712" i="3" s="1"/>
  <c r="AD2713" i="3" s="1"/>
  <c r="AC2715" i="3" l="1"/>
  <c r="AD2714" i="3"/>
  <c r="AC2716" i="3" l="1"/>
  <c r="AD2715" i="3"/>
  <c r="AC2717" i="3" l="1"/>
  <c r="AC2718" i="3" s="1"/>
  <c r="AC2719" i="3" s="1"/>
  <c r="AC2720" i="3" s="1"/>
  <c r="AD2716" i="3"/>
  <c r="AD2717" i="3" s="1"/>
  <c r="AD2718" i="3" s="1"/>
  <c r="AD2719" i="3" s="1"/>
  <c r="AC2721" i="3" l="1"/>
  <c r="AD2720" i="3"/>
  <c r="AC2722" i="3" l="1"/>
  <c r="AD2721" i="3"/>
  <c r="AC2723" i="3" l="1"/>
  <c r="AD2722" i="3"/>
  <c r="AC2724" i="3" l="1"/>
  <c r="AC2725" i="3" s="1"/>
  <c r="AC2726" i="3" s="1"/>
  <c r="AD2723" i="3"/>
  <c r="AD2724" i="3" s="1"/>
  <c r="AD2725" i="3" s="1"/>
  <c r="AC2727" i="3" l="1"/>
  <c r="AD2726" i="3"/>
  <c r="AC2728" i="3" l="1"/>
  <c r="AD2727" i="3"/>
  <c r="AC2729" i="3" l="1"/>
  <c r="AD2728" i="3"/>
  <c r="AC2730" i="3" l="1"/>
  <c r="AD2729" i="3"/>
  <c r="AC2731" i="3" l="1"/>
  <c r="AC2732" i="3" s="1"/>
  <c r="AC2733" i="3" s="1"/>
  <c r="AD2730" i="3"/>
  <c r="AD2731" i="3" s="1"/>
  <c r="AD2732" i="3" s="1"/>
  <c r="AC2734" i="3" l="1"/>
  <c r="AD2733" i="3"/>
  <c r="AC2735" i="3" l="1"/>
  <c r="AD2734" i="3"/>
  <c r="AC2736" i="3" l="1"/>
  <c r="AD2735" i="3"/>
  <c r="AC2737" i="3" l="1"/>
  <c r="AD2736" i="3"/>
  <c r="AC2738" i="3" l="1"/>
  <c r="AC2739" i="3" s="1"/>
  <c r="AC2740" i="3" s="1"/>
  <c r="AD2737" i="3"/>
  <c r="AD2738" i="3" s="1"/>
  <c r="AD2739" i="3" s="1"/>
  <c r="AC2741" i="3" l="1"/>
  <c r="AD2740" i="3"/>
  <c r="AC2742" i="3" l="1"/>
  <c r="AD2741" i="3"/>
  <c r="AC2743" i="3" l="1"/>
  <c r="AD2742" i="3"/>
  <c r="AC2744" i="3" l="1"/>
  <c r="AD2743" i="3"/>
  <c r="AC2745" i="3" l="1"/>
  <c r="AC2746" i="3" s="1"/>
  <c r="AC2747" i="3" s="1"/>
  <c r="AD2744" i="3"/>
  <c r="AD2745" i="3" s="1"/>
  <c r="AD2746" i="3" s="1"/>
  <c r="AC2748" i="3" l="1"/>
  <c r="AD2747" i="3"/>
  <c r="AC2749" i="3" l="1"/>
  <c r="AD2748" i="3"/>
  <c r="AC2750" i="3" l="1"/>
  <c r="AD2749" i="3"/>
  <c r="AC2751" i="3" l="1"/>
  <c r="AD2750" i="3"/>
  <c r="AC2752" i="3" l="1"/>
  <c r="AC2753" i="3" s="1"/>
  <c r="AC2754" i="3" s="1"/>
  <c r="AD2751" i="3"/>
  <c r="AD2752" i="3" s="1"/>
  <c r="AD2753" i="3" s="1"/>
  <c r="AC2755" i="3" l="1"/>
  <c r="AD2754" i="3"/>
  <c r="AC2756" i="3" l="1"/>
  <c r="AD2755" i="3"/>
  <c r="AC2757" i="3" l="1"/>
  <c r="AD2756" i="3"/>
  <c r="AC2758" i="3" l="1"/>
  <c r="AD2757" i="3"/>
  <c r="AC2759" i="3" l="1"/>
  <c r="AD2758" i="3"/>
  <c r="AC2760" i="3" l="1"/>
  <c r="AC2761" i="3" s="1"/>
  <c r="AD2759" i="3"/>
  <c r="AD2760" i="3" l="1"/>
  <c r="AD2761" i="3" s="1"/>
  <c r="AC2762" i="3"/>
  <c r="AC2763" i="3" l="1"/>
  <c r="AD2762" i="3"/>
  <c r="AC2764" i="3" l="1"/>
  <c r="AD2763" i="3"/>
  <c r="AC2765" i="3" l="1"/>
  <c r="AD2764" i="3"/>
  <c r="AC2766" i="3" l="1"/>
  <c r="AD2765" i="3"/>
  <c r="AC2767" i="3" l="1"/>
  <c r="AD2766" i="3"/>
  <c r="AC2768" i="3" l="1"/>
  <c r="AD2767" i="3"/>
  <c r="AC2769" i="3" l="1"/>
  <c r="AD2768" i="3"/>
  <c r="AC2770" i="3" l="1"/>
  <c r="AD2769" i="3"/>
  <c r="AC2771" i="3" l="1"/>
  <c r="AD2770" i="3"/>
  <c r="AC2772" i="3" l="1"/>
  <c r="AD2771" i="3"/>
  <c r="AC2773" i="3" l="1"/>
  <c r="AC2774" i="3" s="1"/>
  <c r="AC2775" i="3" s="1"/>
  <c r="AD2772" i="3"/>
  <c r="AD2773" i="3" s="1"/>
  <c r="AD2774" i="3" s="1"/>
  <c r="AC2776" i="3" l="1"/>
  <c r="AD2775" i="3"/>
  <c r="AC2777" i="3" l="1"/>
  <c r="AD2776" i="3"/>
  <c r="AC2778" i="3" l="1"/>
  <c r="AD2777" i="3"/>
  <c r="AC2779" i="3" l="1"/>
  <c r="AD2778" i="3"/>
  <c r="AC2780" i="3" l="1"/>
  <c r="AD2779" i="3"/>
  <c r="AC2781" i="3" l="1"/>
  <c r="AC2782" i="3" s="1"/>
  <c r="AD2780" i="3"/>
  <c r="AD2781" i="3" s="1"/>
  <c r="AC2783" i="3" l="1"/>
  <c r="AD2782" i="3"/>
  <c r="AC2784" i="3" l="1"/>
  <c r="AD2783" i="3"/>
  <c r="AC2785" i="3" l="1"/>
  <c r="AD2784" i="3"/>
  <c r="AC2786" i="3" l="1"/>
  <c r="AD2785" i="3"/>
  <c r="AC2787" i="3" l="1"/>
  <c r="AC2788" i="3" s="1"/>
  <c r="AC2789" i="3" s="1"/>
  <c r="AD2786" i="3"/>
  <c r="AD2787" i="3" s="1"/>
  <c r="AD2788" i="3" s="1"/>
  <c r="AC2790" i="3" l="1"/>
  <c r="AD2789" i="3"/>
  <c r="AC2791" i="3" l="1"/>
  <c r="AD2790" i="3"/>
  <c r="AC2792" i="3" l="1"/>
  <c r="AD2791" i="3"/>
  <c r="AC2793" i="3" l="1"/>
  <c r="AD2792" i="3"/>
  <c r="AC2794" i="3" l="1"/>
  <c r="AC2795" i="3" s="1"/>
  <c r="AC2796" i="3" s="1"/>
  <c r="AD2793" i="3"/>
  <c r="AD2794" i="3" s="1"/>
  <c r="AD2795" i="3" s="1"/>
  <c r="AC2797" i="3" l="1"/>
  <c r="AD2796" i="3"/>
  <c r="AC2798" i="3" l="1"/>
  <c r="AD2797" i="3"/>
  <c r="AC2799" i="3" l="1"/>
  <c r="AD2798" i="3"/>
  <c r="AC2800" i="3" l="1"/>
  <c r="AD2799" i="3"/>
  <c r="AC2801" i="3" l="1"/>
  <c r="AD2800" i="3"/>
  <c r="AC2802" i="3" l="1"/>
  <c r="AC2803" i="3" s="1"/>
  <c r="AD2801" i="3"/>
  <c r="AD2802" i="3" s="1"/>
  <c r="AC2804" i="3" l="1"/>
  <c r="AD2803" i="3"/>
  <c r="AC2805" i="3" l="1"/>
  <c r="AD2804" i="3"/>
  <c r="AC2806" i="3" l="1"/>
  <c r="AD2805" i="3"/>
  <c r="AC2807" i="3" l="1"/>
  <c r="AC2808" i="3" s="1"/>
  <c r="AC2809" i="3" s="1"/>
  <c r="AC2810" i="3" s="1"/>
  <c r="AC2811" i="3" s="1"/>
  <c r="AD2806" i="3"/>
  <c r="AD2807" i="3" s="1"/>
  <c r="AD2808" i="3" s="1"/>
  <c r="AD2809" i="3" s="1"/>
  <c r="AD2810" i="3" s="1"/>
  <c r="AC2812" i="3" l="1"/>
  <c r="AD2811" i="3"/>
  <c r="AC2813" i="3" l="1"/>
  <c r="AD2812" i="3"/>
  <c r="AC2814" i="3" l="1"/>
  <c r="AD2813" i="3"/>
  <c r="AC2815" i="3" l="1"/>
  <c r="AC2816" i="3" s="1"/>
  <c r="AC2817" i="3" s="1"/>
  <c r="AD2814" i="3"/>
  <c r="AD2815" i="3" s="1"/>
  <c r="AD2816" i="3" s="1"/>
  <c r="AC2818" i="3" l="1"/>
  <c r="AD2817" i="3"/>
  <c r="AC2819" i="3" l="1"/>
  <c r="AD2818" i="3"/>
  <c r="AC2820" i="3" l="1"/>
  <c r="AD2819" i="3"/>
  <c r="AC2821" i="3" l="1"/>
  <c r="AD2820" i="3"/>
  <c r="AC2822" i="3" l="1"/>
  <c r="AD2821" i="3"/>
  <c r="AC2823" i="3" l="1"/>
  <c r="AC2824" i="3" s="1"/>
  <c r="AD2822" i="3"/>
  <c r="AD2823" i="3" s="1"/>
  <c r="AC2825" i="3" l="1"/>
  <c r="AD2824" i="3"/>
  <c r="AC2826" i="3" l="1"/>
  <c r="AD2825" i="3"/>
  <c r="AC2827" i="3" l="1"/>
  <c r="AD2826" i="3"/>
  <c r="AC2828" i="3" l="1"/>
  <c r="AD2827" i="3"/>
  <c r="AC2829" i="3" l="1"/>
  <c r="AC2830" i="3" s="1"/>
  <c r="AD2828" i="3"/>
  <c r="AD2829" i="3" s="1"/>
  <c r="AC2831" i="3" l="1"/>
  <c r="AD2830" i="3"/>
  <c r="AC2832" i="3" l="1"/>
  <c r="AD2831" i="3"/>
  <c r="AC2833" i="3" l="1"/>
  <c r="AD2832" i="3"/>
  <c r="AC2834" i="3" l="1"/>
  <c r="AD2833" i="3"/>
  <c r="AC2835" i="3" l="1"/>
  <c r="AD2834" i="3"/>
  <c r="AC2836" i="3" l="1"/>
  <c r="AC2837" i="3" s="1"/>
  <c r="AC2838" i="3" s="1"/>
  <c r="AD2835" i="3"/>
  <c r="AD2836" i="3" s="1"/>
  <c r="AD2837" i="3" s="1"/>
  <c r="AC2839" i="3" l="1"/>
  <c r="AD2838" i="3"/>
  <c r="AC2840" i="3" l="1"/>
  <c r="AD2839" i="3"/>
  <c r="AC2841" i="3" l="1"/>
  <c r="AD2840" i="3"/>
  <c r="AC2842" i="3" l="1"/>
  <c r="AD2841" i="3"/>
  <c r="AC2843" i="3" l="1"/>
  <c r="AD2842" i="3"/>
  <c r="AC2844" i="3" l="1"/>
  <c r="AC2845" i="3" s="1"/>
  <c r="AC2846" i="3" s="1"/>
  <c r="AD2843" i="3"/>
  <c r="AD2844" i="3" s="1"/>
  <c r="AD2845" i="3" s="1"/>
  <c r="AC2847" i="3" l="1"/>
  <c r="AD2846" i="3"/>
  <c r="AC2848" i="3" l="1"/>
  <c r="AD2847" i="3"/>
  <c r="AC2849" i="3" l="1"/>
  <c r="AD2848" i="3"/>
  <c r="AC2850" i="3" l="1"/>
  <c r="AC2851" i="3" s="1"/>
  <c r="AC2852" i="3" s="1"/>
  <c r="AD2849" i="3"/>
  <c r="AD2850" i="3" s="1"/>
  <c r="AD2851" i="3" s="1"/>
  <c r="AC2853" i="3" l="1"/>
  <c r="AD2852" i="3"/>
  <c r="AC2854" i="3" l="1"/>
  <c r="AD2853" i="3"/>
  <c r="AC2855" i="3" l="1"/>
  <c r="AD2854" i="3"/>
  <c r="AC2856" i="3" l="1"/>
  <c r="AD2855" i="3"/>
  <c r="AC2857" i="3" l="1"/>
  <c r="AC2858" i="3" s="1"/>
  <c r="AC2859" i="3" s="1"/>
  <c r="AD2856" i="3"/>
  <c r="AD2857" i="3" s="1"/>
  <c r="AD2858" i="3" s="1"/>
  <c r="AC2860" i="3" l="1"/>
  <c r="AD2859" i="3"/>
  <c r="AC2861" i="3" l="1"/>
  <c r="AD2860" i="3"/>
  <c r="AC2862" i="3" l="1"/>
  <c r="AD2861" i="3"/>
  <c r="AC2863" i="3" l="1"/>
  <c r="AD2862" i="3"/>
  <c r="AC2864" i="3" l="1"/>
  <c r="AD2863" i="3"/>
  <c r="AC2865" i="3" l="1"/>
  <c r="AC2866" i="3" s="1"/>
  <c r="AC2867" i="3" s="1"/>
  <c r="AD2864" i="3"/>
  <c r="AD2865" i="3" s="1"/>
  <c r="AD2866" i="3" s="1"/>
  <c r="AC2868" i="3" l="1"/>
  <c r="AD2867" i="3"/>
  <c r="AC2869" i="3" l="1"/>
  <c r="AD2868" i="3"/>
  <c r="AC2870" i="3" l="1"/>
  <c r="AD2869" i="3"/>
  <c r="AC2871" i="3" l="1"/>
  <c r="AC2872" i="3" s="1"/>
  <c r="AC2873" i="3" s="1"/>
  <c r="AD2870" i="3"/>
  <c r="AD2871" i="3" s="1"/>
  <c r="AD2872" i="3" s="1"/>
  <c r="AC2874" i="3" l="1"/>
  <c r="AD2873" i="3"/>
  <c r="AC2875" i="3" l="1"/>
  <c r="AD2874" i="3"/>
  <c r="AC2876" i="3" l="1"/>
  <c r="AD2875" i="3"/>
  <c r="AC2877" i="3" l="1"/>
  <c r="AD2876" i="3"/>
  <c r="AC2878" i="3" l="1"/>
  <c r="AD2877" i="3"/>
  <c r="AC2879" i="3" l="1"/>
  <c r="AC2880" i="3" s="1"/>
  <c r="AD2878" i="3"/>
  <c r="AD2879" i="3" s="1"/>
  <c r="AC2881" i="3" l="1"/>
  <c r="AD2880" i="3"/>
  <c r="AC2882" i="3" l="1"/>
  <c r="AD2881" i="3"/>
  <c r="AC2883" i="3" l="1"/>
  <c r="AD2882" i="3"/>
  <c r="AC2884" i="3" l="1"/>
  <c r="AD2883" i="3"/>
  <c r="AC2885" i="3" l="1"/>
  <c r="AC2886" i="3" s="1"/>
  <c r="AC2887" i="3" s="1"/>
  <c r="AD2884" i="3"/>
  <c r="AD2885" i="3" s="1"/>
  <c r="AD2886" i="3" s="1"/>
  <c r="AC2888" i="3" l="1"/>
  <c r="AD2887" i="3"/>
  <c r="AC2889" i="3" l="1"/>
  <c r="AD2888" i="3"/>
  <c r="AC2890" i="3" l="1"/>
  <c r="AD2889" i="3"/>
  <c r="AC2891" i="3" l="1"/>
  <c r="AD2890" i="3"/>
  <c r="AC2892" i="3" l="1"/>
  <c r="AC2893" i="3" s="1"/>
  <c r="AC2894" i="3" s="1"/>
  <c r="AD2891" i="3"/>
  <c r="AD2892" i="3" s="1"/>
  <c r="AD2893" i="3" s="1"/>
  <c r="AC2895" i="3" l="1"/>
  <c r="AD2894" i="3"/>
  <c r="AC2896" i="3" l="1"/>
  <c r="AD2895" i="3"/>
  <c r="AC2897" i="3" l="1"/>
  <c r="AD2896" i="3"/>
  <c r="AC2898" i="3" l="1"/>
  <c r="AD2897" i="3"/>
  <c r="AC2899" i="3" l="1"/>
  <c r="AC2900" i="3" s="1"/>
  <c r="AC2901" i="3" s="1"/>
  <c r="AD2898" i="3"/>
  <c r="AD2899" i="3" s="1"/>
  <c r="AD2900" i="3" s="1"/>
  <c r="AC2902" i="3" l="1"/>
  <c r="AD2901" i="3"/>
  <c r="AC2903" i="3" l="1"/>
  <c r="AD2902" i="3"/>
  <c r="AC2904" i="3" l="1"/>
  <c r="AD2903" i="3"/>
  <c r="AC2905" i="3" l="1"/>
  <c r="AD2904" i="3"/>
  <c r="AC2906" i="3" l="1"/>
  <c r="AD2905" i="3"/>
  <c r="AC2907" i="3" l="1"/>
  <c r="AC2908" i="3" s="1"/>
  <c r="AD2906" i="3"/>
  <c r="AD2907" i="3" s="1"/>
  <c r="AC2909" i="3" l="1"/>
  <c r="AD2908" i="3"/>
  <c r="AC2910" i="3" l="1"/>
  <c r="AD2909" i="3"/>
  <c r="AC2911" i="3" l="1"/>
  <c r="AD2910" i="3"/>
  <c r="AC2912" i="3" l="1"/>
  <c r="AD2911" i="3"/>
  <c r="AC2913" i="3" l="1"/>
  <c r="AC2914" i="3" s="1"/>
  <c r="AC2915" i="3" s="1"/>
  <c r="AD2912" i="3"/>
  <c r="AD2913" i="3" s="1"/>
  <c r="AD2914" i="3" s="1"/>
  <c r="AC2916" i="3" l="1"/>
  <c r="AD2915" i="3"/>
  <c r="AC2917" i="3" l="1"/>
  <c r="AD2916" i="3"/>
  <c r="AC2918" i="3" l="1"/>
  <c r="AD2917" i="3"/>
  <c r="AC2919" i="3" l="1"/>
  <c r="AD2918" i="3"/>
  <c r="AC2920" i="3" l="1"/>
  <c r="AC2921" i="3" s="1"/>
  <c r="AC2922" i="3" s="1"/>
  <c r="AD2919" i="3"/>
  <c r="AD2920" i="3" s="1"/>
  <c r="AD2921" i="3" s="1"/>
  <c r="AC2923" i="3" l="1"/>
  <c r="AD2922" i="3"/>
  <c r="AC2924" i="3" l="1"/>
  <c r="AD2923" i="3"/>
  <c r="AC2925" i="3" l="1"/>
  <c r="AD2924" i="3"/>
  <c r="AC2926" i="3" l="1"/>
  <c r="AD2925" i="3"/>
  <c r="AC2927" i="3" l="1"/>
  <c r="AC2928" i="3" s="1"/>
  <c r="AC2929" i="3" s="1"/>
  <c r="AD2926" i="3"/>
  <c r="AD2927" i="3" s="1"/>
  <c r="AD2928" i="3" s="1"/>
  <c r="AC2930" i="3" l="1"/>
  <c r="AD2929" i="3"/>
  <c r="AC2931" i="3" l="1"/>
  <c r="AD2930" i="3"/>
  <c r="AC2932" i="3" l="1"/>
  <c r="AD2931" i="3"/>
  <c r="AC2933" i="3" l="1"/>
  <c r="AD2932" i="3"/>
  <c r="AC2934" i="3" l="1"/>
  <c r="AC2935" i="3" s="1"/>
  <c r="AC2936" i="3" s="1"/>
  <c r="AD2933" i="3"/>
  <c r="AD2934" i="3" s="1"/>
  <c r="AD2935" i="3" s="1"/>
  <c r="AC2937" i="3" l="1"/>
  <c r="AD2936" i="3"/>
  <c r="AC2938" i="3" l="1"/>
  <c r="AD2937" i="3"/>
  <c r="AC2939" i="3" l="1"/>
  <c r="AD2938" i="3"/>
  <c r="AC2940" i="3" l="1"/>
  <c r="AD2939" i="3"/>
  <c r="AC2941" i="3" l="1"/>
  <c r="AC2942" i="3" s="1"/>
  <c r="AC2943" i="3" s="1"/>
  <c r="AD2940" i="3"/>
  <c r="AD2941" i="3" s="1"/>
  <c r="AD2942" i="3" s="1"/>
  <c r="AC2944" i="3" l="1"/>
  <c r="AD2943" i="3"/>
  <c r="AC2945" i="3" l="1"/>
  <c r="AD2944" i="3"/>
  <c r="AC2946" i="3" l="1"/>
  <c r="AD2945" i="3"/>
  <c r="AC2947" i="3" l="1"/>
  <c r="AD2946" i="3"/>
  <c r="AC2948" i="3" l="1"/>
  <c r="AC2949" i="3" s="1"/>
  <c r="AC2950" i="3" s="1"/>
  <c r="AD2947" i="3"/>
  <c r="AD2948" i="3" s="1"/>
  <c r="AD2949" i="3" s="1"/>
  <c r="AC2951" i="3" l="1"/>
  <c r="AD2950" i="3"/>
  <c r="AC2952" i="3" l="1"/>
  <c r="AD2951" i="3"/>
  <c r="AC2953" i="3" l="1"/>
  <c r="AD2952" i="3"/>
  <c r="AC2954" i="3" l="1"/>
  <c r="AD2953" i="3"/>
  <c r="AC2955" i="3" l="1"/>
  <c r="AC2956" i="3" s="1"/>
  <c r="AC2957" i="3" s="1"/>
  <c r="AC2958" i="3" s="1"/>
  <c r="AD2954" i="3"/>
  <c r="AD2955" i="3" s="1"/>
  <c r="AD2956" i="3" s="1"/>
  <c r="AD2957" i="3" s="1"/>
  <c r="AC2959" i="3" l="1"/>
  <c r="AD2958" i="3"/>
  <c r="AC2960" i="3" l="1"/>
  <c r="AD2959" i="3"/>
  <c r="AC2961" i="3" l="1"/>
  <c r="AD2960" i="3"/>
  <c r="AC2962" i="3" l="1"/>
  <c r="AC2963" i="3" s="1"/>
  <c r="AC2964" i="3" s="1"/>
  <c r="AD2961" i="3"/>
  <c r="AD2962" i="3" s="1"/>
  <c r="AD2963" i="3" s="1"/>
  <c r="AC2965" i="3" l="1"/>
  <c r="AD2964" i="3"/>
  <c r="AC2966" i="3" l="1"/>
  <c r="AD2965" i="3"/>
  <c r="AC2967" i="3" l="1"/>
  <c r="AD2966" i="3"/>
  <c r="AC2968" i="3" l="1"/>
  <c r="AD2967" i="3"/>
  <c r="AC2969" i="3" l="1"/>
  <c r="AC2970" i="3" s="1"/>
  <c r="AC2971" i="3" s="1"/>
  <c r="AD2968" i="3"/>
  <c r="AD2969" i="3" s="1"/>
  <c r="AD2970" i="3" s="1"/>
  <c r="AC2972" i="3" l="1"/>
  <c r="AD2971" i="3"/>
  <c r="AC2973" i="3" l="1"/>
  <c r="AD2972" i="3"/>
  <c r="AC2974" i="3" l="1"/>
  <c r="AD2973" i="3"/>
  <c r="AC2975" i="3" l="1"/>
  <c r="AD2974" i="3"/>
  <c r="AC2976" i="3" l="1"/>
  <c r="AD2975" i="3"/>
  <c r="AC2977" i="3" l="1"/>
  <c r="AC2978" i="3" s="1"/>
  <c r="AD2976" i="3"/>
  <c r="AD2977" i="3" s="1"/>
  <c r="AC2979" i="3" l="1"/>
  <c r="AD2978" i="3"/>
  <c r="AC2980" i="3" l="1"/>
  <c r="AD2979" i="3"/>
  <c r="AC2981" i="3" l="1"/>
  <c r="AD2980" i="3"/>
  <c r="AC2982" i="3" l="1"/>
  <c r="AD2981" i="3"/>
  <c r="AC2983" i="3" l="1"/>
  <c r="AC2984" i="3" s="1"/>
  <c r="AC2985" i="3" s="1"/>
  <c r="AD2982" i="3"/>
  <c r="AD2983" i="3" s="1"/>
  <c r="AD2984" i="3" s="1"/>
  <c r="AC2986" i="3" l="1"/>
  <c r="AD2985" i="3"/>
  <c r="AC2987" i="3" l="1"/>
  <c r="AD2986" i="3"/>
  <c r="AC2988" i="3" l="1"/>
  <c r="AD2987" i="3"/>
  <c r="AC2989" i="3" l="1"/>
  <c r="AD2988" i="3"/>
  <c r="AC2990" i="3" l="1"/>
  <c r="AC2991" i="3" s="1"/>
  <c r="AC2992" i="3" s="1"/>
  <c r="AD2989" i="3"/>
  <c r="AD2990" i="3" s="1"/>
  <c r="AD2991" i="3" s="1"/>
  <c r="AC2993" i="3" l="1"/>
  <c r="AD2992" i="3"/>
  <c r="AC2994" i="3" l="1"/>
  <c r="AD2993" i="3"/>
  <c r="AC2995" i="3" l="1"/>
  <c r="AD2994" i="3"/>
  <c r="AC2996" i="3" l="1"/>
  <c r="AD2995" i="3"/>
  <c r="AC2997" i="3" l="1"/>
  <c r="AC2998" i="3" s="1"/>
  <c r="AC2999" i="3" s="1"/>
  <c r="AD2996" i="3"/>
  <c r="AD2997" i="3" s="1"/>
  <c r="AD2998" i="3" s="1"/>
  <c r="AC3000" i="3" l="1"/>
  <c r="AD2999" i="3"/>
  <c r="AC3001" i="3" l="1"/>
  <c r="AD3000" i="3"/>
  <c r="AC3002" i="3" l="1"/>
  <c r="AD3001" i="3"/>
  <c r="AC3003" i="3" l="1"/>
  <c r="AD3002" i="3"/>
  <c r="AC3004" i="3" l="1"/>
  <c r="AD3003" i="3"/>
  <c r="AC3005" i="3" l="1"/>
  <c r="AC3006" i="3" s="1"/>
  <c r="AD3004" i="3"/>
  <c r="AD3005" i="3" s="1"/>
  <c r="AC3007" i="3" l="1"/>
  <c r="AD3006" i="3"/>
  <c r="AC3008" i="3" l="1"/>
  <c r="AD3007" i="3"/>
  <c r="AC3009" i="3" l="1"/>
  <c r="AD3008" i="3"/>
  <c r="AC3010" i="3" l="1"/>
  <c r="AD3009" i="3"/>
  <c r="AC3011" i="3" l="1"/>
  <c r="AC3012" i="3" s="1"/>
  <c r="AC3013" i="3" s="1"/>
  <c r="AD3010" i="3"/>
  <c r="AD3011" i="3" s="1"/>
  <c r="AD3012" i="3" s="1"/>
  <c r="AC3014" i="3" l="1"/>
  <c r="AD3013" i="3"/>
  <c r="AC3015" i="3" l="1"/>
  <c r="AD3014" i="3"/>
  <c r="AC3016" i="3" l="1"/>
  <c r="AD3015" i="3"/>
  <c r="AC3017" i="3" l="1"/>
  <c r="AD3016" i="3"/>
  <c r="AC3018" i="3" l="1"/>
  <c r="AC3019" i="3" s="1"/>
  <c r="AC3020" i="3" s="1"/>
  <c r="AD3017" i="3"/>
  <c r="AD3018" i="3" s="1"/>
  <c r="AD3019" i="3" s="1"/>
  <c r="AC3021" i="3" l="1"/>
  <c r="AD3020" i="3"/>
  <c r="AC3022" i="3" l="1"/>
  <c r="AD3021" i="3"/>
  <c r="AC3023" i="3" l="1"/>
  <c r="AD3022" i="3"/>
  <c r="AC3024" i="3" l="1"/>
  <c r="AD3023" i="3"/>
  <c r="AC3025" i="3" l="1"/>
  <c r="AC3026" i="3" s="1"/>
  <c r="AC3027" i="3" s="1"/>
  <c r="AD3024" i="3"/>
  <c r="AD3025" i="3" s="1"/>
  <c r="AD3026" i="3" s="1"/>
  <c r="AC3028" i="3" l="1"/>
  <c r="AD3027" i="3"/>
  <c r="AC3029" i="3" l="1"/>
  <c r="AD3028" i="3"/>
  <c r="AC3030" i="3" l="1"/>
  <c r="AD3029" i="3"/>
  <c r="AC3031" i="3" l="1"/>
  <c r="AD3030" i="3"/>
  <c r="AC3032" i="3" l="1"/>
  <c r="AC3033" i="3" s="1"/>
  <c r="AC3034" i="3" s="1"/>
  <c r="AD3031" i="3"/>
  <c r="AD3032" i="3" s="1"/>
  <c r="AD3033" i="3" s="1"/>
  <c r="AC3035" i="3" l="1"/>
  <c r="AD3034" i="3"/>
  <c r="AC3036" i="3" l="1"/>
  <c r="AD3035" i="3"/>
  <c r="AC3037" i="3" l="1"/>
  <c r="AD3036" i="3"/>
  <c r="AC3038" i="3" l="1"/>
  <c r="AD3037" i="3"/>
  <c r="AC3039" i="3" l="1"/>
  <c r="AC3040" i="3" s="1"/>
  <c r="AC3041" i="3" s="1"/>
  <c r="AD3038" i="3"/>
  <c r="AD3039" i="3" s="1"/>
  <c r="AD3040" i="3" s="1"/>
  <c r="AC3042" i="3" l="1"/>
  <c r="AD3041" i="3"/>
  <c r="AC3043" i="3" l="1"/>
  <c r="AD3042" i="3"/>
  <c r="AC3044" i="3" l="1"/>
  <c r="AD3043" i="3"/>
  <c r="AC3045" i="3" l="1"/>
  <c r="AD3044" i="3"/>
  <c r="AC3046" i="3" l="1"/>
  <c r="AC3047" i="3" s="1"/>
  <c r="AC3048" i="3" s="1"/>
  <c r="AD3045" i="3"/>
  <c r="AD3046" i="3" s="1"/>
  <c r="AD3047" i="3" s="1"/>
  <c r="AC3049" i="3" l="1"/>
  <c r="AD3048" i="3"/>
  <c r="AC3050" i="3" l="1"/>
  <c r="AD3049" i="3"/>
  <c r="AC3051" i="3" l="1"/>
  <c r="AD3050" i="3"/>
  <c r="AC3052" i="3" l="1"/>
  <c r="AD3051" i="3"/>
  <c r="AC3053" i="3" l="1"/>
  <c r="AC3054" i="3" s="1"/>
  <c r="AC3055" i="3" s="1"/>
  <c r="AD3052" i="3"/>
  <c r="AD3053" i="3" s="1"/>
  <c r="AD3054" i="3" s="1"/>
  <c r="AC3056" i="3" l="1"/>
  <c r="AD3055" i="3"/>
  <c r="AC3057" i="3" l="1"/>
  <c r="AD3056" i="3"/>
  <c r="AC3058" i="3" l="1"/>
  <c r="AD3057" i="3"/>
  <c r="AC3059" i="3" l="1"/>
  <c r="AD3058" i="3"/>
  <c r="AC3060" i="3" l="1"/>
  <c r="AD3059" i="3"/>
  <c r="AC3061" i="3" l="1"/>
  <c r="AC3062" i="3" s="1"/>
  <c r="AD3060" i="3"/>
  <c r="AD3061" i="3" s="1"/>
  <c r="AC3063" i="3" l="1"/>
  <c r="AD3062" i="3"/>
  <c r="AC3064" i="3" l="1"/>
  <c r="AD3063" i="3"/>
  <c r="AC3065" i="3" l="1"/>
  <c r="AD3064" i="3"/>
  <c r="AC3066" i="3" l="1"/>
  <c r="AD3065" i="3"/>
  <c r="AC3067" i="3" l="1"/>
  <c r="AC3068" i="3" s="1"/>
  <c r="AC3069" i="3" s="1"/>
  <c r="AD3066" i="3"/>
  <c r="AD3067" i="3" s="1"/>
  <c r="AD3068" i="3" s="1"/>
  <c r="AC3070" i="3" l="1"/>
  <c r="AD3069" i="3"/>
  <c r="AC3071" i="3" l="1"/>
  <c r="AD3070" i="3"/>
  <c r="AC3072" i="3" l="1"/>
  <c r="AD3071" i="3"/>
  <c r="AC3073" i="3" l="1"/>
  <c r="AD3072" i="3"/>
  <c r="AC3074" i="3" l="1"/>
  <c r="AC3075" i="3" s="1"/>
  <c r="AC3076" i="3" s="1"/>
  <c r="AD3073" i="3"/>
  <c r="AD3074" i="3" s="1"/>
  <c r="AD3075" i="3" s="1"/>
  <c r="AC3077" i="3" l="1"/>
  <c r="AC3078" i="3" s="1"/>
  <c r="AC3079" i="3" s="1"/>
  <c r="AD3076" i="3"/>
  <c r="AD3077" i="3" s="1"/>
  <c r="AD3078" i="3" s="1"/>
  <c r="AC3080" i="3" l="1"/>
  <c r="AD3079" i="3"/>
  <c r="AC3081" i="3" l="1"/>
  <c r="AC3082" i="3" s="1"/>
  <c r="AC3083" i="3" s="1"/>
  <c r="AD3080" i="3"/>
  <c r="AD3081" i="3" s="1"/>
  <c r="AD3082" i="3" s="1"/>
  <c r="AC3084" i="3" l="1"/>
  <c r="AD3083" i="3"/>
  <c r="AC3085" i="3" l="1"/>
  <c r="AD3084" i="3"/>
  <c r="AC3086" i="3" l="1"/>
  <c r="AD3085" i="3"/>
  <c r="AC3087" i="3" l="1"/>
  <c r="AD3086" i="3"/>
  <c r="AC3088" i="3" l="1"/>
  <c r="AC3089" i="3" s="1"/>
  <c r="AC3090" i="3" s="1"/>
  <c r="AD3087" i="3"/>
  <c r="AD3088" i="3" s="1"/>
  <c r="AD3089" i="3" s="1"/>
  <c r="AC3091" i="3" l="1"/>
  <c r="AD3090" i="3"/>
  <c r="AC3092" i="3" l="1"/>
  <c r="AD3091" i="3"/>
  <c r="AC3093" i="3" l="1"/>
  <c r="AD3092" i="3"/>
  <c r="AC3094" i="3" l="1"/>
  <c r="AD3093" i="3"/>
  <c r="AC3095" i="3" l="1"/>
  <c r="AC3096" i="3" s="1"/>
  <c r="AC3097" i="3" s="1"/>
  <c r="AD3094" i="3"/>
  <c r="AD3095" i="3" s="1"/>
  <c r="AD3096" i="3" s="1"/>
  <c r="AC3098" i="3" l="1"/>
  <c r="AD3097" i="3"/>
  <c r="AC3099" i="3" l="1"/>
  <c r="AD3098" i="3"/>
  <c r="AC3100" i="3" l="1"/>
  <c r="AD3099" i="3"/>
  <c r="AC3101" i="3" l="1"/>
  <c r="AD3100" i="3"/>
  <c r="AC3102" i="3" l="1"/>
  <c r="AC3103" i="3" s="1"/>
  <c r="AC3104" i="3" s="1"/>
  <c r="AD3101" i="3"/>
  <c r="AD3102" i="3" s="1"/>
  <c r="AD3103" i="3" s="1"/>
  <c r="AC3105" i="3" l="1"/>
  <c r="AD3104" i="3"/>
  <c r="AC3106" i="3" l="1"/>
  <c r="AD3105" i="3"/>
  <c r="AC3107" i="3" l="1"/>
  <c r="AD3106" i="3"/>
  <c r="AC3108" i="3" l="1"/>
  <c r="AD3107" i="3"/>
  <c r="AC3109" i="3" l="1"/>
  <c r="AC3110" i="3" s="1"/>
  <c r="AC3111" i="3" s="1"/>
  <c r="AD3108" i="3"/>
  <c r="AD3109" i="3" s="1"/>
  <c r="AD3110" i="3" s="1"/>
  <c r="AC3112" i="3" l="1"/>
  <c r="AD3111" i="3"/>
  <c r="AC3113" i="3" l="1"/>
  <c r="AD3112" i="3"/>
  <c r="AC3114" i="3" l="1"/>
  <c r="AD3113" i="3"/>
  <c r="AC3115" i="3" l="1"/>
  <c r="AD3114" i="3"/>
  <c r="AC3116" i="3" l="1"/>
  <c r="AD3115" i="3"/>
  <c r="AC3117" i="3" l="1"/>
  <c r="AC3118" i="3" s="1"/>
  <c r="AD3116" i="3"/>
  <c r="AD3117" i="3" s="1"/>
  <c r="AC3119" i="3" l="1"/>
  <c r="AD3118" i="3"/>
  <c r="AC3120" i="3" l="1"/>
  <c r="AD3119" i="3"/>
  <c r="AC3121" i="3" l="1"/>
  <c r="AD3120" i="3"/>
  <c r="AC3122" i="3" l="1"/>
  <c r="AD3121" i="3"/>
  <c r="AC3123" i="3" l="1"/>
  <c r="AC3124" i="3" s="1"/>
  <c r="AC3125" i="3" s="1"/>
  <c r="AD3122" i="3"/>
  <c r="AD3123" i="3" s="1"/>
  <c r="AD3124" i="3" s="1"/>
  <c r="AC3126" i="3" l="1"/>
  <c r="AD3125" i="3"/>
  <c r="AC3127" i="3" l="1"/>
  <c r="AD3126" i="3"/>
  <c r="AC3128" i="3" l="1"/>
  <c r="AD3127" i="3"/>
  <c r="AC3129" i="3" l="1"/>
  <c r="AD3128" i="3"/>
  <c r="AC3130" i="3" l="1"/>
  <c r="AC3131" i="3" s="1"/>
  <c r="AC3132" i="3" s="1"/>
  <c r="AD3129" i="3"/>
  <c r="AD3130" i="3" l="1"/>
  <c r="AD3131" i="3" s="1"/>
  <c r="AD3132" i="3" s="1"/>
  <c r="AC3133" i="3"/>
  <c r="AC3134" i="3" l="1"/>
  <c r="AD3133" i="3"/>
  <c r="AC3135" i="3" l="1"/>
  <c r="AD3134" i="3"/>
  <c r="AC3136" i="3" l="1"/>
  <c r="AD3135" i="3"/>
  <c r="AC3137" i="3" l="1"/>
  <c r="AC3138" i="3" s="1"/>
  <c r="AC3139" i="3" s="1"/>
  <c r="AD3136" i="3"/>
  <c r="AD3137" i="3" s="1"/>
  <c r="AD3138" i="3" s="1"/>
  <c r="AC3140" i="3" l="1"/>
  <c r="AD3139" i="3"/>
  <c r="AC3141" i="3" l="1"/>
  <c r="AD3140" i="3"/>
  <c r="AC3142" i="3" l="1"/>
  <c r="AD3141" i="3"/>
  <c r="AC3143" i="3" l="1"/>
  <c r="AD3142" i="3"/>
  <c r="AC3144" i="3" l="1"/>
  <c r="AD3143" i="3"/>
  <c r="AC3145" i="3" l="1"/>
  <c r="AC3146" i="3" s="1"/>
  <c r="AD3144" i="3"/>
  <c r="AD3145" i="3" s="1"/>
  <c r="AC3147" i="3" l="1"/>
  <c r="AD3146" i="3"/>
  <c r="AC3148" i="3" l="1"/>
  <c r="AD3147" i="3"/>
  <c r="AC3149" i="3" l="1"/>
  <c r="AD3148" i="3"/>
  <c r="AC3150" i="3" l="1"/>
  <c r="AD3149" i="3"/>
  <c r="AC3151" i="3" l="1"/>
  <c r="AC3152" i="3" s="1"/>
  <c r="AC3153" i="3" s="1"/>
  <c r="AD3150" i="3"/>
  <c r="AD3151" i="3" s="1"/>
  <c r="AD3152" i="3" s="1"/>
  <c r="AC3154" i="3" l="1"/>
  <c r="AD3153" i="3"/>
  <c r="AC3155" i="3" l="1"/>
  <c r="AD3154" i="3"/>
  <c r="AC3156" i="3" l="1"/>
  <c r="AD3155" i="3"/>
  <c r="AC3157" i="3" l="1"/>
  <c r="AD3156" i="3"/>
  <c r="AC3158" i="3" l="1"/>
  <c r="AC3159" i="3" s="1"/>
  <c r="AC3160" i="3" s="1"/>
  <c r="AD3157" i="3"/>
  <c r="AD3158" i="3" s="1"/>
  <c r="AD3159" i="3" s="1"/>
  <c r="AC3161" i="3" l="1"/>
  <c r="AD3160" i="3"/>
  <c r="AC3162" i="3" l="1"/>
  <c r="AD3161" i="3"/>
  <c r="AC3163" i="3" l="1"/>
  <c r="AD3162" i="3"/>
  <c r="AC3164" i="3" l="1"/>
  <c r="AD3163" i="3"/>
  <c r="AC3165" i="3" l="1"/>
  <c r="AC3166" i="3" s="1"/>
  <c r="AC3167" i="3" s="1"/>
  <c r="AD3164" i="3"/>
  <c r="AD3165" i="3" s="1"/>
  <c r="AD3166" i="3" s="1"/>
  <c r="AC3168" i="3" l="1"/>
  <c r="AD3167" i="3"/>
  <c r="AC3169" i="3" l="1"/>
  <c r="AD3168" i="3"/>
  <c r="AC3170" i="3" l="1"/>
  <c r="AD3169" i="3"/>
  <c r="AC3171" i="3" l="1"/>
  <c r="AD3170" i="3"/>
  <c r="AC3172" i="3" l="1"/>
  <c r="AC3173" i="3" s="1"/>
  <c r="AC3174" i="3" s="1"/>
  <c r="AD3171" i="3"/>
  <c r="AD3172" i="3" s="1"/>
  <c r="AD3173" i="3" s="1"/>
  <c r="AC3175" i="3" l="1"/>
  <c r="AD3174" i="3"/>
  <c r="AC3176" i="3" l="1"/>
  <c r="AD3175" i="3"/>
  <c r="AC3177" i="3" l="1"/>
  <c r="AD3176" i="3"/>
  <c r="AC3178" i="3" l="1"/>
  <c r="AD3177" i="3"/>
  <c r="AC3179" i="3" l="1"/>
  <c r="AC3180" i="3" s="1"/>
  <c r="AC3181" i="3" s="1"/>
  <c r="AD3178" i="3"/>
  <c r="AD3179" i="3" s="1"/>
  <c r="AD3180" i="3" s="1"/>
  <c r="AC3182" i="3" l="1"/>
  <c r="AD3181" i="3"/>
  <c r="AC3183" i="3" l="1"/>
  <c r="AD3182" i="3"/>
  <c r="AC3184" i="3" l="1"/>
  <c r="AD3183" i="3"/>
  <c r="AC3185" i="3" l="1"/>
  <c r="AD3184" i="3"/>
  <c r="AC3186" i="3" l="1"/>
  <c r="AC3187" i="3" s="1"/>
  <c r="AC3188" i="3" s="1"/>
  <c r="AD3185" i="3"/>
  <c r="AD3186" i="3" l="1"/>
  <c r="AD3187" i="3" s="1"/>
  <c r="AD3188" i="3" s="1"/>
  <c r="AC3189" i="3"/>
  <c r="AC3190" i="3" l="1"/>
  <c r="AD3189" i="3"/>
  <c r="AC3191" i="3" l="1"/>
  <c r="AD3190" i="3"/>
  <c r="AC3192" i="3" l="1"/>
  <c r="AD3191" i="3"/>
  <c r="AC3193" i="3" l="1"/>
  <c r="AC3194" i="3" s="1"/>
  <c r="AC3195" i="3" s="1"/>
  <c r="AC3196" i="3" s="1"/>
  <c r="AD3192" i="3"/>
  <c r="AD3193" i="3" s="1"/>
  <c r="AD3194" i="3" s="1"/>
  <c r="AD3195" i="3" s="1"/>
  <c r="AC3197" i="3" l="1"/>
  <c r="AD3196" i="3"/>
  <c r="AC3198" i="3" l="1"/>
  <c r="AD3197" i="3"/>
  <c r="AC3199" i="3" l="1"/>
  <c r="AD3198" i="3"/>
  <c r="AC3200" i="3" l="1"/>
  <c r="AD3199" i="3"/>
  <c r="AC3201" i="3" l="1"/>
  <c r="AC3202" i="3" s="1"/>
  <c r="AD3200" i="3"/>
  <c r="AD3201" i="3" s="1"/>
  <c r="AC3203" i="3" l="1"/>
  <c r="AD3202" i="3"/>
  <c r="AC3204" i="3" l="1"/>
  <c r="AD3203" i="3"/>
  <c r="AC3205" i="3" l="1"/>
  <c r="AD3204" i="3"/>
  <c r="AC3206" i="3" l="1"/>
  <c r="AD3205" i="3"/>
  <c r="AC3207" i="3" l="1"/>
  <c r="AC3208" i="3" s="1"/>
  <c r="AC3209" i="3" s="1"/>
  <c r="AC3210" i="3" s="1"/>
  <c r="AD3206" i="3"/>
  <c r="AD3207" i="3" l="1"/>
  <c r="AD3208" i="3" s="1"/>
  <c r="AD3209" i="3" s="1"/>
  <c r="AD3210" i="3" s="1"/>
  <c r="AC3211" i="3"/>
  <c r="AC3212" i="3" l="1"/>
  <c r="AD3211" i="3"/>
  <c r="AC3213" i="3" l="1"/>
  <c r="AD3212" i="3"/>
  <c r="AC3214" i="3" l="1"/>
  <c r="AC3215" i="3" s="1"/>
  <c r="AC3216" i="3" s="1"/>
  <c r="AD3213" i="3"/>
  <c r="AD3214" i="3" s="1"/>
  <c r="AD3215" i="3" s="1"/>
  <c r="AC3217" i="3" l="1"/>
  <c r="AD3216" i="3"/>
  <c r="AC3218" i="3" l="1"/>
  <c r="AD3217" i="3"/>
  <c r="AC3219" i="3" l="1"/>
  <c r="AD3218" i="3"/>
  <c r="AC3220" i="3" l="1"/>
  <c r="AD3219" i="3"/>
  <c r="AC3221" i="3" l="1"/>
  <c r="AC3222" i="3" s="1"/>
  <c r="AC3223" i="3" s="1"/>
  <c r="AD3220" i="3"/>
  <c r="AD3221" i="3" s="1"/>
  <c r="AD3222" i="3" s="1"/>
  <c r="AC3224" i="3" l="1"/>
  <c r="AD3223" i="3"/>
  <c r="AC3225" i="3" l="1"/>
  <c r="AD3224" i="3"/>
  <c r="AC3226" i="3" l="1"/>
  <c r="AD3225" i="3"/>
  <c r="AC3227" i="3" l="1"/>
  <c r="AD3226" i="3"/>
  <c r="AC3228" i="3" l="1"/>
  <c r="AC3229" i="3" s="1"/>
  <c r="AC3230" i="3" s="1"/>
  <c r="AC3231" i="3" s="1"/>
  <c r="AD3227" i="3"/>
  <c r="AD3228" i="3" s="1"/>
  <c r="AD3229" i="3" s="1"/>
  <c r="AD3230" i="3" s="1"/>
  <c r="AC3232" i="3" l="1"/>
  <c r="AD3231" i="3"/>
  <c r="AC3233" i="3" l="1"/>
  <c r="AD3232" i="3"/>
  <c r="AC3234" i="3" l="1"/>
  <c r="AD3233" i="3"/>
  <c r="AC3235" i="3" l="1"/>
  <c r="AC3236" i="3" s="1"/>
  <c r="AC3237" i="3" s="1"/>
  <c r="AD3234" i="3"/>
  <c r="AD3235" i="3" s="1"/>
  <c r="AD3236" i="3" s="1"/>
  <c r="AC3238" i="3" l="1"/>
  <c r="AD3237" i="3"/>
  <c r="AC3239" i="3" l="1"/>
  <c r="AD3238" i="3"/>
  <c r="AC3240" i="3" l="1"/>
  <c r="AD3239" i="3"/>
  <c r="AC3241" i="3" l="1"/>
  <c r="AD3240" i="3"/>
  <c r="AC3242" i="3" l="1"/>
  <c r="AC3243" i="3" s="1"/>
  <c r="AC3244" i="3" s="1"/>
  <c r="AD3241" i="3"/>
  <c r="AD3242" i="3" s="1"/>
  <c r="AD3243" i="3" s="1"/>
  <c r="AC3245" i="3" l="1"/>
  <c r="AD3244" i="3"/>
  <c r="AC3246" i="3" l="1"/>
  <c r="AD3245" i="3"/>
  <c r="AC3247" i="3" l="1"/>
  <c r="AD3246" i="3"/>
  <c r="AC3248" i="3" l="1"/>
  <c r="AD3247" i="3"/>
  <c r="AC3249" i="3" l="1"/>
  <c r="AC3250" i="3" s="1"/>
  <c r="AC3251" i="3" s="1"/>
  <c r="AD3248" i="3"/>
  <c r="AD3249" i="3" s="1"/>
  <c r="AD3250" i="3" s="1"/>
  <c r="AC3252" i="3" l="1"/>
  <c r="AD3251" i="3"/>
  <c r="AC3253" i="3" l="1"/>
  <c r="AD3252" i="3"/>
  <c r="AC3254" i="3" l="1"/>
  <c r="AD3253" i="3"/>
  <c r="AC3255" i="3" l="1"/>
  <c r="AD3254" i="3"/>
  <c r="AC3256" i="3" l="1"/>
  <c r="AD3255" i="3"/>
  <c r="AC3257" i="3" l="1"/>
  <c r="AD3256" i="3"/>
  <c r="AC3258" i="3" l="1"/>
  <c r="AD3257" i="3"/>
  <c r="AC3259" i="3" l="1"/>
  <c r="AD3258" i="3"/>
  <c r="AC3260" i="3" l="1"/>
  <c r="AD3259" i="3"/>
  <c r="AC3261" i="3" l="1"/>
  <c r="AD3260" i="3"/>
  <c r="AC3262" i="3" l="1"/>
  <c r="AD3261" i="3"/>
  <c r="AC3263" i="3" l="1"/>
  <c r="AC3264" i="3" s="1"/>
  <c r="AC3265" i="3" s="1"/>
  <c r="AD3262" i="3"/>
  <c r="AD3263" i="3" s="1"/>
  <c r="AD3264" i="3" s="1"/>
  <c r="AC3266" i="3" l="1"/>
  <c r="AD3265" i="3"/>
  <c r="AC3267" i="3" l="1"/>
  <c r="AD3266" i="3"/>
  <c r="AC3268" i="3" l="1"/>
  <c r="AD3267" i="3"/>
  <c r="AC3269" i="3" l="1"/>
  <c r="AD3268" i="3"/>
  <c r="AC3270" i="3" l="1"/>
  <c r="AC3271" i="3" s="1"/>
  <c r="AC3272" i="3" s="1"/>
  <c r="AD3269" i="3"/>
  <c r="AD3270" i="3" s="1"/>
  <c r="AD3271" i="3" s="1"/>
  <c r="AC3273" i="3" l="1"/>
  <c r="AD3272" i="3"/>
  <c r="AC3274" i="3" l="1"/>
  <c r="AD3273" i="3"/>
  <c r="AC3275" i="3" l="1"/>
  <c r="AD3274" i="3"/>
  <c r="AC3276" i="3" l="1"/>
  <c r="AD3275" i="3"/>
  <c r="AC3277" i="3" l="1"/>
  <c r="AC3278" i="3" s="1"/>
  <c r="AC3279" i="3" s="1"/>
  <c r="AD3276" i="3"/>
  <c r="AD3277" i="3" s="1"/>
  <c r="AD3278" i="3" s="1"/>
  <c r="AC3280" i="3" l="1"/>
  <c r="AD3279" i="3"/>
  <c r="AC3281" i="3" l="1"/>
  <c r="AD3280" i="3"/>
  <c r="AC3282" i="3" l="1"/>
  <c r="AD3281" i="3"/>
  <c r="AC3283" i="3" l="1"/>
  <c r="AD3282" i="3"/>
  <c r="AC3284" i="3" l="1"/>
  <c r="AC3285" i="3" s="1"/>
  <c r="AC3286" i="3" s="1"/>
  <c r="AD3283" i="3"/>
  <c r="AD3284" i="3" s="1"/>
  <c r="AD3285" i="3" s="1"/>
  <c r="AC3287" i="3" l="1"/>
  <c r="AD3286" i="3"/>
  <c r="AC3288" i="3" l="1"/>
  <c r="AD3287" i="3"/>
  <c r="AC3289" i="3" l="1"/>
  <c r="AD3288" i="3"/>
  <c r="AC3290" i="3" l="1"/>
  <c r="AD3289" i="3"/>
  <c r="AC3291" i="3" l="1"/>
  <c r="AC3292" i="3" s="1"/>
  <c r="AC3293" i="3" s="1"/>
  <c r="AD3290" i="3"/>
  <c r="AD3291" i="3" s="1"/>
  <c r="AD3292" i="3" s="1"/>
  <c r="AC3294" i="3" l="1"/>
  <c r="AD3293" i="3"/>
  <c r="AC3295" i="3" l="1"/>
  <c r="AD3294" i="3"/>
  <c r="AC3296" i="3" l="1"/>
  <c r="AD3295" i="3"/>
  <c r="AC3297" i="3" l="1"/>
  <c r="AD3296" i="3"/>
  <c r="AC3298" i="3" l="1"/>
  <c r="AC3299" i="3" s="1"/>
  <c r="AC3300" i="3" s="1"/>
  <c r="AD3297" i="3"/>
  <c r="AD3298" i="3" s="1"/>
  <c r="AD3299" i="3" s="1"/>
  <c r="AC3301" i="3" l="1"/>
  <c r="AD3300" i="3"/>
  <c r="AC3302" i="3" l="1"/>
  <c r="AD3301" i="3"/>
  <c r="AC3303" i="3" l="1"/>
  <c r="AD3302" i="3"/>
  <c r="AC3304" i="3" l="1"/>
  <c r="AD3303" i="3"/>
  <c r="AC3305" i="3" l="1"/>
  <c r="AC3306" i="3" s="1"/>
  <c r="AC3307" i="3" s="1"/>
  <c r="AD3304" i="3"/>
  <c r="AD3305" i="3" s="1"/>
  <c r="AD3306" i="3" s="1"/>
  <c r="AC3308" i="3" l="1"/>
  <c r="AD3307" i="3"/>
  <c r="AC3309" i="3" l="1"/>
  <c r="AD3308" i="3"/>
  <c r="AC3310" i="3" l="1"/>
  <c r="AD3309" i="3"/>
  <c r="AC3311" i="3" l="1"/>
  <c r="AD3310" i="3"/>
  <c r="AC3312" i="3" l="1"/>
  <c r="AC3313" i="3" s="1"/>
  <c r="AC3314" i="3" s="1"/>
  <c r="AD3311" i="3"/>
  <c r="AD3312" i="3" s="1"/>
  <c r="AD3313" i="3" s="1"/>
  <c r="AC3315" i="3" l="1"/>
  <c r="AD3314" i="3"/>
  <c r="AC3316" i="3" l="1"/>
  <c r="AD3315" i="3"/>
  <c r="AC3317" i="3" l="1"/>
  <c r="AD3316" i="3"/>
  <c r="AC3318" i="3" l="1"/>
  <c r="AD3317" i="3"/>
  <c r="AC3319" i="3" l="1"/>
  <c r="AC3320" i="3" s="1"/>
  <c r="AD3318" i="3"/>
  <c r="AD3319" i="3" s="1"/>
  <c r="AC3321" i="3" l="1"/>
  <c r="AD3320" i="3"/>
  <c r="AC3322" i="3" l="1"/>
  <c r="AD3321" i="3"/>
  <c r="AC3323" i="3" l="1"/>
  <c r="AD3322" i="3"/>
  <c r="AC3324" i="3" l="1"/>
  <c r="AD3323" i="3"/>
  <c r="AC3325" i="3" l="1"/>
  <c r="AD3324" i="3"/>
  <c r="AC3326" i="3" l="1"/>
  <c r="AD3325" i="3"/>
  <c r="AC3327" i="3" l="1"/>
  <c r="AC3328" i="3" s="1"/>
  <c r="AD3326" i="3"/>
  <c r="AD3327" i="3" s="1"/>
  <c r="AC3329" i="3" l="1"/>
  <c r="AD3328" i="3"/>
  <c r="AC3330" i="3" l="1"/>
  <c r="AD3329" i="3"/>
  <c r="AC3331" i="3" l="1"/>
  <c r="AD3330" i="3"/>
  <c r="AC3332" i="3" l="1"/>
  <c r="AD3331" i="3"/>
  <c r="AC3333" i="3" l="1"/>
  <c r="AC3334" i="3" s="1"/>
  <c r="AC3335" i="3" s="1"/>
  <c r="AD3332" i="3"/>
  <c r="AD3333" i="3" s="1"/>
  <c r="AD3334" i="3" s="1"/>
  <c r="AC3336" i="3" l="1"/>
  <c r="AD3335" i="3"/>
  <c r="AC3337" i="3" l="1"/>
  <c r="AD3336" i="3"/>
  <c r="AC3338" i="3" l="1"/>
  <c r="AD3337" i="3"/>
  <c r="AC3339" i="3" l="1"/>
  <c r="AD3338" i="3"/>
  <c r="AC3340" i="3" l="1"/>
  <c r="AC3341" i="3" s="1"/>
  <c r="AC3342" i="3" s="1"/>
  <c r="AD3339" i="3"/>
  <c r="AD3340" i="3" s="1"/>
  <c r="AD3341" i="3" s="1"/>
  <c r="AC3343" i="3" l="1"/>
  <c r="AD3342" i="3"/>
  <c r="AC3344" i="3" l="1"/>
  <c r="AD3343" i="3"/>
  <c r="AC3345" i="3" l="1"/>
  <c r="AD3344" i="3"/>
  <c r="AC3346" i="3" l="1"/>
  <c r="AD3345" i="3"/>
  <c r="AC3347" i="3" l="1"/>
  <c r="AC3348" i="3" s="1"/>
  <c r="AC3349" i="3" s="1"/>
  <c r="AD3346" i="3"/>
  <c r="AD3347" i="3" l="1"/>
  <c r="AD3348" i="3" s="1"/>
  <c r="AD3349" i="3" s="1"/>
  <c r="AC3350" i="3"/>
  <c r="AC3351" i="3" l="1"/>
  <c r="AD3350" i="3"/>
  <c r="AC3352" i="3" l="1"/>
  <c r="AD3351" i="3"/>
  <c r="AC3353" i="3" l="1"/>
  <c r="AD3352" i="3"/>
  <c r="AC3354" i="3" l="1"/>
  <c r="AC3355" i="3" s="1"/>
  <c r="AC3356" i="3" s="1"/>
  <c r="AD3353" i="3"/>
  <c r="AD3354" i="3" s="1"/>
  <c r="AD3355" i="3" s="1"/>
  <c r="AC3357" i="3" l="1"/>
  <c r="AD3356" i="3"/>
  <c r="AC3358" i="3" l="1"/>
  <c r="AD3357" i="3"/>
  <c r="AC3359" i="3" l="1"/>
  <c r="AD3358" i="3"/>
  <c r="AC3360" i="3" l="1"/>
  <c r="AD3359" i="3"/>
  <c r="AC3361" i="3" l="1"/>
  <c r="AC3362" i="3" s="1"/>
  <c r="AC3363" i="3" s="1"/>
  <c r="AD3360" i="3"/>
  <c r="AD3361" i="3" s="1"/>
  <c r="AD3362" i="3" s="1"/>
  <c r="AC3364" i="3" l="1"/>
  <c r="AD3363" i="3"/>
  <c r="AC3365" i="3" l="1"/>
  <c r="AD3364" i="3"/>
  <c r="AC3366" i="3" l="1"/>
  <c r="AD3365" i="3"/>
  <c r="AC3367" i="3" l="1"/>
  <c r="AD3366" i="3"/>
  <c r="AC3368" i="3" l="1"/>
  <c r="AD3367" i="3"/>
  <c r="AC3369" i="3" l="1"/>
  <c r="AD3368" i="3"/>
  <c r="AC3370" i="3" l="1"/>
  <c r="AD3369" i="3"/>
  <c r="AC3371" i="3" l="1"/>
  <c r="AD3370" i="3"/>
  <c r="AC3372" i="3" l="1"/>
  <c r="AD3371" i="3"/>
  <c r="AC3373" i="3" l="1"/>
  <c r="AD3372" i="3"/>
  <c r="AC3374" i="3" l="1"/>
  <c r="AD3373" i="3"/>
  <c r="AC3375" i="3" l="1"/>
  <c r="AC3376" i="3" s="1"/>
  <c r="AC3377" i="3" s="1"/>
  <c r="AD3374" i="3"/>
  <c r="AD3375" i="3" s="1"/>
  <c r="AD3376" i="3" s="1"/>
  <c r="AC3378" i="3" l="1"/>
  <c r="AD3377" i="3"/>
  <c r="AC3379" i="3" l="1"/>
  <c r="AD3378" i="3"/>
  <c r="AC3380" i="3" l="1"/>
  <c r="AD3379" i="3"/>
  <c r="AC3381" i="3" l="1"/>
  <c r="AD3380" i="3"/>
  <c r="AC3382" i="3" l="1"/>
  <c r="AC3383" i="3" s="1"/>
  <c r="AC3384" i="3" s="1"/>
  <c r="AD3381" i="3"/>
  <c r="AD3382" i="3" s="1"/>
  <c r="AD3383" i="3" s="1"/>
  <c r="AC3385" i="3" l="1"/>
  <c r="AD3384" i="3"/>
  <c r="AC3386" i="3" l="1"/>
  <c r="AD3385" i="3"/>
  <c r="AC3387" i="3" l="1"/>
  <c r="AD3386" i="3"/>
  <c r="AC3388" i="3" l="1"/>
  <c r="AD3387" i="3"/>
  <c r="AC3389" i="3" l="1"/>
  <c r="AC3390" i="3" s="1"/>
  <c r="AC3391" i="3" s="1"/>
  <c r="AD3388" i="3"/>
  <c r="AD3389" i="3" s="1"/>
  <c r="AD3390" i="3" s="1"/>
  <c r="AC3392" i="3" l="1"/>
  <c r="AD3391" i="3"/>
  <c r="AC3393" i="3" l="1"/>
  <c r="AD3392" i="3"/>
  <c r="AC3394" i="3" l="1"/>
  <c r="AD3393" i="3"/>
  <c r="AC3395" i="3" l="1"/>
  <c r="AD3394" i="3"/>
  <c r="AC3396" i="3" l="1"/>
  <c r="AD3395" i="3"/>
  <c r="AC3397" i="3" l="1"/>
  <c r="AD3396" i="3"/>
  <c r="AC3398" i="3" l="1"/>
  <c r="AD3397" i="3"/>
  <c r="AC3399" i="3" l="1"/>
  <c r="AD3398" i="3"/>
  <c r="AC3400" i="3" l="1"/>
  <c r="AD3399" i="3"/>
  <c r="AC3401" i="3" l="1"/>
  <c r="AD3400" i="3"/>
  <c r="AC3402" i="3" l="1"/>
  <c r="AD3401" i="3"/>
  <c r="AC3403" i="3" l="1"/>
  <c r="AC3404" i="3" s="1"/>
  <c r="AD3402" i="3"/>
  <c r="AD3403" i="3" s="1"/>
  <c r="AC3405" i="3" l="1"/>
  <c r="AD3404" i="3"/>
  <c r="AC3406" i="3" l="1"/>
  <c r="AD3405" i="3"/>
  <c r="AC3407" i="3" l="1"/>
  <c r="AD3406" i="3"/>
  <c r="AC3408" i="3" l="1"/>
  <c r="AD3407" i="3"/>
  <c r="AC3409" i="3" l="1"/>
  <c r="AD3408" i="3"/>
  <c r="AC3410" i="3" l="1"/>
  <c r="AC3411" i="3" s="1"/>
  <c r="AC3412" i="3" s="1"/>
  <c r="AD3409" i="3"/>
  <c r="AD3410" i="3" s="1"/>
  <c r="AD3411" i="3" s="1"/>
  <c r="AC3413" i="3" l="1"/>
  <c r="AD3412" i="3"/>
  <c r="AC3414" i="3" l="1"/>
  <c r="AD3413" i="3"/>
  <c r="AC3415" i="3" l="1"/>
  <c r="AD3414" i="3"/>
  <c r="AC3416" i="3" l="1"/>
  <c r="AD3415" i="3"/>
  <c r="AC3417" i="3" l="1"/>
  <c r="AC3418" i="3" s="1"/>
  <c r="AC3419" i="3" s="1"/>
  <c r="AD3416" i="3"/>
  <c r="AD3417" i="3" s="1"/>
  <c r="AD3418" i="3" s="1"/>
  <c r="AC3420" i="3" l="1"/>
  <c r="AD3419" i="3"/>
  <c r="AC3421" i="3" l="1"/>
  <c r="AD3420" i="3"/>
  <c r="AC3422" i="3" l="1"/>
  <c r="AD3421" i="3"/>
  <c r="AC3423" i="3" l="1"/>
  <c r="AD3422" i="3"/>
  <c r="AC3424" i="3" l="1"/>
  <c r="AD3423" i="3"/>
  <c r="AC3425" i="3" l="1"/>
  <c r="AC3426" i="3" s="1"/>
  <c r="AD3424" i="3"/>
  <c r="AD3425" i="3" s="1"/>
  <c r="AC3427" i="3" l="1"/>
  <c r="AD3426" i="3"/>
  <c r="AC3428" i="3" l="1"/>
  <c r="AD3427" i="3"/>
  <c r="AC3429" i="3" l="1"/>
  <c r="AD3428" i="3"/>
  <c r="AC3430" i="3" l="1"/>
  <c r="AD3429" i="3"/>
  <c r="AC3431" i="3" l="1"/>
  <c r="AC3432" i="3" s="1"/>
  <c r="AC3433" i="3" s="1"/>
  <c r="AD3430" i="3"/>
  <c r="AD3431" i="3" s="1"/>
  <c r="AD3432" i="3" s="1"/>
  <c r="AC3434" i="3" l="1"/>
  <c r="AD3433" i="3"/>
  <c r="AC3435" i="3" l="1"/>
  <c r="AD3434" i="3"/>
  <c r="AC3436" i="3" l="1"/>
  <c r="AD3435" i="3"/>
  <c r="AC3437" i="3" l="1"/>
  <c r="AD3436" i="3"/>
  <c r="AC3438" i="3" l="1"/>
  <c r="AC3439" i="3" s="1"/>
  <c r="AC3440" i="3" s="1"/>
  <c r="AD3437" i="3"/>
  <c r="AD3438" i="3" s="1"/>
  <c r="AD3439" i="3" s="1"/>
  <c r="AC3441" i="3" l="1"/>
  <c r="AD3440" i="3"/>
  <c r="AC3442" i="3" l="1"/>
  <c r="AC3443" i="3" s="1"/>
  <c r="AC3444" i="3" s="1"/>
  <c r="AD3441" i="3"/>
  <c r="AD3442" i="3" s="1"/>
  <c r="AD3443" i="3" s="1"/>
  <c r="AC3445" i="3" l="1"/>
  <c r="AD3444" i="3"/>
  <c r="AC3446" i="3" l="1"/>
  <c r="AD3445" i="3"/>
  <c r="AC3447" i="3" l="1"/>
  <c r="AD3446" i="3"/>
  <c r="AC3448" i="3" l="1"/>
  <c r="AD3447" i="3"/>
  <c r="AC3449" i="3" l="1"/>
  <c r="AC3450" i="3" s="1"/>
  <c r="AD3448" i="3"/>
  <c r="AD3449" i="3" s="1"/>
  <c r="AC3451" i="3" l="1"/>
  <c r="AD3450" i="3"/>
  <c r="AC3452" i="3" l="1"/>
  <c r="AD3451" i="3"/>
  <c r="AC3453" i="3" l="1"/>
  <c r="AD3452" i="3"/>
  <c r="AC3454" i="3" l="1"/>
  <c r="AD3453" i="3"/>
  <c r="AC3455" i="3" l="1"/>
  <c r="AD3454" i="3"/>
  <c r="AC3456" i="3" l="1"/>
  <c r="AD3455" i="3"/>
  <c r="AC3457" i="3" l="1"/>
  <c r="AD3456" i="3"/>
  <c r="AC3458" i="3" l="1"/>
  <c r="AD3457" i="3"/>
  <c r="AC3459" i="3" l="1"/>
  <c r="AC3460" i="3" s="1"/>
  <c r="AC3461" i="3" s="1"/>
  <c r="AD3458" i="3"/>
  <c r="AD3459" i="3" l="1"/>
  <c r="AD3460" i="3" s="1"/>
  <c r="AD3461" i="3" s="1"/>
  <c r="AC3462" i="3"/>
  <c r="AC3463" i="3" l="1"/>
  <c r="AD3462" i="3"/>
  <c r="AC3464" i="3" l="1"/>
  <c r="AD3463" i="3"/>
  <c r="AC3465" i="3" l="1"/>
  <c r="AD3464" i="3"/>
  <c r="AC3466" i="3" l="1"/>
  <c r="AC3467" i="3" s="1"/>
  <c r="AC3468" i="3" s="1"/>
  <c r="AD3465" i="3"/>
  <c r="AD3466" i="3" s="1"/>
  <c r="AD3467" i="3" s="1"/>
  <c r="AC3469" i="3" l="1"/>
  <c r="AD3468" i="3"/>
  <c r="AC3470" i="3" l="1"/>
  <c r="AD3469" i="3"/>
  <c r="AC3471" i="3" l="1"/>
  <c r="AD3470" i="3"/>
  <c r="AC3472" i="3" l="1"/>
  <c r="AD3471" i="3"/>
  <c r="AC3473" i="3" l="1"/>
  <c r="AC3474" i="3" s="1"/>
  <c r="AC3475" i="3" s="1"/>
  <c r="AD3472" i="3"/>
  <c r="AD3473" i="3" s="1"/>
  <c r="AD3474" i="3" s="1"/>
  <c r="AC3476" i="3" l="1"/>
  <c r="AD3475" i="3"/>
  <c r="AC3477" i="3" l="1"/>
  <c r="AD3476" i="3"/>
  <c r="AC3478" i="3" l="1"/>
  <c r="AD3477" i="3"/>
  <c r="AC3479" i="3" l="1"/>
  <c r="AD3478" i="3"/>
  <c r="AC3480" i="3" l="1"/>
  <c r="AD3479" i="3"/>
  <c r="AC3481" i="3" l="1"/>
  <c r="AC3482" i="3" s="1"/>
  <c r="AD3480" i="3"/>
  <c r="AD3481" i="3" s="1"/>
  <c r="AC3483" i="3" l="1"/>
  <c r="AD3482" i="3"/>
  <c r="AC3484" i="3" l="1"/>
  <c r="AD3483" i="3"/>
  <c r="AC3485" i="3" l="1"/>
  <c r="AD3484" i="3"/>
  <c r="AC3486" i="3" l="1"/>
  <c r="AD3485" i="3"/>
  <c r="AC3487" i="3" l="1"/>
  <c r="AC3488" i="3" s="1"/>
  <c r="AC3489" i="3" s="1"/>
  <c r="AD3486" i="3"/>
  <c r="AD3487" i="3" s="1"/>
  <c r="AD3488" i="3" s="1"/>
  <c r="AC3490" i="3" l="1"/>
  <c r="AD3489" i="3"/>
  <c r="AC3491" i="3" l="1"/>
  <c r="AD3490" i="3"/>
  <c r="AC3492" i="3" l="1"/>
  <c r="AD3491" i="3"/>
  <c r="AC3493" i="3" l="1"/>
  <c r="AD3492" i="3"/>
  <c r="AC3494" i="3" l="1"/>
  <c r="AD3493" i="3"/>
  <c r="AC3495" i="3" l="1"/>
  <c r="AC3496" i="3" s="1"/>
  <c r="AD3494" i="3"/>
  <c r="AD3495" i="3" s="1"/>
  <c r="AC3497" i="3" l="1"/>
  <c r="AD3496" i="3"/>
  <c r="AC3498" i="3" l="1"/>
  <c r="AD3497" i="3"/>
  <c r="AC3499" i="3" l="1"/>
  <c r="AD3498" i="3"/>
  <c r="AC3500" i="3" l="1"/>
  <c r="AD3499" i="3"/>
  <c r="AC3501" i="3" l="1"/>
  <c r="AD3500" i="3"/>
  <c r="AC3502" i="3" l="1"/>
  <c r="AC3503" i="3" s="1"/>
  <c r="AD3501" i="3"/>
  <c r="AD3502" i="3" s="1"/>
  <c r="AC3504" i="3" l="1"/>
  <c r="AD3503" i="3"/>
  <c r="AC3505" i="3" l="1"/>
  <c r="AD3504" i="3"/>
  <c r="AC3506" i="3" l="1"/>
  <c r="AD3505" i="3"/>
  <c r="AC3507" i="3" l="1"/>
  <c r="AD3506" i="3"/>
  <c r="AC3508" i="3" l="1"/>
  <c r="AD3507" i="3"/>
  <c r="AC3509" i="3" l="1"/>
  <c r="AD3508" i="3"/>
  <c r="AC3510" i="3" l="1"/>
  <c r="AD3509" i="3"/>
  <c r="AC3511" i="3" l="1"/>
  <c r="AD3510" i="3"/>
  <c r="AC3512" i="3" l="1"/>
  <c r="AD3511" i="3"/>
  <c r="AC3513" i="3" l="1"/>
  <c r="AD3512" i="3"/>
  <c r="AC3514" i="3" l="1"/>
  <c r="AD3513" i="3"/>
  <c r="AC3515" i="3" l="1"/>
  <c r="AC3516" i="3" s="1"/>
  <c r="AC3517" i="3" s="1"/>
  <c r="AD3514" i="3"/>
  <c r="AD3515" i="3" s="1"/>
  <c r="AD3516" i="3" s="1"/>
  <c r="AC3518" i="3" l="1"/>
  <c r="AD3517" i="3"/>
  <c r="AC3519" i="3" l="1"/>
  <c r="AD3518" i="3"/>
  <c r="AC3520" i="3" l="1"/>
  <c r="AD3519" i="3"/>
  <c r="AC3521" i="3" l="1"/>
  <c r="AD3520" i="3"/>
  <c r="AC3522" i="3" l="1"/>
  <c r="AD3521" i="3"/>
  <c r="AC3523" i="3" l="1"/>
  <c r="AC3524" i="3" s="1"/>
  <c r="AD3522" i="3"/>
  <c r="AD3523" i="3" s="1"/>
  <c r="AC3525" i="3" l="1"/>
  <c r="AD3524" i="3"/>
  <c r="AC3526" i="3" l="1"/>
  <c r="AD3525" i="3"/>
  <c r="AC3527" i="3" l="1"/>
  <c r="AD3526" i="3"/>
  <c r="AC3528" i="3" l="1"/>
  <c r="AD3527" i="3"/>
  <c r="AC3529" i="3" l="1"/>
  <c r="AD3528" i="3"/>
  <c r="AC3530" i="3" l="1"/>
  <c r="AC3531" i="3" s="1"/>
  <c r="AD3529" i="3"/>
  <c r="AD3530" i="3" s="1"/>
  <c r="AC3532" i="3" l="1"/>
  <c r="AD3531" i="3"/>
  <c r="AC3533" i="3" l="1"/>
  <c r="AD3532" i="3"/>
  <c r="AC3534" i="3" l="1"/>
  <c r="AD3533" i="3"/>
  <c r="AC3535" i="3" l="1"/>
  <c r="AD3534" i="3"/>
  <c r="AC3536" i="3" l="1"/>
  <c r="AD3535" i="3"/>
  <c r="AC3537" i="3" l="1"/>
  <c r="AD3536" i="3"/>
  <c r="AC3538" i="3" l="1"/>
  <c r="AD3537" i="3"/>
  <c r="AC3539" i="3" l="1"/>
  <c r="AD3538" i="3"/>
  <c r="AC3540" i="3" l="1"/>
  <c r="AD3539" i="3"/>
  <c r="AC3541" i="3" l="1"/>
  <c r="AD3540" i="3"/>
  <c r="AC3542" i="3" l="1"/>
  <c r="AD3541" i="3"/>
  <c r="AC3543" i="3" l="1"/>
  <c r="AC3544" i="3" s="1"/>
  <c r="AC3545" i="3" s="1"/>
  <c r="AD3542" i="3"/>
  <c r="AD3543" i="3" s="1"/>
  <c r="AD3544" i="3" s="1"/>
  <c r="AC3546" i="3" l="1"/>
  <c r="AD3545" i="3"/>
  <c r="AC3547" i="3" l="1"/>
  <c r="AD3546" i="3"/>
  <c r="AC3548" i="3" l="1"/>
  <c r="AD3547" i="3"/>
  <c r="AC3549" i="3" l="1"/>
  <c r="AD3548" i="3"/>
  <c r="AC3550" i="3" l="1"/>
  <c r="AC3551" i="3" s="1"/>
  <c r="AC3552" i="3" s="1"/>
  <c r="AC3553" i="3" s="1"/>
  <c r="AD3549" i="3"/>
  <c r="AD3550" i="3" s="1"/>
  <c r="AD3551" i="3" s="1"/>
  <c r="AD3552" i="3" s="1"/>
  <c r="AC3554" i="3" l="1"/>
  <c r="AD3553" i="3"/>
  <c r="AC3555" i="3" l="1"/>
  <c r="AD3554" i="3"/>
  <c r="AC3556" i="3" l="1"/>
  <c r="AD3555" i="3"/>
  <c r="AC3557" i="3" l="1"/>
  <c r="AD3556" i="3"/>
  <c r="AC3558" i="3" l="1"/>
  <c r="AD3557" i="3"/>
  <c r="AC3559" i="3" l="1"/>
  <c r="AD3558" i="3"/>
  <c r="AC3560" i="3" l="1"/>
  <c r="AD3559" i="3"/>
  <c r="AC3561" i="3" l="1"/>
  <c r="AD3560" i="3"/>
  <c r="AC3562" i="3" l="1"/>
  <c r="AD3561" i="3"/>
  <c r="AC3563" i="3" l="1"/>
  <c r="AD3562" i="3"/>
  <c r="AC3564" i="3" l="1"/>
  <c r="AD3563" i="3"/>
  <c r="AC3565" i="3" l="1"/>
  <c r="AD3564" i="3"/>
  <c r="AC3566" i="3" l="1"/>
  <c r="AD3565" i="3"/>
  <c r="AC3567" i="3" l="1"/>
  <c r="AD3566" i="3"/>
  <c r="AC3568" i="3" l="1"/>
  <c r="AD3567" i="3"/>
  <c r="AC3569" i="3" l="1"/>
  <c r="AD3568" i="3"/>
  <c r="AC3570" i="3" l="1"/>
  <c r="AD3569" i="3"/>
  <c r="AC3571" i="3" l="1"/>
  <c r="AC3572" i="3" s="1"/>
  <c r="AC3573" i="3" s="1"/>
  <c r="AC3574" i="3" s="1"/>
  <c r="AD3570" i="3"/>
  <c r="AD3571" i="3" s="1"/>
  <c r="AD3572" i="3" s="1"/>
  <c r="AD3573" i="3" s="1"/>
  <c r="AC3575" i="3" l="1"/>
  <c r="AD3574" i="3"/>
  <c r="AC3576" i="3" l="1"/>
  <c r="AD3575" i="3"/>
  <c r="AC3577" i="3" l="1"/>
  <c r="AD3576" i="3"/>
  <c r="AC3578" i="3" l="1"/>
  <c r="AD3577" i="3"/>
  <c r="AC3579" i="3" l="1"/>
  <c r="AC3580" i="3" s="1"/>
  <c r="AD3578" i="3"/>
  <c r="AD3579" i="3" s="1"/>
  <c r="AC3581" i="3" l="1"/>
  <c r="AD3580" i="3"/>
  <c r="AC3582" i="3" l="1"/>
  <c r="AD3581" i="3"/>
  <c r="AC3583" i="3" l="1"/>
  <c r="AD3582" i="3"/>
  <c r="AC3584" i="3" l="1"/>
  <c r="AD3583" i="3"/>
  <c r="AC3585" i="3" l="1"/>
  <c r="AC3586" i="3" s="1"/>
  <c r="AC3587" i="3" s="1"/>
  <c r="AD3584" i="3"/>
  <c r="AD3585" i="3" s="1"/>
  <c r="AD3586" i="3" s="1"/>
  <c r="AC3588" i="3" l="1"/>
  <c r="AD3587" i="3"/>
  <c r="AC3589" i="3" l="1"/>
  <c r="AD3588" i="3"/>
  <c r="AC3590" i="3" l="1"/>
  <c r="AD3589" i="3"/>
  <c r="AC3591" i="3" l="1"/>
  <c r="AD3590" i="3"/>
  <c r="AC3592" i="3" l="1"/>
  <c r="AC3593" i="3" s="1"/>
  <c r="AC3594" i="3" s="1"/>
  <c r="AC3595" i="3" s="1"/>
  <c r="AD3591" i="3"/>
  <c r="AD3592" i="3" s="1"/>
  <c r="AD3593" i="3" s="1"/>
  <c r="AD3594" i="3" s="1"/>
  <c r="AC3596" i="3" l="1"/>
  <c r="AD3595" i="3"/>
  <c r="AC3597" i="3" l="1"/>
  <c r="AD3596" i="3"/>
  <c r="AC3598" i="3" l="1"/>
  <c r="AD3597" i="3"/>
  <c r="AC3599" i="3" l="1"/>
  <c r="AC3600" i="3" s="1"/>
  <c r="AD3598" i="3"/>
  <c r="AD3599" i="3" s="1"/>
  <c r="AC3601" i="3" l="1"/>
  <c r="AD3600" i="3"/>
  <c r="AC3602" i="3" l="1"/>
  <c r="AD3601" i="3"/>
  <c r="AC3603" i="3" l="1"/>
  <c r="AD3602" i="3"/>
  <c r="AC3604" i="3" l="1"/>
  <c r="AD3603" i="3"/>
  <c r="AC3605" i="3" l="1"/>
  <c r="AD3604" i="3"/>
  <c r="AC3606" i="3" l="1"/>
  <c r="AD3605" i="3"/>
  <c r="AC3607" i="3" l="1"/>
  <c r="AC3608" i="3" s="1"/>
  <c r="AD3606" i="3"/>
  <c r="AD3607" i="3" s="1"/>
  <c r="AC3609" i="3" l="1"/>
  <c r="AD3608" i="3"/>
  <c r="AC3610" i="3" l="1"/>
  <c r="AD3609" i="3"/>
  <c r="AC3611" i="3" l="1"/>
  <c r="AD3610" i="3"/>
  <c r="AC3612" i="3" l="1"/>
  <c r="AD3611" i="3"/>
  <c r="AC3613" i="3" l="1"/>
  <c r="AD3612" i="3"/>
  <c r="AC3614" i="3" l="1"/>
  <c r="AC3615" i="3" s="1"/>
  <c r="AD3613" i="3"/>
  <c r="AD3614" i="3" s="1"/>
  <c r="AC3616" i="3" l="1"/>
  <c r="AD3615" i="3"/>
  <c r="AC3617" i="3" l="1"/>
  <c r="AD3616" i="3"/>
  <c r="AC3618" i="3" l="1"/>
  <c r="AD3617" i="3"/>
  <c r="AC3619" i="3" l="1"/>
  <c r="AD3618" i="3"/>
  <c r="AC3620" i="3" l="1"/>
  <c r="AC3621" i="3" s="1"/>
  <c r="AC3622" i="3" s="1"/>
  <c r="AD3619" i="3"/>
  <c r="AD3620" i="3" s="1"/>
  <c r="AD3621" i="3" s="1"/>
  <c r="AC3623" i="3" l="1"/>
  <c r="AD3622" i="3"/>
  <c r="AC3624" i="3" l="1"/>
  <c r="AD3623" i="3"/>
  <c r="AC3625" i="3" l="1"/>
  <c r="AD3624" i="3"/>
  <c r="AC3626" i="3" l="1"/>
  <c r="AD3625" i="3"/>
  <c r="AC3627" i="3" l="1"/>
  <c r="AC3628" i="3" s="1"/>
  <c r="AC3629" i="3" s="1"/>
  <c r="AD3626" i="3"/>
  <c r="AD3627" i="3" s="1"/>
  <c r="AD3628" i="3" s="1"/>
  <c r="AC3630" i="3" l="1"/>
  <c r="AD3629" i="3"/>
  <c r="AC3631" i="3" l="1"/>
  <c r="AD3630" i="3"/>
  <c r="AC3632" i="3" l="1"/>
  <c r="AD3631" i="3"/>
  <c r="AC3633" i="3" l="1"/>
  <c r="AD3632" i="3"/>
  <c r="AC3634" i="3" l="1"/>
  <c r="AD3633" i="3"/>
  <c r="AC3635" i="3" l="1"/>
  <c r="AC3636" i="3" s="1"/>
  <c r="AD3634" i="3"/>
  <c r="AD3635" i="3" s="1"/>
  <c r="AC3637" i="3" l="1"/>
  <c r="AD3636" i="3"/>
  <c r="AC3638" i="3" l="1"/>
  <c r="AD3637" i="3"/>
  <c r="AC3639" i="3" l="1"/>
  <c r="AD3638" i="3"/>
  <c r="AC3640" i="3" l="1"/>
  <c r="AD3639" i="3"/>
  <c r="AC3641" i="3" l="1"/>
  <c r="AD3640" i="3"/>
  <c r="AC3642" i="3" l="1"/>
  <c r="AC3643" i="3" s="1"/>
  <c r="AD3641" i="3"/>
  <c r="AD3642" i="3" s="1"/>
  <c r="AC3644" i="3" l="1"/>
  <c r="AD3643" i="3"/>
  <c r="AC3645" i="3" l="1"/>
  <c r="AD3644" i="3"/>
  <c r="AC3646" i="3" l="1"/>
  <c r="AD3645" i="3"/>
  <c r="AC3647" i="3" l="1"/>
  <c r="AD3646" i="3"/>
  <c r="AC3648" i="3" l="1"/>
  <c r="AC3649" i="3" s="1"/>
  <c r="AC3650" i="3" s="1"/>
  <c r="AD3647" i="3"/>
  <c r="AD3648" i="3" l="1"/>
  <c r="AD3649" i="3" s="1"/>
  <c r="AD3650" i="3" s="1"/>
  <c r="AC3651" i="3"/>
  <c r="AC3652" i="3" l="1"/>
  <c r="AD3651" i="3"/>
  <c r="AC3653" i="3" l="1"/>
  <c r="AD3652" i="3"/>
  <c r="AC3654" i="3" l="1"/>
  <c r="AD3653" i="3"/>
  <c r="AC3655" i="3" l="1"/>
  <c r="AC3656" i="3" s="1"/>
  <c r="AC3657" i="3" s="1"/>
  <c r="AC3658" i="3" s="1"/>
  <c r="AC3659" i="3" s="1"/>
  <c r="AC3660" i="3" s="1"/>
  <c r="AC3661" i="3" s="1"/>
  <c r="AC3662" i="3" s="1"/>
  <c r="AC3663" i="3" s="1"/>
  <c r="AC3664" i="3" s="1"/>
  <c r="AC3665" i="3" s="1"/>
  <c r="AC3666" i="3" s="1"/>
  <c r="AC3667" i="3" s="1"/>
  <c r="AC3668" i="3" s="1"/>
  <c r="AC3669" i="3" s="1"/>
  <c r="AC3670" i="3" s="1"/>
  <c r="AC3671" i="3" s="1"/>
  <c r="AC3672" i="3" s="1"/>
  <c r="AC3673" i="3" s="1"/>
  <c r="AC3674" i="3" s="1"/>
  <c r="AC3675" i="3" s="1"/>
  <c r="AC3676" i="3" s="1"/>
  <c r="AC3677" i="3" s="1"/>
  <c r="AC3678" i="3" s="1"/>
  <c r="AC3679" i="3" s="1"/>
  <c r="AC3680" i="3" s="1"/>
  <c r="AC3681" i="3" s="1"/>
  <c r="AC3682" i="3" s="1"/>
  <c r="AC3683" i="3" s="1"/>
  <c r="AC3684" i="3" s="1"/>
  <c r="AC3685" i="3" s="1"/>
  <c r="AC3686" i="3" s="1"/>
  <c r="AC3687" i="3" s="1"/>
  <c r="AC3688" i="3" s="1"/>
  <c r="AC3689" i="3" s="1"/>
  <c r="AC3690" i="3" s="1"/>
  <c r="AC3691" i="3" s="1"/>
  <c r="AD3654" i="3"/>
  <c r="AD3655" i="3" s="1"/>
  <c r="AD3656" i="3" s="1"/>
  <c r="AD3657" i="3" s="1"/>
  <c r="AD3658" i="3" s="1"/>
  <c r="AD3659" i="3" s="1"/>
  <c r="AD3660" i="3" s="1"/>
  <c r="AD3661" i="3" s="1"/>
  <c r="AD3662" i="3" s="1"/>
  <c r="AD3663" i="3" s="1"/>
  <c r="AD3664" i="3" s="1"/>
  <c r="AD3665" i="3" s="1"/>
  <c r="AD3666" i="3" s="1"/>
  <c r="AD3667" i="3" s="1"/>
  <c r="AD3668" i="3" s="1"/>
  <c r="AD3669" i="3" s="1"/>
  <c r="AD3670" i="3" s="1"/>
  <c r="AD3671" i="3" s="1"/>
  <c r="AD3672" i="3" s="1"/>
  <c r="AD3673" i="3" s="1"/>
  <c r="AD3674" i="3" s="1"/>
  <c r="AD3675" i="3" s="1"/>
  <c r="AD3676" i="3" s="1"/>
  <c r="AD3677" i="3" s="1"/>
  <c r="AD3678" i="3" s="1"/>
  <c r="AD3679" i="3" s="1"/>
  <c r="AD3680" i="3" s="1"/>
  <c r="AD3681" i="3" s="1"/>
  <c r="AD3682" i="3" s="1"/>
  <c r="AD3683" i="3" s="1"/>
  <c r="AD3684" i="3" s="1"/>
  <c r="AD3685" i="3" s="1"/>
  <c r="AD3686" i="3" s="1"/>
  <c r="AD3687" i="3" s="1"/>
  <c r="AD3688" i="3" s="1"/>
  <c r="AD3689" i="3" s="1"/>
  <c r="AD3690" i="3" s="1"/>
  <c r="AD3691" i="3" s="1"/>
  <c r="AF9" i="3" l="1"/>
  <c r="AF7" i="3"/>
  <c r="H7" i="1" s="1"/>
  <c r="AF8" i="3"/>
  <c r="AF10" i="3"/>
  <c r="AF11" i="3"/>
  <c r="AF13" i="3"/>
  <c r="AF12" i="3"/>
  <c r="AF16" i="3"/>
  <c r="AF14" i="3"/>
  <c r="AF15" i="3"/>
  <c r="AF17" i="3"/>
  <c r="AF18" i="3"/>
  <c r="AF20" i="3"/>
  <c r="AF19" i="3"/>
  <c r="AF21" i="3"/>
  <c r="AF26" i="3"/>
  <c r="AF22" i="3"/>
  <c r="AF24" i="3"/>
  <c r="AF23" i="3"/>
  <c r="AF27" i="3"/>
  <c r="AF25" i="3"/>
  <c r="AF28" i="3"/>
  <c r="AF32" i="3"/>
  <c r="AF29" i="3"/>
  <c r="AF30" i="3"/>
  <c r="AF31" i="3"/>
  <c r="AF33" i="3"/>
  <c r="AF35" i="3"/>
  <c r="AF34" i="3"/>
  <c r="AF39" i="3"/>
  <c r="AF37" i="3"/>
  <c r="AF36" i="3"/>
  <c r="AF38" i="3"/>
  <c r="AF41" i="3"/>
  <c r="AF42" i="3"/>
  <c r="AF40" i="3"/>
  <c r="AF45" i="3"/>
  <c r="AF43" i="3"/>
  <c r="AF44" i="3"/>
  <c r="AF46" i="3"/>
  <c r="AF48" i="3"/>
  <c r="AF50" i="3"/>
  <c r="AF47" i="3"/>
  <c r="AF49" i="3"/>
  <c r="AF51" i="3"/>
  <c r="AF52" i="3"/>
  <c r="AF53" i="3"/>
  <c r="AF54" i="3"/>
  <c r="AF56" i="3"/>
  <c r="AF55" i="3"/>
  <c r="AF57" i="3"/>
  <c r="AF58" i="3"/>
  <c r="AF59" i="3"/>
  <c r="AF60" i="3"/>
  <c r="AF61" i="3"/>
  <c r="AF62" i="3"/>
  <c r="AF66" i="3"/>
  <c r="AF63" i="3"/>
  <c r="AF64" i="3"/>
  <c r="AF65" i="3"/>
  <c r="AF67" i="3"/>
  <c r="AF68" i="3"/>
  <c r="AF69" i="3"/>
  <c r="AF70" i="3"/>
  <c r="AF71" i="3"/>
  <c r="AF73" i="3"/>
  <c r="AF72" i="3"/>
  <c r="AF75" i="3"/>
  <c r="AF74" i="3"/>
  <c r="AF76" i="3"/>
  <c r="AF77" i="3"/>
  <c r="AF79" i="3"/>
  <c r="AF78" i="3"/>
  <c r="AF80" i="3"/>
  <c r="AF81" i="3"/>
  <c r="AF82" i="3"/>
  <c r="AF83" i="3"/>
  <c r="AF84" i="3"/>
  <c r="AF85" i="3"/>
  <c r="AF87" i="3"/>
  <c r="AF86" i="3"/>
  <c r="AF90" i="3"/>
  <c r="AF88" i="3"/>
  <c r="AF94" i="3"/>
  <c r="AF89" i="3"/>
  <c r="AF92" i="3"/>
  <c r="AF91" i="3"/>
  <c r="AF93" i="3"/>
  <c r="AF95" i="3"/>
  <c r="AF97" i="3"/>
  <c r="AF96" i="3"/>
  <c r="AF99" i="3"/>
  <c r="AF98" i="3"/>
  <c r="AF100" i="3"/>
  <c r="AF101" i="3"/>
  <c r="AF102" i="3"/>
  <c r="AF103" i="3"/>
  <c r="AF104" i="3"/>
  <c r="AF105" i="3"/>
  <c r="AF106" i="3"/>
  <c r="AF107" i="3"/>
  <c r="AF108" i="3"/>
  <c r="AF110" i="3"/>
  <c r="AF109" i="3"/>
  <c r="AF111" i="3"/>
  <c r="AF112" i="3"/>
  <c r="AF113" i="3"/>
  <c r="AF114" i="3"/>
  <c r="AF115" i="3"/>
  <c r="AF116" i="3"/>
  <c r="AF117" i="3"/>
  <c r="AF118" i="3"/>
  <c r="AF122" i="3"/>
  <c r="AF119" i="3"/>
  <c r="AF120" i="3"/>
  <c r="AF121" i="3"/>
  <c r="AF125" i="3"/>
  <c r="AF123" i="3"/>
  <c r="AF124" i="3"/>
  <c r="H114" i="1" l="1"/>
  <c r="AP114" i="3"/>
  <c r="AO114" i="3"/>
  <c r="AN114" i="3"/>
  <c r="AI114" i="3"/>
  <c r="AK114" i="3"/>
  <c r="AJ114" i="3"/>
  <c r="AR114" i="3" s="1"/>
  <c r="I114" i="1" s="1"/>
  <c r="AH114" i="3"/>
  <c r="H118" i="1"/>
  <c r="AO118" i="3"/>
  <c r="AP118" i="3"/>
  <c r="AN118" i="3"/>
  <c r="AK118" i="3"/>
  <c r="AH118" i="3"/>
  <c r="AI118" i="3"/>
  <c r="AJ118" i="3"/>
  <c r="AR118" i="3" s="1"/>
  <c r="I118" i="1" s="1"/>
  <c r="H109" i="1"/>
  <c r="AP109" i="3"/>
  <c r="AO109" i="3"/>
  <c r="AN109" i="3"/>
  <c r="AI109" i="3"/>
  <c r="AK109" i="3"/>
  <c r="AJ109" i="3"/>
  <c r="AR109" i="3" s="1"/>
  <c r="I109" i="1" s="1"/>
  <c r="AH109" i="3"/>
  <c r="H102" i="1"/>
  <c r="AO102" i="3"/>
  <c r="AP102" i="3"/>
  <c r="AN102" i="3"/>
  <c r="AH102" i="3"/>
  <c r="AJ102" i="3"/>
  <c r="AR102" i="3" s="1"/>
  <c r="I102" i="1" s="1"/>
  <c r="AK102" i="3"/>
  <c r="AI102" i="3"/>
  <c r="H93" i="1"/>
  <c r="AO93" i="3"/>
  <c r="AP93" i="3"/>
  <c r="AN93" i="3"/>
  <c r="AI93" i="3"/>
  <c r="AJ93" i="3"/>
  <c r="AR93" i="3" s="1"/>
  <c r="I93" i="1" s="1"/>
  <c r="AK93" i="3"/>
  <c r="AH93" i="3"/>
  <c r="H87" i="1"/>
  <c r="AP87" i="3"/>
  <c r="AO87" i="3"/>
  <c r="AN87" i="3"/>
  <c r="AK87" i="3"/>
  <c r="AJ87" i="3"/>
  <c r="AR87" i="3" s="1"/>
  <c r="I87" i="1" s="1"/>
  <c r="AH87" i="3"/>
  <c r="AI87" i="3"/>
  <c r="AP79" i="3"/>
  <c r="H79" i="1"/>
  <c r="AO79" i="3"/>
  <c r="AN79" i="3"/>
  <c r="AI79" i="3"/>
  <c r="AH79" i="3"/>
  <c r="AJ79" i="3"/>
  <c r="AR79" i="3" s="1"/>
  <c r="I79" i="1" s="1"/>
  <c r="AK79" i="3"/>
  <c r="AO70" i="3"/>
  <c r="AP70" i="3"/>
  <c r="H70" i="1"/>
  <c r="AN70" i="3"/>
  <c r="AH70" i="3"/>
  <c r="AK70" i="3"/>
  <c r="AI70" i="3"/>
  <c r="AJ70" i="3"/>
  <c r="AR70" i="3" s="1"/>
  <c r="I70" i="1" s="1"/>
  <c r="H62" i="1"/>
  <c r="AP62" i="3"/>
  <c r="AO62" i="3"/>
  <c r="AN62" i="3"/>
  <c r="AK62" i="3"/>
  <c r="AH62" i="3"/>
  <c r="AI62" i="3"/>
  <c r="AJ62" i="3"/>
  <c r="AR62" i="3" s="1"/>
  <c r="I62" i="1" s="1"/>
  <c r="H54" i="1"/>
  <c r="AO54" i="3"/>
  <c r="AP54" i="3"/>
  <c r="AN54" i="3"/>
  <c r="AK54" i="3"/>
  <c r="AI54" i="3"/>
  <c r="AH54" i="3"/>
  <c r="AJ54" i="3"/>
  <c r="AR54" i="3" s="1"/>
  <c r="I54" i="1" s="1"/>
  <c r="AO46" i="3"/>
  <c r="AN46" i="3"/>
  <c r="H46" i="1"/>
  <c r="AP46" i="3"/>
  <c r="AJ46" i="3"/>
  <c r="AR46" i="3" s="1"/>
  <c r="I46" i="1" s="1"/>
  <c r="AK46" i="3"/>
  <c r="AH46" i="3"/>
  <c r="AI46" i="3"/>
  <c r="H36" i="1"/>
  <c r="AP36" i="3"/>
  <c r="AO36" i="3"/>
  <c r="AN36" i="3"/>
  <c r="AI36" i="3"/>
  <c r="AK36" i="3"/>
  <c r="AH36" i="3"/>
  <c r="AJ36" i="3"/>
  <c r="AR36" i="3" s="1"/>
  <c r="I36" i="1" s="1"/>
  <c r="H29" i="1"/>
  <c r="AP29" i="3"/>
  <c r="AN29" i="3"/>
  <c r="AO29" i="3"/>
  <c r="AH29" i="3"/>
  <c r="AI29" i="3"/>
  <c r="AJ29" i="3"/>
  <c r="AR29" i="3" s="1"/>
  <c r="I29" i="1" s="1"/>
  <c r="AK29" i="3"/>
  <c r="AP26" i="3"/>
  <c r="AN26" i="3"/>
  <c r="H26" i="1"/>
  <c r="AO26" i="3"/>
  <c r="AI26" i="3"/>
  <c r="AJ26" i="3"/>
  <c r="AR26" i="3" s="1"/>
  <c r="I26" i="1" s="1"/>
  <c r="AH26" i="3"/>
  <c r="AK26" i="3"/>
  <c r="H16" i="1"/>
  <c r="AP16" i="3"/>
  <c r="AN16" i="3"/>
  <c r="AO16" i="3"/>
  <c r="AK16" i="3"/>
  <c r="AI16" i="3"/>
  <c r="AJ16" i="3"/>
  <c r="AR16" i="3" s="1"/>
  <c r="I16" i="1" s="1"/>
  <c r="AH16" i="3"/>
  <c r="AO117" i="3"/>
  <c r="AP117" i="3"/>
  <c r="H117" i="1"/>
  <c r="AN117" i="3"/>
  <c r="AI117" i="3"/>
  <c r="AJ117" i="3"/>
  <c r="AR117" i="3" s="1"/>
  <c r="I117" i="1" s="1"/>
  <c r="AK117" i="3"/>
  <c r="AH117" i="3"/>
  <c r="H110" i="1"/>
  <c r="AP110" i="3"/>
  <c r="AO110" i="3"/>
  <c r="AN110" i="3"/>
  <c r="AH110" i="3"/>
  <c r="AI110" i="3"/>
  <c r="AJ110" i="3"/>
  <c r="AR110" i="3" s="1"/>
  <c r="I110" i="1" s="1"/>
  <c r="AK110" i="3"/>
  <c r="H101" i="1"/>
  <c r="AO101" i="3"/>
  <c r="AP101" i="3"/>
  <c r="AN101" i="3"/>
  <c r="AH101" i="3"/>
  <c r="AK101" i="3"/>
  <c r="AJ101" i="3"/>
  <c r="AR101" i="3" s="1"/>
  <c r="I101" i="1" s="1"/>
  <c r="AI101" i="3"/>
  <c r="AO91" i="3"/>
  <c r="H91" i="1"/>
  <c r="AP91" i="3"/>
  <c r="AN91" i="3"/>
  <c r="AI91" i="3"/>
  <c r="AH91" i="3"/>
  <c r="AK91" i="3"/>
  <c r="AJ91" i="3"/>
  <c r="AR91" i="3" s="1"/>
  <c r="I91" i="1" s="1"/>
  <c r="AP85" i="3"/>
  <c r="H85" i="1"/>
  <c r="AO85" i="3"/>
  <c r="AN85" i="3"/>
  <c r="AJ85" i="3"/>
  <c r="AR85" i="3" s="1"/>
  <c r="I85" i="1" s="1"/>
  <c r="AH85" i="3"/>
  <c r="AI85" i="3"/>
  <c r="AK85" i="3"/>
  <c r="H77" i="1"/>
  <c r="AP77" i="3"/>
  <c r="AO77" i="3"/>
  <c r="AN77" i="3"/>
  <c r="AJ77" i="3"/>
  <c r="AR77" i="3" s="1"/>
  <c r="I77" i="1" s="1"/>
  <c r="AI77" i="3"/>
  <c r="AH77" i="3"/>
  <c r="AK77" i="3"/>
  <c r="AP69" i="3"/>
  <c r="H69" i="1"/>
  <c r="AO69" i="3"/>
  <c r="AN69" i="3"/>
  <c r="AI69" i="3"/>
  <c r="AK69" i="3"/>
  <c r="AH69" i="3"/>
  <c r="AJ69" i="3"/>
  <c r="AR69" i="3" s="1"/>
  <c r="I69" i="1" s="1"/>
  <c r="H61" i="1"/>
  <c r="AO61" i="3"/>
  <c r="AP61" i="3"/>
  <c r="AN61" i="3"/>
  <c r="AK61" i="3"/>
  <c r="AI61" i="3"/>
  <c r="AH61" i="3"/>
  <c r="AJ61" i="3"/>
  <c r="AR61" i="3" s="1"/>
  <c r="I61" i="1" s="1"/>
  <c r="H53" i="1"/>
  <c r="AO53" i="3"/>
  <c r="AP53" i="3"/>
  <c r="AN53" i="3"/>
  <c r="AH53" i="3"/>
  <c r="AI53" i="3"/>
  <c r="AJ53" i="3"/>
  <c r="AR53" i="3" s="1"/>
  <c r="I53" i="1" s="1"/>
  <c r="AK53" i="3"/>
  <c r="AP44" i="3"/>
  <c r="AN44" i="3"/>
  <c r="H44" i="1"/>
  <c r="AO44" i="3"/>
  <c r="AI44" i="3"/>
  <c r="AH44" i="3"/>
  <c r="AK44" i="3"/>
  <c r="AJ44" i="3"/>
  <c r="AR44" i="3" s="1"/>
  <c r="I44" i="1" s="1"/>
  <c r="H37" i="1"/>
  <c r="AO37" i="3"/>
  <c r="AP37" i="3"/>
  <c r="AN37" i="3"/>
  <c r="AJ37" i="3"/>
  <c r="AR37" i="3" s="1"/>
  <c r="I37" i="1" s="1"/>
  <c r="AH37" i="3"/>
  <c r="AK37" i="3"/>
  <c r="AI37" i="3"/>
  <c r="H32" i="1"/>
  <c r="AN32" i="3"/>
  <c r="AP32" i="3"/>
  <c r="AO32" i="3"/>
  <c r="AK32" i="3"/>
  <c r="AJ32" i="3"/>
  <c r="AR32" i="3" s="1"/>
  <c r="I32" i="1" s="1"/>
  <c r="AH32" i="3"/>
  <c r="AI32" i="3"/>
  <c r="H21" i="1"/>
  <c r="AP21" i="3"/>
  <c r="AN21" i="3"/>
  <c r="AO21" i="3"/>
  <c r="AJ21" i="3"/>
  <c r="AR21" i="3" s="1"/>
  <c r="I21" i="1" s="1"/>
  <c r="AK21" i="3"/>
  <c r="AH21" i="3"/>
  <c r="AI21" i="3"/>
  <c r="AP12" i="3"/>
  <c r="AO12" i="3"/>
  <c r="AN12" i="3"/>
  <c r="H12" i="1"/>
  <c r="AI12" i="3"/>
  <c r="AJ12" i="3"/>
  <c r="AR12" i="3" s="1"/>
  <c r="I12" i="1" s="1"/>
  <c r="AH12" i="3"/>
  <c r="AK12" i="3"/>
  <c r="H124" i="1"/>
  <c r="AO124" i="3"/>
  <c r="AP124" i="3"/>
  <c r="AN124" i="3"/>
  <c r="AJ124" i="3"/>
  <c r="AR124" i="3" s="1"/>
  <c r="I124" i="1" s="1"/>
  <c r="AH124" i="3"/>
  <c r="AK124" i="3"/>
  <c r="AI124" i="3"/>
  <c r="H116" i="1"/>
  <c r="AP116" i="3"/>
  <c r="AO116" i="3"/>
  <c r="AN116" i="3"/>
  <c r="AK116" i="3"/>
  <c r="AJ116" i="3"/>
  <c r="AR116" i="3" s="1"/>
  <c r="I116" i="1" s="1"/>
  <c r="AI116" i="3"/>
  <c r="AH116" i="3"/>
  <c r="H108" i="1"/>
  <c r="AP108" i="3"/>
  <c r="AO108" i="3"/>
  <c r="AN108" i="3"/>
  <c r="AH108" i="3"/>
  <c r="AI108" i="3"/>
  <c r="AJ108" i="3"/>
  <c r="AR108" i="3" s="1"/>
  <c r="I108" i="1" s="1"/>
  <c r="AK108" i="3"/>
  <c r="H100" i="1"/>
  <c r="AP100" i="3"/>
  <c r="AO100" i="3"/>
  <c r="AN100" i="3"/>
  <c r="AK100" i="3"/>
  <c r="AI100" i="3"/>
  <c r="AH100" i="3"/>
  <c r="AJ100" i="3"/>
  <c r="AR100" i="3" s="1"/>
  <c r="I100" i="1" s="1"/>
  <c r="AP92" i="3"/>
  <c r="AO92" i="3"/>
  <c r="H92" i="1"/>
  <c r="AN92" i="3"/>
  <c r="AH92" i="3"/>
  <c r="AI92" i="3"/>
  <c r="AK92" i="3"/>
  <c r="AJ92" i="3"/>
  <c r="AR92" i="3" s="1"/>
  <c r="I92" i="1" s="1"/>
  <c r="H84" i="1"/>
  <c r="AP84" i="3"/>
  <c r="AO84" i="3"/>
  <c r="AN84" i="3"/>
  <c r="AI84" i="3"/>
  <c r="AH84" i="3"/>
  <c r="AK84" i="3"/>
  <c r="AJ84" i="3"/>
  <c r="AR84" i="3" s="1"/>
  <c r="I84" i="1" s="1"/>
  <c r="AP76" i="3"/>
  <c r="AO76" i="3"/>
  <c r="H76" i="1"/>
  <c r="AN76" i="3"/>
  <c r="AJ76" i="3"/>
  <c r="AR76" i="3" s="1"/>
  <c r="I76" i="1" s="1"/>
  <c r="AK76" i="3"/>
  <c r="AI76" i="3"/>
  <c r="AH76" i="3"/>
  <c r="H68" i="1"/>
  <c r="AP68" i="3"/>
  <c r="AO68" i="3"/>
  <c r="AN68" i="3"/>
  <c r="AK68" i="3"/>
  <c r="AH68" i="3"/>
  <c r="AI68" i="3"/>
  <c r="AJ68" i="3"/>
  <c r="AR68" i="3" s="1"/>
  <c r="I68" i="1" s="1"/>
  <c r="H60" i="1"/>
  <c r="AP60" i="3"/>
  <c r="AO60" i="3"/>
  <c r="AN60" i="3"/>
  <c r="AI60" i="3"/>
  <c r="AH60" i="3"/>
  <c r="AK60" i="3"/>
  <c r="AJ60" i="3"/>
  <c r="AR60" i="3" s="1"/>
  <c r="I60" i="1" s="1"/>
  <c r="H52" i="1"/>
  <c r="AO52" i="3"/>
  <c r="AN52" i="3"/>
  <c r="AP52" i="3"/>
  <c r="AH52" i="3"/>
  <c r="AJ52" i="3"/>
  <c r="AR52" i="3" s="1"/>
  <c r="I52" i="1" s="1"/>
  <c r="AK52" i="3"/>
  <c r="AI52" i="3"/>
  <c r="H43" i="1"/>
  <c r="AN43" i="3"/>
  <c r="AP43" i="3"/>
  <c r="AO43" i="3"/>
  <c r="AJ43" i="3"/>
  <c r="AR43" i="3" s="1"/>
  <c r="I43" i="1" s="1"/>
  <c r="AH43" i="3"/>
  <c r="AI43" i="3"/>
  <c r="AK43" i="3"/>
  <c r="H39" i="1"/>
  <c r="AO39" i="3"/>
  <c r="AP39" i="3"/>
  <c r="AN39" i="3"/>
  <c r="AK39" i="3"/>
  <c r="AH39" i="3"/>
  <c r="AJ39" i="3"/>
  <c r="AR39" i="3" s="1"/>
  <c r="I39" i="1" s="1"/>
  <c r="AI39" i="3"/>
  <c r="H28" i="1"/>
  <c r="AN28" i="3"/>
  <c r="AP28" i="3"/>
  <c r="AO28" i="3"/>
  <c r="AK28" i="3"/>
  <c r="AI28" i="3"/>
  <c r="AH28" i="3"/>
  <c r="AJ28" i="3"/>
  <c r="AR28" i="3" s="1"/>
  <c r="I28" i="1" s="1"/>
  <c r="H19" i="1"/>
  <c r="AO19" i="3"/>
  <c r="AN19" i="3"/>
  <c r="AP19" i="3"/>
  <c r="AI19" i="3"/>
  <c r="AJ19" i="3"/>
  <c r="AR19" i="3" s="1"/>
  <c r="I19" i="1" s="1"/>
  <c r="AK19" i="3"/>
  <c r="AH19" i="3"/>
  <c r="H13" i="1"/>
  <c r="AO13" i="3"/>
  <c r="AN13" i="3"/>
  <c r="AP13" i="3"/>
  <c r="AK13" i="3"/>
  <c r="AJ13" i="3"/>
  <c r="AR13" i="3" s="1"/>
  <c r="I13" i="1" s="1"/>
  <c r="AH13" i="3"/>
  <c r="AI13" i="3"/>
  <c r="H125" i="1"/>
  <c r="AO125" i="3"/>
  <c r="AP125" i="3"/>
  <c r="AN125" i="3"/>
  <c r="AK125" i="3"/>
  <c r="AI125" i="3"/>
  <c r="AH125" i="3"/>
  <c r="AJ125" i="3"/>
  <c r="AR125" i="3" s="1"/>
  <c r="I125" i="1" s="1"/>
  <c r="H107" i="1"/>
  <c r="AO107" i="3"/>
  <c r="AP107" i="3"/>
  <c r="AN107" i="3"/>
  <c r="AH107" i="3"/>
  <c r="AJ107" i="3"/>
  <c r="AR107" i="3" s="1"/>
  <c r="I107" i="1" s="1"/>
  <c r="AK107" i="3"/>
  <c r="AI107" i="3"/>
  <c r="H98" i="1"/>
  <c r="AP98" i="3"/>
  <c r="AO98" i="3"/>
  <c r="AN98" i="3"/>
  <c r="AK98" i="3"/>
  <c r="AH98" i="3"/>
  <c r="AJ98" i="3"/>
  <c r="AR98" i="3" s="1"/>
  <c r="I98" i="1" s="1"/>
  <c r="AI98" i="3"/>
  <c r="H89" i="1"/>
  <c r="AP89" i="3"/>
  <c r="AO89" i="3"/>
  <c r="AN89" i="3"/>
  <c r="AI89" i="3"/>
  <c r="AK89" i="3"/>
  <c r="AJ89" i="3"/>
  <c r="AR89" i="3" s="1"/>
  <c r="I89" i="1" s="1"/>
  <c r="AH89" i="3"/>
  <c r="AP83" i="3"/>
  <c r="H83" i="1"/>
  <c r="AO83" i="3"/>
  <c r="AN83" i="3"/>
  <c r="AJ83" i="3"/>
  <c r="AR83" i="3" s="1"/>
  <c r="I83" i="1" s="1"/>
  <c r="AI83" i="3"/>
  <c r="AH83" i="3"/>
  <c r="AK83" i="3"/>
  <c r="H74" i="1"/>
  <c r="AO74" i="3"/>
  <c r="AP74" i="3"/>
  <c r="AN74" i="3"/>
  <c r="AI74" i="3"/>
  <c r="AJ74" i="3"/>
  <c r="AR74" i="3" s="1"/>
  <c r="I74" i="1" s="1"/>
  <c r="AK74" i="3"/>
  <c r="AH74" i="3"/>
  <c r="AO67" i="3"/>
  <c r="AP67" i="3"/>
  <c r="H67" i="1"/>
  <c r="AN67" i="3"/>
  <c r="AK67" i="3"/>
  <c r="AI67" i="3"/>
  <c r="AH67" i="3"/>
  <c r="AJ67" i="3"/>
  <c r="AR67" i="3" s="1"/>
  <c r="I67" i="1" s="1"/>
  <c r="H59" i="1"/>
  <c r="AN59" i="3"/>
  <c r="AO59" i="3"/>
  <c r="AP59" i="3"/>
  <c r="AJ59" i="3"/>
  <c r="AR59" i="3" s="1"/>
  <c r="I59" i="1" s="1"/>
  <c r="AI59" i="3"/>
  <c r="AK59" i="3"/>
  <c r="AH59" i="3"/>
  <c r="AO51" i="3"/>
  <c r="H51" i="1"/>
  <c r="AP51" i="3"/>
  <c r="AN51" i="3"/>
  <c r="AH51" i="3"/>
  <c r="AJ51" i="3"/>
  <c r="AR51" i="3" s="1"/>
  <c r="I51" i="1" s="1"/>
  <c r="AK51" i="3"/>
  <c r="AI51" i="3"/>
  <c r="AN45" i="3"/>
  <c r="H45" i="1"/>
  <c r="AO45" i="3"/>
  <c r="AP45" i="3"/>
  <c r="AK45" i="3"/>
  <c r="AH45" i="3"/>
  <c r="AJ45" i="3"/>
  <c r="AR45" i="3" s="1"/>
  <c r="I45" i="1" s="1"/>
  <c r="AI45" i="3"/>
  <c r="AO34" i="3"/>
  <c r="AN34" i="3"/>
  <c r="H34" i="1"/>
  <c r="AP34" i="3"/>
  <c r="AH34" i="3"/>
  <c r="AJ34" i="3"/>
  <c r="AR34" i="3" s="1"/>
  <c r="I34" i="1" s="1"/>
  <c r="AK34" i="3"/>
  <c r="AI34" i="3"/>
  <c r="AP25" i="3"/>
  <c r="AO25" i="3"/>
  <c r="AN25" i="3"/>
  <c r="H25" i="1"/>
  <c r="AK25" i="3"/>
  <c r="AH25" i="3"/>
  <c r="AI25" i="3"/>
  <c r="AJ25" i="3"/>
  <c r="AR25" i="3" s="1"/>
  <c r="I25" i="1" s="1"/>
  <c r="AO20" i="3"/>
  <c r="AN20" i="3"/>
  <c r="H20" i="1"/>
  <c r="AP20" i="3"/>
  <c r="AH20" i="3"/>
  <c r="AI20" i="3"/>
  <c r="AK20" i="3"/>
  <c r="AJ20" i="3"/>
  <c r="AR20" i="3" s="1"/>
  <c r="I20" i="1" s="1"/>
  <c r="AO11" i="3"/>
  <c r="AN11" i="3"/>
  <c r="AJ11" i="3"/>
  <c r="AR11" i="3" s="1"/>
  <c r="I11" i="1" s="1"/>
  <c r="H11" i="1"/>
  <c r="AP11" i="3"/>
  <c r="AK11" i="3"/>
  <c r="AH11" i="3"/>
  <c r="AI11" i="3"/>
  <c r="H123" i="1"/>
  <c r="AP123" i="3"/>
  <c r="AO123" i="3"/>
  <c r="AN123" i="3"/>
  <c r="AH123" i="3"/>
  <c r="AI123" i="3"/>
  <c r="AJ123" i="3"/>
  <c r="AR123" i="3" s="1"/>
  <c r="I123" i="1" s="1"/>
  <c r="AK123" i="3"/>
  <c r="AP115" i="3"/>
  <c r="AO115" i="3"/>
  <c r="H115" i="1"/>
  <c r="AN115" i="3"/>
  <c r="AI115" i="3"/>
  <c r="AJ115" i="3"/>
  <c r="AR115" i="3" s="1"/>
  <c r="I115" i="1" s="1"/>
  <c r="AK115" i="3"/>
  <c r="AH115" i="3"/>
  <c r="AO94" i="3"/>
  <c r="AP94" i="3"/>
  <c r="H94" i="1"/>
  <c r="AN94" i="3"/>
  <c r="AI94" i="3"/>
  <c r="AJ94" i="3"/>
  <c r="AR94" i="3" s="1"/>
  <c r="I94" i="1" s="1"/>
  <c r="AH94" i="3"/>
  <c r="AK94" i="3"/>
  <c r="H82" i="1"/>
  <c r="AP82" i="3"/>
  <c r="AO82" i="3"/>
  <c r="AN82" i="3"/>
  <c r="AI82" i="3"/>
  <c r="AK82" i="3"/>
  <c r="AJ82" i="3"/>
  <c r="AR82" i="3" s="1"/>
  <c r="I82" i="1" s="1"/>
  <c r="AH82" i="3"/>
  <c r="AP75" i="3"/>
  <c r="H75" i="1"/>
  <c r="AO75" i="3"/>
  <c r="AN75" i="3"/>
  <c r="AH75" i="3"/>
  <c r="AI75" i="3"/>
  <c r="AJ75" i="3"/>
  <c r="AR75" i="3" s="1"/>
  <c r="I75" i="1" s="1"/>
  <c r="AK75" i="3"/>
  <c r="H65" i="1"/>
  <c r="AP65" i="3"/>
  <c r="AO65" i="3"/>
  <c r="AN65" i="3"/>
  <c r="AH65" i="3"/>
  <c r="AK65" i="3"/>
  <c r="AI65" i="3"/>
  <c r="AJ65" i="3"/>
  <c r="AR65" i="3" s="1"/>
  <c r="I65" i="1" s="1"/>
  <c r="H58" i="1"/>
  <c r="AN58" i="3"/>
  <c r="AP58" i="3"/>
  <c r="AO58" i="3"/>
  <c r="AJ58" i="3"/>
  <c r="AR58" i="3" s="1"/>
  <c r="I58" i="1" s="1"/>
  <c r="AH58" i="3"/>
  <c r="AK58" i="3"/>
  <c r="AI58" i="3"/>
  <c r="H49" i="1"/>
  <c r="AN49" i="3"/>
  <c r="AP49" i="3"/>
  <c r="AO49" i="3"/>
  <c r="AJ49" i="3"/>
  <c r="AR49" i="3" s="1"/>
  <c r="I49" i="1" s="1"/>
  <c r="AI49" i="3"/>
  <c r="AH49" i="3"/>
  <c r="AK49" i="3"/>
  <c r="H40" i="1"/>
  <c r="AP40" i="3"/>
  <c r="AO40" i="3"/>
  <c r="AN40" i="3"/>
  <c r="AJ40" i="3"/>
  <c r="AR40" i="3" s="1"/>
  <c r="I40" i="1" s="1"/>
  <c r="AK40" i="3"/>
  <c r="AI40" i="3"/>
  <c r="AH40" i="3"/>
  <c r="H35" i="1"/>
  <c r="AP35" i="3"/>
  <c r="AO35" i="3"/>
  <c r="AN35" i="3"/>
  <c r="AK35" i="3"/>
  <c r="AI35" i="3"/>
  <c r="AJ35" i="3"/>
  <c r="AR35" i="3" s="1"/>
  <c r="I35" i="1" s="1"/>
  <c r="AH35" i="3"/>
  <c r="H27" i="1"/>
  <c r="AP27" i="3"/>
  <c r="AN27" i="3"/>
  <c r="AO27" i="3"/>
  <c r="AH27" i="3"/>
  <c r="AK27" i="3"/>
  <c r="AJ27" i="3"/>
  <c r="AR27" i="3" s="1"/>
  <c r="I27" i="1" s="1"/>
  <c r="AI27" i="3"/>
  <c r="H18" i="1"/>
  <c r="AP18" i="3"/>
  <c r="AO18" i="3"/>
  <c r="AN18" i="3"/>
  <c r="AI18" i="3"/>
  <c r="AH18" i="3"/>
  <c r="AK18" i="3"/>
  <c r="AJ18" i="3"/>
  <c r="AR18" i="3" s="1"/>
  <c r="I18" i="1" s="1"/>
  <c r="AK10" i="3"/>
  <c r="AI10" i="3"/>
  <c r="H10" i="1"/>
  <c r="AN10" i="3"/>
  <c r="AJ10" i="3"/>
  <c r="AR10" i="3" s="1"/>
  <c r="I10" i="1" s="1"/>
  <c r="AO10" i="3"/>
  <c r="AH10" i="3"/>
  <c r="AP10" i="3"/>
  <c r="AP121" i="3"/>
  <c r="H121" i="1"/>
  <c r="AO121" i="3"/>
  <c r="AN121" i="3"/>
  <c r="AJ121" i="3"/>
  <c r="AR121" i="3" s="1"/>
  <c r="I121" i="1" s="1"/>
  <c r="AI121" i="3"/>
  <c r="AH121" i="3"/>
  <c r="AK121" i="3"/>
  <c r="AP99" i="3"/>
  <c r="H99" i="1"/>
  <c r="AO99" i="3"/>
  <c r="AN99" i="3"/>
  <c r="AI99" i="3"/>
  <c r="AK99" i="3"/>
  <c r="AJ99" i="3"/>
  <c r="AR99" i="3" s="1"/>
  <c r="I99" i="1" s="1"/>
  <c r="AH99" i="3"/>
  <c r="H113" i="1"/>
  <c r="AO113" i="3"/>
  <c r="AP113" i="3"/>
  <c r="AN113" i="3"/>
  <c r="AH113" i="3"/>
  <c r="AK113" i="3"/>
  <c r="AI113" i="3"/>
  <c r="AJ113" i="3"/>
  <c r="AR113" i="3" s="1"/>
  <c r="I113" i="1" s="1"/>
  <c r="AO105" i="3"/>
  <c r="H105" i="1"/>
  <c r="AP105" i="3"/>
  <c r="AN105" i="3"/>
  <c r="AK105" i="3"/>
  <c r="AH105" i="3"/>
  <c r="AI105" i="3"/>
  <c r="AJ105" i="3"/>
  <c r="AR105" i="3" s="1"/>
  <c r="I105" i="1" s="1"/>
  <c r="H96" i="1"/>
  <c r="AP96" i="3"/>
  <c r="AO96" i="3"/>
  <c r="AN96" i="3"/>
  <c r="AI96" i="3"/>
  <c r="AH96" i="3"/>
  <c r="AJ96" i="3"/>
  <c r="AR96" i="3" s="1"/>
  <c r="I96" i="1" s="1"/>
  <c r="AK96" i="3"/>
  <c r="AP88" i="3"/>
  <c r="AO88" i="3"/>
  <c r="H88" i="1"/>
  <c r="AN88" i="3"/>
  <c r="AJ88" i="3"/>
  <c r="AR88" i="3" s="1"/>
  <c r="I88" i="1" s="1"/>
  <c r="AI88" i="3"/>
  <c r="AK88" i="3"/>
  <c r="AH88" i="3"/>
  <c r="H81" i="1"/>
  <c r="AO81" i="3"/>
  <c r="AP81" i="3"/>
  <c r="AN81" i="3"/>
  <c r="AJ81" i="3"/>
  <c r="AR81" i="3" s="1"/>
  <c r="I81" i="1" s="1"/>
  <c r="AI81" i="3"/>
  <c r="AK81" i="3"/>
  <c r="AH81" i="3"/>
  <c r="AP72" i="3"/>
  <c r="AO72" i="3"/>
  <c r="H72" i="1"/>
  <c r="AN72" i="3"/>
  <c r="AH72" i="3"/>
  <c r="AK72" i="3"/>
  <c r="AJ72" i="3"/>
  <c r="AR72" i="3" s="1"/>
  <c r="I72" i="1" s="1"/>
  <c r="AI72" i="3"/>
  <c r="H64" i="1"/>
  <c r="AO64" i="3"/>
  <c r="AP64" i="3"/>
  <c r="AN64" i="3"/>
  <c r="AH64" i="3"/>
  <c r="AI64" i="3"/>
  <c r="AK64" i="3"/>
  <c r="AJ64" i="3"/>
  <c r="AR64" i="3" s="1"/>
  <c r="I64" i="1" s="1"/>
  <c r="H57" i="1"/>
  <c r="AN57" i="3"/>
  <c r="AO57" i="3"/>
  <c r="AP57" i="3"/>
  <c r="AJ57" i="3"/>
  <c r="AR57" i="3" s="1"/>
  <c r="I57" i="1" s="1"/>
  <c r="AH57" i="3"/>
  <c r="AK57" i="3"/>
  <c r="AI57" i="3"/>
  <c r="AP47" i="3"/>
  <c r="AO47" i="3"/>
  <c r="H47" i="1"/>
  <c r="AN47" i="3"/>
  <c r="AJ47" i="3"/>
  <c r="AR47" i="3" s="1"/>
  <c r="I47" i="1" s="1"/>
  <c r="AH47" i="3"/>
  <c r="AI47" i="3"/>
  <c r="AK47" i="3"/>
  <c r="H42" i="1"/>
  <c r="AO42" i="3"/>
  <c r="AP42" i="3"/>
  <c r="AN42" i="3"/>
  <c r="AK42" i="3"/>
  <c r="AJ42" i="3"/>
  <c r="AR42" i="3" s="1"/>
  <c r="I42" i="1" s="1"/>
  <c r="AH42" i="3"/>
  <c r="AI42" i="3"/>
  <c r="AN33" i="3"/>
  <c r="AO33" i="3"/>
  <c r="H33" i="1"/>
  <c r="AP33" i="3"/>
  <c r="AJ33" i="3"/>
  <c r="AR33" i="3" s="1"/>
  <c r="I33" i="1" s="1"/>
  <c r="AK33" i="3"/>
  <c r="AH33" i="3"/>
  <c r="AI33" i="3"/>
  <c r="AN23" i="3"/>
  <c r="H23" i="1"/>
  <c r="AP23" i="3"/>
  <c r="AO23" i="3"/>
  <c r="AH23" i="3"/>
  <c r="AI23" i="3"/>
  <c r="AJ23" i="3"/>
  <c r="AR23" i="3" s="1"/>
  <c r="I23" i="1" s="1"/>
  <c r="AK23" i="3"/>
  <c r="AN17" i="3"/>
  <c r="H17" i="1"/>
  <c r="AP17" i="3"/>
  <c r="AO17" i="3"/>
  <c r="AI17" i="3"/>
  <c r="AH17" i="3"/>
  <c r="AJ17" i="3"/>
  <c r="AR17" i="3" s="1"/>
  <c r="I17" i="1" s="1"/>
  <c r="AK17" i="3"/>
  <c r="H8" i="1"/>
  <c r="AN8" i="3"/>
  <c r="AK8" i="3"/>
  <c r="AJ8" i="3"/>
  <c r="AR8" i="3" s="1"/>
  <c r="I8" i="1" s="1"/>
  <c r="AP8" i="3"/>
  <c r="AO8" i="3"/>
  <c r="AH8" i="3"/>
  <c r="AI8" i="3"/>
  <c r="H120" i="1"/>
  <c r="AP120" i="3"/>
  <c r="AO120" i="3"/>
  <c r="AN120" i="3"/>
  <c r="AK120" i="3"/>
  <c r="AI120" i="3"/>
  <c r="AH120" i="3"/>
  <c r="AJ120" i="3"/>
  <c r="AR120" i="3" s="1"/>
  <c r="I120" i="1" s="1"/>
  <c r="H119" i="1"/>
  <c r="AO119" i="3"/>
  <c r="AP119" i="3"/>
  <c r="AN119" i="3"/>
  <c r="AH119" i="3"/>
  <c r="AK119" i="3"/>
  <c r="AI119" i="3"/>
  <c r="AJ119" i="3"/>
  <c r="AR119" i="3" s="1"/>
  <c r="I119" i="1" s="1"/>
  <c r="H112" i="1"/>
  <c r="AP112" i="3"/>
  <c r="AO112" i="3"/>
  <c r="AN112" i="3"/>
  <c r="AK112" i="3"/>
  <c r="AJ112" i="3"/>
  <c r="AR112" i="3" s="1"/>
  <c r="I112" i="1" s="1"/>
  <c r="AH112" i="3"/>
  <c r="AI112" i="3"/>
  <c r="AO104" i="3"/>
  <c r="H104" i="1"/>
  <c r="AP104" i="3"/>
  <c r="AN104" i="3"/>
  <c r="AK104" i="3"/>
  <c r="AI104" i="3"/>
  <c r="AH104" i="3"/>
  <c r="AJ104" i="3"/>
  <c r="AR104" i="3" s="1"/>
  <c r="I104" i="1" s="1"/>
  <c r="AO97" i="3"/>
  <c r="H97" i="1"/>
  <c r="AP97" i="3"/>
  <c r="AN97" i="3"/>
  <c r="AI97" i="3"/>
  <c r="AK97" i="3"/>
  <c r="AJ97" i="3"/>
  <c r="AR97" i="3" s="1"/>
  <c r="I97" i="1" s="1"/>
  <c r="AH97" i="3"/>
  <c r="AO90" i="3"/>
  <c r="AP90" i="3"/>
  <c r="H90" i="1"/>
  <c r="AN90" i="3"/>
  <c r="AI90" i="3"/>
  <c r="AJ90" i="3"/>
  <c r="AR90" i="3" s="1"/>
  <c r="I90" i="1" s="1"/>
  <c r="AH90" i="3"/>
  <c r="AK90" i="3"/>
  <c r="H80" i="1"/>
  <c r="AP80" i="3"/>
  <c r="AO80" i="3"/>
  <c r="AN80" i="3"/>
  <c r="AI80" i="3"/>
  <c r="AH80" i="3"/>
  <c r="AK80" i="3"/>
  <c r="AJ80" i="3"/>
  <c r="AR80" i="3" s="1"/>
  <c r="I80" i="1" s="1"/>
  <c r="H73" i="1"/>
  <c r="AP73" i="3"/>
  <c r="AO73" i="3"/>
  <c r="AN73" i="3"/>
  <c r="AI73" i="3"/>
  <c r="AH73" i="3"/>
  <c r="AJ73" i="3"/>
  <c r="AR73" i="3" s="1"/>
  <c r="I73" i="1" s="1"/>
  <c r="AK73" i="3"/>
  <c r="H63" i="1"/>
  <c r="AP63" i="3"/>
  <c r="AO63" i="3"/>
  <c r="AN63" i="3"/>
  <c r="AH63" i="3"/>
  <c r="AJ63" i="3"/>
  <c r="AR63" i="3" s="1"/>
  <c r="I63" i="1" s="1"/>
  <c r="AK63" i="3"/>
  <c r="AI63" i="3"/>
  <c r="AP55" i="3"/>
  <c r="AO55" i="3"/>
  <c r="AN55" i="3"/>
  <c r="H55" i="1"/>
  <c r="AJ55" i="3"/>
  <c r="AR55" i="3" s="1"/>
  <c r="I55" i="1" s="1"/>
  <c r="AH55" i="3"/>
  <c r="AK55" i="3"/>
  <c r="AI55" i="3"/>
  <c r="H50" i="1"/>
  <c r="AP50" i="3"/>
  <c r="AO50" i="3"/>
  <c r="AN50" i="3"/>
  <c r="AJ50" i="3"/>
  <c r="AR50" i="3" s="1"/>
  <c r="I50" i="1" s="1"/>
  <c r="AH50" i="3"/>
  <c r="AK50" i="3"/>
  <c r="AI50" i="3"/>
  <c r="AP41" i="3"/>
  <c r="AO41" i="3"/>
  <c r="AN41" i="3"/>
  <c r="H41" i="1"/>
  <c r="AH41" i="3"/>
  <c r="AK41" i="3"/>
  <c r="AJ41" i="3"/>
  <c r="AR41" i="3" s="1"/>
  <c r="I41" i="1" s="1"/>
  <c r="AI41" i="3"/>
  <c r="H31" i="1"/>
  <c r="AP31" i="3"/>
  <c r="AO31" i="3"/>
  <c r="AN31" i="3"/>
  <c r="AH31" i="3"/>
  <c r="AJ31" i="3"/>
  <c r="AR31" i="3" s="1"/>
  <c r="I31" i="1" s="1"/>
  <c r="AK31" i="3"/>
  <c r="AI31" i="3"/>
  <c r="H24" i="1"/>
  <c r="AN24" i="3"/>
  <c r="AP24" i="3"/>
  <c r="AO24" i="3"/>
  <c r="AK24" i="3"/>
  <c r="AI24" i="3"/>
  <c r="AJ24" i="3"/>
  <c r="AR24" i="3" s="1"/>
  <c r="I24" i="1" s="1"/>
  <c r="AH24" i="3"/>
  <c r="AN15" i="3"/>
  <c r="AP15" i="3"/>
  <c r="H15" i="1"/>
  <c r="AO15" i="3"/>
  <c r="AJ15" i="3"/>
  <c r="AR15" i="3" s="1"/>
  <c r="I15" i="1" s="1"/>
  <c r="AH15" i="3"/>
  <c r="AK15" i="3"/>
  <c r="AI15" i="3"/>
  <c r="AO7" i="3"/>
  <c r="AK7" i="3"/>
  <c r="AI7" i="3"/>
  <c r="AN7" i="3"/>
  <c r="AH7" i="3"/>
  <c r="AP7" i="3"/>
  <c r="AJ7" i="3"/>
  <c r="AR7" i="3" s="1"/>
  <c r="I7" i="1" s="1"/>
  <c r="H106" i="1"/>
  <c r="AP106" i="3"/>
  <c r="AO106" i="3"/>
  <c r="AN106" i="3"/>
  <c r="AK106" i="3"/>
  <c r="AH106" i="3"/>
  <c r="AJ106" i="3"/>
  <c r="AR106" i="3" s="1"/>
  <c r="I106" i="1" s="1"/>
  <c r="AI106" i="3"/>
  <c r="H122" i="1"/>
  <c r="AO122" i="3"/>
  <c r="AP122" i="3"/>
  <c r="AN122" i="3"/>
  <c r="AI122" i="3"/>
  <c r="AJ122" i="3"/>
  <c r="AR122" i="3" s="1"/>
  <c r="I122" i="1" s="1"/>
  <c r="AH122" i="3"/>
  <c r="AK122" i="3"/>
  <c r="H111" i="1"/>
  <c r="AO111" i="3"/>
  <c r="AP111" i="3"/>
  <c r="AN111" i="3"/>
  <c r="AJ111" i="3"/>
  <c r="AR111" i="3" s="1"/>
  <c r="I111" i="1" s="1"/>
  <c r="AK111" i="3"/>
  <c r="AI111" i="3"/>
  <c r="AH111" i="3"/>
  <c r="H103" i="1"/>
  <c r="AP103" i="3"/>
  <c r="AO103" i="3"/>
  <c r="AN103" i="3"/>
  <c r="AH103" i="3"/>
  <c r="AI103" i="3"/>
  <c r="AK103" i="3"/>
  <c r="AJ103" i="3"/>
  <c r="AR103" i="3" s="1"/>
  <c r="I103" i="1" s="1"/>
  <c r="AO95" i="3"/>
  <c r="H95" i="1"/>
  <c r="AP95" i="3"/>
  <c r="AN95" i="3"/>
  <c r="AJ95" i="3"/>
  <c r="AR95" i="3" s="1"/>
  <c r="I95" i="1" s="1"/>
  <c r="AH95" i="3"/>
  <c r="AK95" i="3"/>
  <c r="AI95" i="3"/>
  <c r="H86" i="1"/>
  <c r="AO86" i="3"/>
  <c r="AP86" i="3"/>
  <c r="AN86" i="3"/>
  <c r="AJ86" i="3"/>
  <c r="AR86" i="3" s="1"/>
  <c r="I86" i="1" s="1"/>
  <c r="AI86" i="3"/>
  <c r="AK86" i="3"/>
  <c r="AH86" i="3"/>
  <c r="AP78" i="3"/>
  <c r="AO78" i="3"/>
  <c r="H78" i="1"/>
  <c r="AN78" i="3"/>
  <c r="AK78" i="3"/>
  <c r="AJ78" i="3"/>
  <c r="AR78" i="3" s="1"/>
  <c r="I78" i="1" s="1"/>
  <c r="AH78" i="3"/>
  <c r="AI78" i="3"/>
  <c r="H71" i="1"/>
  <c r="AO71" i="3"/>
  <c r="AP71" i="3"/>
  <c r="AN71" i="3"/>
  <c r="AJ71" i="3"/>
  <c r="AR71" i="3" s="1"/>
  <c r="I71" i="1" s="1"/>
  <c r="AH71" i="3"/>
  <c r="AI71" i="3"/>
  <c r="AK71" i="3"/>
  <c r="H66" i="1"/>
  <c r="AP66" i="3"/>
  <c r="AO66" i="3"/>
  <c r="AN66" i="3"/>
  <c r="AI66" i="3"/>
  <c r="AK66" i="3"/>
  <c r="AJ66" i="3"/>
  <c r="AR66" i="3" s="1"/>
  <c r="I66" i="1" s="1"/>
  <c r="AH66" i="3"/>
  <c r="AN56" i="3"/>
  <c r="H56" i="1"/>
  <c r="AP56" i="3"/>
  <c r="AO56" i="3"/>
  <c r="AH56" i="3"/>
  <c r="AK56" i="3"/>
  <c r="AJ56" i="3"/>
  <c r="AR56" i="3" s="1"/>
  <c r="I56" i="1" s="1"/>
  <c r="AI56" i="3"/>
  <c r="H48" i="1"/>
  <c r="AO48" i="3"/>
  <c r="AN48" i="3"/>
  <c r="AP48" i="3"/>
  <c r="AI48" i="3"/>
  <c r="AJ48" i="3"/>
  <c r="AR48" i="3" s="1"/>
  <c r="I48" i="1" s="1"/>
  <c r="AK48" i="3"/>
  <c r="AH48" i="3"/>
  <c r="AP38" i="3"/>
  <c r="H38" i="1"/>
  <c r="AO38" i="3"/>
  <c r="AN38" i="3"/>
  <c r="AH38" i="3"/>
  <c r="AK38" i="3"/>
  <c r="AI38" i="3"/>
  <c r="AJ38" i="3"/>
  <c r="AR38" i="3" s="1"/>
  <c r="I38" i="1" s="1"/>
  <c r="AP30" i="3"/>
  <c r="AN30" i="3"/>
  <c r="H30" i="1"/>
  <c r="AO30" i="3"/>
  <c r="AI30" i="3"/>
  <c r="AH30" i="3"/>
  <c r="AJ30" i="3"/>
  <c r="AR30" i="3" s="1"/>
  <c r="I30" i="1" s="1"/>
  <c r="AK30" i="3"/>
  <c r="H22" i="1"/>
  <c r="AO22" i="3"/>
  <c r="AN22" i="3"/>
  <c r="AP22" i="3"/>
  <c r="AH22" i="3"/>
  <c r="AI22" i="3"/>
  <c r="AJ22" i="3"/>
  <c r="AR22" i="3" s="1"/>
  <c r="I22" i="1" s="1"/>
  <c r="AK22" i="3"/>
  <c r="H14" i="1"/>
  <c r="AP14" i="3"/>
  <c r="AN14" i="3"/>
  <c r="AO14" i="3"/>
  <c r="AK14" i="3"/>
  <c r="AJ14" i="3"/>
  <c r="AR14" i="3" s="1"/>
  <c r="I14" i="1" s="1"/>
  <c r="AH14" i="3"/>
  <c r="AI14" i="3"/>
  <c r="AO9" i="3"/>
  <c r="AH9" i="3"/>
  <c r="AI9" i="3"/>
  <c r="AN9" i="3"/>
  <c r="H9" i="1"/>
  <c r="AJ9" i="3"/>
  <c r="AR9" i="3" s="1"/>
  <c r="I9" i="1" s="1"/>
  <c r="AP9" i="3"/>
  <c r="A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LoanBoss</author>
  </authors>
  <commentList>
    <comment ref="B14" authorId="0" shapeId="0" xr:uid="{7EB3BC0C-FA6E-4D20-96C4-6926C5A31089}">
      <text>
        <r>
          <rPr>
            <i/>
            <sz val="11"/>
            <color indexed="81"/>
            <rFont val="Calibri"/>
            <family val="2"/>
            <scheme val="minor"/>
          </rPr>
          <t>Toggle between SOFR, Prime, and implied 10-year Treasury yields</t>
        </r>
      </text>
    </comment>
  </commentList>
</comments>
</file>

<file path=xl/sharedStrings.xml><?xml version="1.0" encoding="utf-8"?>
<sst xmlns="http://schemas.openxmlformats.org/spreadsheetml/2006/main" count="910" uniqueCount="72">
  <si>
    <t>Reset Date</t>
  </si>
  <si>
    <t>1mL</t>
  </si>
  <si>
    <t>3mL</t>
  </si>
  <si>
    <t>Vol</t>
  </si>
  <si>
    <t>Curve</t>
  </si>
  <si>
    <t>Curves</t>
  </si>
  <si>
    <t>1-Month LIBOR</t>
  </si>
  <si>
    <t>3-Month LIBOR</t>
  </si>
  <si>
    <t>Market Expectations</t>
  </si>
  <si>
    <t>Shocks</t>
  </si>
  <si>
    <t>+1 Standard Deviation</t>
  </si>
  <si>
    <t>-1 Standard Deviation</t>
  </si>
  <si>
    <t>FOMC Dot Plot</t>
  </si>
  <si>
    <t>Shocked Curve</t>
  </si>
  <si>
    <t>-1 SD</t>
  </si>
  <si>
    <t>-2 SD</t>
  </si>
  <si>
    <t>+1 SD</t>
  </si>
  <si>
    <t>+2 SD</t>
  </si>
  <si>
    <t>FOMC</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</si>
  <si>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</si>
  <si>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</si>
  <si>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</si>
  <si>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</si>
  <si>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t>NOTES</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</si>
  <si>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</si>
  <si>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</si>
  <si>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</si>
  <si>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</si>
  <si>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</si>
  <si>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</si>
  <si>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</si>
  <si>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HISTORICAL RATES</t>
  </si>
  <si>
    <t>US 30D SOFR</t>
  </si>
  <si>
    <t/>
  </si>
  <si>
    <t>+2 Standard Deviations</t>
  </si>
  <si>
    <t>-2 Standard Deviations</t>
  </si>
  <si>
    <t>RESET DATE</t>
  </si>
  <si>
    <t>MARKET EXPECTATIONS</t>
  </si>
  <si>
    <r>
      <t xml:space="preserve">The Forward Curve is the market’s projection of LIBOR based on Eurodollar Futures and Swap data. The forward curve is derived from this information in a process called “bootstrapping”, and is used to price Interest Rate Options like Caps and Floors, as well as Interest Rate Swaps.
Our Forward Curve includes additional indices and scenarios to help you run better analysis against your financials models. These include </t>
    </r>
    <r>
      <rPr>
        <b/>
        <sz val="10.5"/>
        <color theme="2" tint="-0.499984740745262"/>
        <rFont val="Calibri"/>
        <family val="2"/>
        <scheme val="minor"/>
      </rPr>
      <t xml:space="preserve">SOFR, Prime, </t>
    </r>
    <r>
      <rPr>
        <sz val="10.5"/>
        <color theme="2" tint="-0.499984740745262"/>
        <rFont val="Calibri"/>
        <family val="2"/>
        <scheme val="minor"/>
      </rPr>
      <t>and</t>
    </r>
    <r>
      <rPr>
        <b/>
        <sz val="10.5"/>
        <color theme="2" tint="-0.499984740745262"/>
        <rFont val="Calibri"/>
        <family val="2"/>
        <scheme val="minor"/>
      </rPr>
      <t xml:space="preserve"> implied 10-year Treasury yields</t>
    </r>
    <r>
      <rPr>
        <sz val="10.5"/>
        <color theme="2" tint="-0.499984740745262"/>
        <rFont val="Calibri"/>
        <family val="2"/>
        <scheme val="minor"/>
      </rPr>
      <t xml:space="preserve"> with the ability to shock the curve higher and lower using one or two standard deviation movements derived from implied option volatility, the FOMC’s own “dot plot”, as well as some more generic scenarios.</t>
    </r>
  </si>
  <si>
    <t>?</t>
  </si>
  <si>
    <t>FORWARD CURVE - 3 YEARS</t>
  </si>
  <si>
    <t>Implied 10-Year Treasury</t>
  </si>
  <si>
    <t>1-month LIBOR</t>
  </si>
  <si>
    <t>3-month LIBOR</t>
  </si>
  <si>
    <t>6-month LIBOR</t>
  </si>
  <si>
    <t>10-year Treasury</t>
  </si>
  <si>
    <r>
      <t>1-Month LIBOR</t>
    </r>
    <r>
      <rPr>
        <sz val="10.5"/>
        <color theme="2" tint="-0.499984740745262"/>
        <rFont val="Calibri"/>
        <family val="2"/>
        <scheme val="minor"/>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</si>
  <si>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0.5"/>
        <color theme="2" tint="-0.499984740745262"/>
        <rFont val="Calibri"/>
        <family val="2"/>
        <scheme val="minor"/>
      </rPr>
      <t>3-Month LIBOR</t>
    </r>
    <r>
      <rPr>
        <sz val="10.5"/>
        <color theme="2" tint="-0.499984740745262"/>
        <rFont val="Calibri"/>
        <family val="2"/>
        <scheme val="minor"/>
      </rPr>
      <t xml:space="preserve"> - For longer-dated LIBOR, we use the current 1v3 basis forecast to calculate the appropriate spread over the 1-Month LIBOR curve. Otherwise, the calculation method is the same.</t>
    </r>
  </si>
  <si>
    <t>Implied 10-year Treasury Yields</t>
  </si>
  <si>
    <t>Implied Treasury yields are derived from swap rates of a matching tenor.  Historically, swap rates and Treasury yields have been highly correlated with a spread of a few basis points.  To arrive at the implied 10-year Treasury yield, we first calculate the forward swap rate at the desired reset date.  Then, we adjust that rate by the current spread between the 10-year swap rates and the 10-year Treasury yield.</t>
  </si>
  <si>
    <t>The rates provided herein are updated at least once each day markets are open.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</si>
  <si>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Curve Start</t>
  </si>
  <si>
    <t>3ML Resets</t>
  </si>
  <si>
    <t>Period</t>
  </si>
  <si>
    <t>Floating</t>
  </si>
  <si>
    <t>Fixed</t>
  </si>
  <si>
    <t>Inputs</t>
  </si>
  <si>
    <t>Outputs</t>
  </si>
  <si>
    <t>Implied 10T</t>
  </si>
  <si>
    <t>Swap/Gov</t>
  </si>
  <si>
    <t>Vols</t>
  </si>
  <si>
    <t>-25bps</t>
  </si>
  <si>
    <t>-50bps</t>
  </si>
  <si>
    <t>+25bps</t>
  </si>
  <si>
    <t>+50bps</t>
  </si>
  <si>
    <t>Reset</t>
  </si>
  <si>
    <t>Date</t>
  </si>
  <si>
    <t>SOFR (Monthly)</t>
  </si>
  <si>
    <t>SOFR (Daily)</t>
  </si>
  <si>
    <t>11/02/201</t>
  </si>
  <si>
    <t>BSBY</t>
  </si>
  <si>
    <t>BSBY resets prior to October 15, 2020 and SOFR resets prior to May 2, 2018 are implied rates and were not actually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</si>
</sst>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0%"/>
    <numFmt numFmtId="165" formatCode="[$-409]mmmm\ d\,\ yyyy;@"/>
    <numFmt numFmtId="166" formatCode="0.0000000%"/>
    <numFmt numFmtId="167" formatCode="0.000000%"/>
    <numFmt numFmtId="168" formatCode="0.0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u/>
      <sz val="11"/>
      <color theme="10"/>
      <name val="Calibri"/>
      <family val="2"/>
      <scheme val="minor"/>
    </font>
    <font>
      <sz val="10"/>
      <name val="Calibri"/>
      <family val="2"/>
      <scheme val="minor"/>
    </font>
    <font>
      <b/>
      <sz val="12"/>
      <color theme="1"/>
      <name val="Calibri"/>
      <family val="2"/>
      <scheme val="minor"/>
    </font>
    <font>
      <i/>
      <sz val="11"/>
      <color theme="2" tint="-0.499984740745262"/>
      <name val="Calibri"/>
      <family val="2"/>
      <scheme val="minor"/>
    </font>
    <font>
      <sz val="12"/>
      <color theme="1"/>
      <name val="Calibri"/>
      <family val="2"/>
      <scheme val="minor"/>
    </font>
    <font>
      <sz val="10.5"/>
      <color theme="2" tint="-0.499984740745262"/>
      <name val="Calibri"/>
      <family val="2"/>
      <scheme val="minor"/>
    </font>
    <font>
      <sz val="11"/>
      <color theme="2" tint="-0.499984740745262"/>
      <name val="Calibri"/>
      <family val="2"/>
      <scheme val="minor"/>
    </font>
    <font>
      <b/>
      <sz val="10.5"/>
      <color theme="2" tint="-0.499984740745262"/>
      <name val="Calibri"/>
      <family val="2"/>
      <scheme val="minor"/>
    </font>
    <font>
      <i/>
      <sz val="12"/>
      <color theme="1"/>
      <name val="Calibri"/>
      <family val="2"/>
      <scheme val="minor"/>
    </font>
    <font>
      <sz val="14"/>
      <color theme="0"/>
      <name val="Arial Rounded MT Bold"/>
      <family val="2"/>
    </font>
    <font>
      <i/>
      <sz val="11"/>
      <color indexed="81"/>
      <name val="Calibri"/>
      <family val="2"/>
      <scheme val="minor"/>
    </font>
    <font>
      <b/>
      <sz val="12"/>
      <color theme="0"/>
      <name val="Calibri"/>
      <family val="2"/>
      <scheme val="minor"/>
    </font>
    <font>
      <i/>
      <sz val="11"/>
      <color theme="1"/>
      <name val="Calibri"/>
      <family val="2"/>
      <scheme val="minor"/>
    </font>
    <font>
      <i/>
      <sz val="9"/>
      <color theme="1"/>
      <name val="Calibri"/>
      <family val="2"/>
      <scheme val="minor"/>
    </font>
    <font>
      <sz val="6"/>
      <color theme="6"/>
      <name val="Calibri"/>
      <family val="2"/>
      <scheme val="minor"/>
    </font>
    <font>
      <u/>
      <sz val="10.5"/>
      <color theme="2" tint="-0.499984740745262"/>
      <name val="Calibri"/>
      <family val="2"/>
      <scheme val="minor"/>
    </font>
    <font>
      <i/>
      <sz val="10.5"/>
      <color theme="2" tint="-0.499984740745262"/>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8"/>
        <bgColor indexed="64"/>
      </patternFill>
    </fill>
    <fill>
      <patternFill patternType="solid">
        <fgColor theme="3" tint="-0.249977111117893"/>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theme="8"/>
      </bottom>
      <diagonal/>
    </border>
    <border>
      <left/>
      <right/>
      <top/>
      <bottom style="medium">
        <color theme="2" tint="-0.499984740745262"/>
      </bottom>
      <diagonal/>
    </border>
    <border>
      <left style="medium">
        <color theme="0"/>
      </left>
      <right style="medium">
        <color theme="0"/>
      </right>
      <top style="medium">
        <color theme="0"/>
      </top>
      <bottom style="medium">
        <color theme="0"/>
      </bottom>
      <diagonal/>
    </border>
    <border>
      <left/>
      <right style="medium">
        <color theme="2" tint="-0.499984740745262"/>
      </right>
      <top/>
      <bottom style="medium">
        <color theme="2" tint="-0.499984740745262"/>
      </bottom>
      <diagonal/>
    </border>
    <border>
      <left/>
      <right style="medium">
        <color theme="2" tint="-0.499984740745262"/>
      </right>
      <top/>
      <bottom/>
      <diagonal/>
    </border>
    <border>
      <left style="thick">
        <color theme="0"/>
      </left>
      <right style="thick">
        <color theme="0"/>
      </right>
      <top/>
      <bottom/>
      <diagonal/>
    </border>
    <border>
      <left style="thick">
        <color theme="0"/>
      </left>
      <right/>
      <top/>
      <bottom/>
      <diagonal/>
    </border>
    <border>
      <left/>
      <right/>
      <top style="medium">
        <color theme="2" tint="-0.499984740745262"/>
      </top>
      <bottom/>
      <diagonal/>
    </border>
    <border>
      <left/>
      <right/>
      <top/>
      <bottom style="thin">
        <color theme="3"/>
      </bottom>
      <diagonal/>
    </border>
  </borders>
  <cellStyleXfs count="51">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4"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NumberFormat="0" applyFill="0" applyBorder="0" applyAlignment="0" applyProtection="0"/>
  </cellStyleXfs>
  <cellXfs count="134">
    <xf numFmtId="165" fontId="0" fillId="0" borderId="0" xfId="0"/>
    <xf numFmtId="0" fontId="0" fillId="0" borderId="0" xfId="0" applyNumberFormat="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19" fillId="0" borderId="0" xfId="0" applyFont="1" applyAlignment="1" applyProtection="1">
      <alignment horizont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0" fontId="0" fillId="0" borderId="0" xfId="44" applyNumberFormat="1" applyFont="1" applyProtection="1">
      <protection hidden="1"/>
    </xf>
    <xf numFmtId="167" fontId="0" fillId="0" borderId="0" xfId="0" applyNumberFormat="1" applyProtection="1">
      <protection hidden="1"/>
    </xf>
    <xf numFmtId="166" fontId="0" fillId="0" borderId="0" xfId="0" applyNumberFormat="1" applyProtection="1">
      <protection hidden="1"/>
    </xf>
    <xf numFmtId="10" fontId="23" fillId="35" borderId="0" xfId="45" applyNumberFormat="1" applyFont="1" applyFill="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65" fontId="26" fillId="0" borderId="0" xfId="50" applyFont="1" applyFill="1" applyAlignment="1" applyProtection="1">
      <protection hidden="1"/>
    </xf>
    <xf numFmtId="165" fontId="29" fillId="0" borderId="0" xfId="0" applyFont="1" applyAlignment="1" applyProtection="1">
      <alignment horizontal="left"/>
      <protection hidden="1"/>
    </xf>
    <xf numFmtId="165" fontId="29" fillId="37" borderId="0" xfId="0" applyFont="1" applyFill="1" applyAlignment="1" applyProtection="1">
      <alignment horizontal="right"/>
      <protection locked="0"/>
    </xf>
    <xf numFmtId="14" fontId="29" fillId="0" borderId="0" xfId="0" applyNumberFormat="1" applyFont="1" applyAlignment="1" applyProtection="1">
      <alignment horizontal="center" vertical="center"/>
      <protection hidden="1"/>
    </xf>
    <xf numFmtId="164" fontId="29" fillId="37" borderId="0" xfId="0" applyNumberFormat="1" applyFont="1" applyFill="1" applyAlignment="1" applyProtection="1">
      <alignment horizontal="center" vertical="center"/>
      <protection hidden="1"/>
    </xf>
    <xf numFmtId="165" fontId="27" fillId="0" borderId="11" xfId="0" applyFont="1" applyBorder="1" applyProtection="1">
      <protection hidden="1"/>
    </xf>
    <xf numFmtId="165" fontId="21" fillId="0" borderId="11" xfId="0" applyFont="1" applyBorder="1" applyProtection="1">
      <protection hidden="1"/>
    </xf>
    <xf numFmtId="165" fontId="19" fillId="0" borderId="12" xfId="0" applyFont="1" applyBorder="1" applyProtection="1">
      <protection hidden="1"/>
    </xf>
    <xf numFmtId="165" fontId="19" fillId="0" borderId="12" xfId="0" applyFont="1" applyBorder="1" applyAlignment="1" applyProtection="1">
      <alignment horizontal="center"/>
      <protection hidden="1"/>
    </xf>
    <xf numFmtId="165" fontId="28" fillId="0" borderId="0" xfId="0" applyFont="1" applyBorder="1" applyAlignment="1" applyProtection="1">
      <alignment horizontal="left"/>
      <protection locked="0"/>
    </xf>
    <xf numFmtId="164" fontId="33" fillId="0" borderId="0" xfId="0" applyNumberFormat="1" applyFont="1" applyAlignment="1" applyProtection="1">
      <alignment horizontal="center" vertical="center"/>
      <protection hidden="1"/>
    </xf>
    <xf numFmtId="165" fontId="34" fillId="38" borderId="13" xfId="0" applyFont="1" applyFill="1" applyBorder="1" applyAlignment="1" applyProtection="1">
      <alignment horizontal="center" vertical="center"/>
      <protection hidden="1"/>
    </xf>
    <xf numFmtId="165" fontId="19" fillId="0" borderId="0" xfId="0" applyFont="1" applyBorder="1" applyProtection="1">
      <protection hidden="1"/>
    </xf>
    <xf numFmtId="165" fontId="19" fillId="0" borderId="15" xfId="0" applyFont="1" applyBorder="1" applyProtection="1">
      <protection hidden="1"/>
    </xf>
    <xf numFmtId="0" fontId="19" fillId="0" borderId="0" xfId="0" applyNumberFormat="1" applyFont="1" applyBorder="1" applyProtection="1">
      <protection hidden="1"/>
    </xf>
    <xf numFmtId="165" fontId="19" fillId="0" borderId="14" xfId="0" applyFont="1" applyBorder="1" applyProtection="1">
      <protection hidden="1"/>
    </xf>
    <xf numFmtId="165" fontId="31" fillId="0" borderId="0" xfId="0" applyFont="1" applyAlignment="1" applyProtection="1">
      <alignment horizontal="left" vertical="center"/>
      <protection hidden="1"/>
    </xf>
    <xf numFmtId="165" fontId="31" fillId="0" borderId="0" xfId="0" applyFont="1" applyAlignment="1" applyProtection="1">
      <alignment horizontal="right"/>
      <protection hidden="1"/>
    </xf>
    <xf numFmtId="165" fontId="27" fillId="0" borderId="0" xfId="0" applyFont="1" applyAlignment="1" applyProtection="1">
      <alignment horizontal="center" vertical="center"/>
      <protection hidden="1"/>
    </xf>
    <xf numFmtId="165" fontId="29" fillId="36" borderId="0" xfId="0" applyFont="1" applyFill="1" applyProtection="1">
      <protection hidden="1"/>
    </xf>
    <xf numFmtId="165" fontId="27" fillId="36" borderId="0" xfId="0" applyFont="1" applyFill="1" applyAlignment="1" applyProtection="1">
      <alignment vertical="center"/>
      <protection hidden="1"/>
    </xf>
    <xf numFmtId="165" fontId="29" fillId="36" borderId="0" xfId="0" applyFont="1" applyFill="1"/>
    <xf numFmtId="165" fontId="29" fillId="36" borderId="0" xfId="0" applyFont="1" applyFill="1" applyAlignment="1" applyProtection="1">
      <alignment horizontal="center"/>
      <protection hidden="1"/>
    </xf>
    <xf numFmtId="168" fontId="27" fillId="36" borderId="0" xfId="44" applyNumberFormat="1" applyFont="1" applyFill="1" applyAlignment="1">
      <alignment horizontal="center"/>
    </xf>
    <xf numFmtId="43" fontId="33" fillId="36" borderId="0" xfId="49" applyFont="1" applyFill="1"/>
    <xf numFmtId="168" fontId="29" fillId="36" borderId="0" xfId="44" applyNumberFormat="1" applyFont="1" applyFill="1" applyAlignment="1">
      <alignment horizontal="center"/>
    </xf>
    <xf numFmtId="168" fontId="33" fillId="36" borderId="0" xfId="44" applyNumberFormat="1" applyFont="1" applyFill="1" applyAlignment="1">
      <alignment horizontal="center"/>
    </xf>
    <xf numFmtId="2" fontId="29" fillId="36" borderId="0" xfId="0" applyNumberFormat="1" applyFont="1" applyFill="1"/>
    <xf numFmtId="2" fontId="29" fillId="36" borderId="0" xfId="44" applyNumberFormat="1" applyFont="1" applyFill="1"/>
    <xf numFmtId="14" fontId="29" fillId="36" borderId="0" xfId="0" applyNumberFormat="1" applyFont="1" applyFill="1"/>
    <xf numFmtId="165" fontId="0" fillId="0" borderId="0" xfId="0" applyFont="1" applyProtection="1">
      <protection hidden="1"/>
    </xf>
    <xf numFmtId="165" fontId="38" fillId="0" borderId="0" xfId="0" applyFont="1" applyAlignment="1" applyProtection="1">
      <alignment vertical="top" wrapText="1"/>
      <protection hidden="1"/>
    </xf>
    <xf numFmtId="165" fontId="27" fillId="0" borderId="11" xfId="0" applyFont="1" applyBorder="1" applyAlignment="1" applyProtection="1">
      <alignment horizontal="left" vertical="top"/>
      <protection hidden="1"/>
    </xf>
    <xf numFmtId="165" fontId="27" fillId="0" borderId="0" xfId="0" applyFont="1" applyBorder="1" applyAlignment="1" applyProtection="1">
      <alignment horizontal="left" vertical="top"/>
      <protection hidden="1"/>
    </xf>
    <xf numFmtId="165" fontId="40" fillId="0" borderId="0" xfId="0" applyFont="1" applyAlignment="1" applyProtection="1">
      <alignment horizontal="left" vertical="top"/>
      <protection hidden="1"/>
    </xf>
    <xf numFmtId="165" fontId="40" fillId="0" borderId="0" xfId="0" applyFont="1" applyAlignment="1" applyProtection="1">
      <alignment vertical="top"/>
      <protection hidden="1"/>
    </xf>
    <xf numFmtId="165" fontId="30" fillId="0" borderId="0" xfId="0" applyFont="1" applyAlignment="1" applyProtection="1">
      <alignment vertical="top" wrapText="1"/>
      <protection hidden="1"/>
    </xf>
    <xf numFmtId="165" fontId="39" fillId="0" borderId="0" xfId="0" applyFont="1" applyAlignment="1" applyProtection="1">
      <alignment vertical="top"/>
      <protection hidden="1"/>
    </xf>
    <xf numFmtId="165" fontId="30" fillId="0" borderId="0" xfId="0" applyFont="1" applyBorder="1" applyAlignment="1" applyProtection="1">
      <alignment vertical="top" wrapText="1"/>
      <protection hidden="1"/>
    </xf>
    <xf numFmtId="10" fontId="0" fillId="0" borderId="0" xfId="44" applyNumberFormat="1" applyFont="1" applyFill="1" applyProtection="1">
      <protection hidden="1"/>
    </xf>
    <xf numFmtId="0" fontId="0" fillId="0" borderId="10" xfId="0" applyNumberFormat="1" applyBorder="1" applyProtection="1">
      <protection hidden="1"/>
    </xf>
    <xf numFmtId="0" fontId="18" fillId="34" borderId="0" xfId="42" applyNumberFormat="1" applyFill="1" applyBorder="1" applyAlignment="1" applyProtection="1">
      <alignment horizontal="center"/>
      <protection hidden="1"/>
    </xf>
    <xf numFmtId="0" fontId="22" fillId="34" borderId="0" xfId="44" applyNumberFormat="1" applyFont="1" applyFill="1" applyBorder="1" applyAlignment="1" applyProtection="1">
      <alignment horizontal="center" vertical="center"/>
      <protection hidden="1"/>
    </xf>
    <xf numFmtId="0" fontId="18" fillId="34" borderId="0" xfId="42" quotePrefix="1" applyNumberFormat="1" applyFill="1" applyBorder="1" applyAlignment="1" applyProtection="1">
      <alignment horizontal="center" vertical="center"/>
      <protection hidden="1"/>
    </xf>
    <xf numFmtId="14" fontId="18" fillId="34" borderId="0" xfId="42" applyNumberFormat="1" applyFill="1" applyBorder="1" applyAlignment="1" applyProtection="1">
      <alignment horizontal="center" vertical="center"/>
      <protection hidden="1"/>
    </xf>
    <xf numFmtId="1"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center"/>
      <protection hidden="1"/>
    </xf>
    <xf numFmtId="1" fontId="0" fillId="0" borderId="0" xfId="0" applyNumberFormat="1" applyBorder="1" applyAlignment="1" applyProtection="1">
      <alignment horizontal="right"/>
      <protection hidden="1"/>
    </xf>
    <xf numFmtId="0" fontId="0" fillId="0" borderId="0" xfId="0" applyNumberFormat="1" applyAlignment="1" applyProtection="1">
      <alignment horizontal="right"/>
      <protection hidden="1"/>
    </xf>
    <xf numFmtId="1" fontId="0" fillId="0" borderId="0" xfId="0" applyNumberFormat="1" applyFill="1" applyAlignment="1" applyProtection="1">
      <alignment horizontal="right"/>
      <protection hidden="1"/>
    </xf>
    <xf numFmtId="2" fontId="0" fillId="35" borderId="0" xfId="0" applyNumberFormat="1" applyFill="1" applyAlignment="1" applyProtection="1">
      <alignment horizontal="right"/>
      <protection hidden="1"/>
    </xf>
    <xf numFmtId="14" fontId="0" fillId="0" borderId="0" xfId="0" applyNumberFormat="1" applyAlignment="1" applyProtection="1">
      <alignment horizontal="right"/>
      <protection hidden="1"/>
    </xf>
    <xf numFmtId="14" fontId="1" fillId="0" borderId="0" xfId="0" applyNumberFormat="1" applyFont="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14" fontId="0" fillId="35" borderId="0" xfId="0" applyNumberFormat="1" applyFill="1" applyAlignment="1" applyProtection="1">
      <alignment horizontal="right"/>
      <protection hidden="1"/>
    </xf>
    <xf numFmtId="0" fontId="0" fillId="0" borderId="0" xfId="0" applyNumberFormat="1" applyBorder="1" applyAlignment="1" applyProtection="1">
      <alignment horizontal="center"/>
      <protection hidden="1"/>
    </xf>
    <xf numFmtId="0" fontId="0" fillId="0" borderId="10" xfId="0" applyNumberFormat="1" applyBorder="1" applyAlignment="1" applyProtection="1">
      <alignment horizontal="center"/>
      <protection hidden="1"/>
    </xf>
    <xf numFmtId="0" fontId="37" fillId="0" borderId="0" xfId="0" applyNumberFormat="1" applyFont="1" applyAlignment="1" applyProtection="1">
      <alignment horizontal="right"/>
      <protection hidden="1"/>
    </xf>
    <xf numFmtId="0" fontId="37" fillId="0" borderId="10" xfId="0" applyNumberFormat="1" applyFont="1" applyBorder="1" applyAlignment="1" applyProtection="1">
      <alignment horizontal="left"/>
      <protection hidden="1"/>
    </xf>
    <xf numFmtId="2" fontId="0" fillId="35" borderId="0" xfId="44" applyNumberFormat="1" applyFont="1" applyFill="1" applyAlignment="1" applyProtection="1">
      <alignment horizontal="right"/>
      <protection hidden="1"/>
    </xf>
    <xf numFmtId="2" fontId="0" fillId="35" borderId="0" xfId="44" applyNumberFormat="1" applyFont="1" applyFill="1" applyProtection="1">
      <protection hidden="1"/>
    </xf>
    <xf numFmtId="2" fontId="1" fillId="35" borderId="0" xfId="44" applyNumberFormat="1" applyFill="1" applyProtection="1">
      <protection hidden="1"/>
    </xf>
    <xf numFmtId="0" fontId="0" fillId="0" borderId="0" xfId="0" applyNumberFormat="1" applyFill="1" applyProtection="1">
      <protection hidden="1"/>
    </xf>
    <xf numFmtId="0" fontId="18" fillId="0" borderId="0" xfId="42" applyNumberFormat="1" applyFill="1" applyBorder="1" applyAlignment="1" applyProtection="1">
      <alignment horizontal="center" vertical="center"/>
      <protection hidden="1"/>
    </xf>
    <xf numFmtId="2" fontId="1" fillId="0" borderId="0" xfId="44" applyNumberFormat="1" applyFill="1" applyProtection="1">
      <protection hidden="1"/>
    </xf>
    <xf numFmtId="10" fontId="0" fillId="0" borderId="0" xfId="44" applyNumberFormat="1" applyFont="1" applyFill="1" applyAlignment="1" applyProtection="1">
      <alignment horizontal="right"/>
      <protection hidden="1"/>
    </xf>
    <xf numFmtId="0" fontId="0" fillId="0" borderId="0" xfId="44" applyNumberFormat="1" applyFont="1" applyFill="1" applyProtection="1">
      <protection hidden="1"/>
    </xf>
    <xf numFmtId="10" fontId="1" fillId="0" borderId="0" xfId="44" applyNumberFormat="1" applyFill="1" applyProtection="1">
      <protection hidden="1"/>
    </xf>
    <xf numFmtId="10" fontId="0" fillId="0" borderId="0" xfId="44" applyNumberFormat="1" applyFont="1" applyAlignment="1" applyProtection="1">
      <alignment horizontal="right"/>
      <protection hidden="1"/>
    </xf>
    <xf numFmtId="10" fontId="18" fillId="34" borderId="0" xfId="44" applyNumberFormat="1" applyFont="1" applyFill="1" applyBorder="1" applyAlignment="1" applyProtection="1">
      <alignment horizontal="center" vertical="center"/>
      <protection hidden="1"/>
    </xf>
    <xf numFmtId="0" fontId="0" fillId="0" borderId="0" xfId="0" applyNumberFormat="1" applyFill="1" applyAlignment="1" applyProtection="1">
      <alignment horizontal="right"/>
      <protection hidden="1"/>
    </xf>
    <xf numFmtId="0" fontId="37" fillId="0" borderId="0" xfId="0" applyNumberFormat="1" applyFont="1" applyFill="1" applyAlignment="1" applyProtection="1">
      <alignment horizontal="right"/>
      <protection hidden="1"/>
    </xf>
    <xf numFmtId="0" fontId="18" fillId="34" borderId="19" xfId="42" applyNumberFormat="1" applyFill="1" applyBorder="1" applyAlignment="1" applyProtection="1">
      <alignment horizontal="center"/>
      <protection hidden="1"/>
    </xf>
    <xf numFmtId="0" fontId="18" fillId="34" borderId="19" xfId="42" applyNumberFormat="1" applyFill="1" applyBorder="1" applyAlignment="1" applyProtection="1">
      <alignment horizontal="center" vertical="center"/>
      <protection hidden="1"/>
    </xf>
    <xf numFmtId="1" fontId="18" fillId="34" borderId="19" xfId="42" applyNumberFormat="1" applyFill="1" applyBorder="1" applyAlignment="1" applyProtection="1">
      <alignment horizontal="center" vertical="center"/>
      <protection hidden="1"/>
    </xf>
    <xf numFmtId="14" fontId="18" fillId="34" borderId="19" xfId="42" applyNumberFormat="1" applyFill="1" applyBorder="1" applyAlignment="1" applyProtection="1">
      <alignment horizontal="center" vertical="center"/>
      <protection hidden="1"/>
    </xf>
    <xf numFmtId="0" fontId="17" fillId="34" borderId="0" xfId="0" applyNumberFormat="1" applyFont="1" applyFill="1" applyAlignment="1" applyProtection="1">
      <alignment horizontal="right"/>
      <protection hidden="1"/>
    </xf>
    <xf numFmtId="10" fontId="0" fillId="35" borderId="0" xfId="0" applyNumberFormat="1" applyFill="1" applyAlignment="1" applyProtection="1">
      <alignment horizontal="right"/>
      <protection hidden="1"/>
    </xf>
    <xf numFmtId="1" fontId="0" fillId="0" borderId="10" xfId="0" applyNumberFormat="1" applyBorder="1" applyAlignment="1" applyProtection="1">
      <alignment horizontal="right"/>
      <protection hidden="1"/>
    </xf>
    <xf numFmtId="1" fontId="37" fillId="0" borderId="10" xfId="0" applyNumberFormat="1" applyFont="1" applyBorder="1" applyAlignment="1" applyProtection="1">
      <alignment horizontal="left"/>
      <protection hidden="1"/>
    </xf>
    <xf numFmtId="10" fontId="13" fillId="34" borderId="0" xfId="0" quotePrefix="1" applyNumberFormat="1" applyFont="1" applyFill="1" applyAlignment="1" applyProtection="1">
      <alignment horizontal="center"/>
      <protection hidden="1"/>
    </xf>
    <xf numFmtId="168" fontId="29" fillId="36" borderId="0" xfId="44" applyNumberFormat="1" applyFont="1" applyFill="1"/>
    <xf numFmtId="14" fontId="29" fillId="36" borderId="0" xfId="44" applyNumberFormat="1" applyFont="1" applyFill="1" applyAlignment="1">
      <alignment horizontal="center"/>
    </xf>
    <xf numFmtId="14" fontId="29" fillId="36" borderId="0" xfId="44" applyNumberFormat="1" applyFont="1" applyFill="1"/>
    <xf numFmtId="14" fontId="27" fillId="36" borderId="0" xfId="44" applyNumberFormat="1" applyFont="1" applyFill="1" applyAlignment="1">
      <alignment horizontal="center"/>
    </xf>
    <xf numFmtId="0" fontId="18" fillId="0" borderId="19" xfId="42" applyNumberFormat="1" applyFill="1" applyBorder="1" applyAlignment="1" applyProtection="1">
      <alignment horizontal="center" vertical="center"/>
      <protection hidden="1"/>
    </xf>
    <xf numFmtId="0" fontId="0" fillId="0" borderId="0" xfId="0" applyNumberFormat="1" applyFill="1" applyAlignment="1" applyProtection="1">
      <alignment horizontal="center" vertical="center"/>
      <protection hidden="1"/>
    </xf>
    <xf numFmtId="14" fontId="1" fillId="35" borderId="0" xfId="44" applyNumberFormat="1" applyFill="1" applyAlignment="1" applyProtection="1">
      <alignment horizontal="right"/>
      <protection hidden="1"/>
    </xf>
    <xf numFmtId="2" fontId="1" fillId="35" borderId="0" xfId="44" applyNumberFormat="1" applyFill="1" applyAlignment="1" applyProtection="1">
      <alignment horizontal="right"/>
      <protection hidden="1"/>
    </xf>
    <xf numFmtId="0" fontId="0" fillId="35" borderId="0" xfId="0" applyNumberFormat="1" applyFill="1" applyAlignment="1" applyProtection="1">
      <alignment horizontal="right"/>
      <protection hidden="1"/>
    </xf>
    <xf numFmtId="164" fontId="18" fillId="34" borderId="0" xfId="42" applyNumberFormat="1" applyFill="1" applyBorder="1" applyAlignment="1" applyProtection="1">
      <alignment horizontal="center" vertical="center"/>
      <protection hidden="1"/>
    </xf>
    <xf numFmtId="0" fontId="0" fillId="0" borderId="0" xfId="0" applyNumberFormat="1" applyAlignment="1" applyProtection="1">
      <alignment horizontal="right" vertical="center"/>
      <protection hidden="1"/>
    </xf>
    <xf numFmtId="164" fontId="0" fillId="0" borderId="0" xfId="0" applyNumberFormat="1" applyAlignment="1" applyProtection="1">
      <alignment horizontal="right" vertical="center"/>
      <protection hidden="1"/>
    </xf>
    <xf numFmtId="14" fontId="0" fillId="0" borderId="0" xfId="0" applyNumberFormat="1" applyAlignment="1" applyProtection="1">
      <alignment horizontal="right" vertical="center"/>
      <protection hidden="1"/>
    </xf>
    <xf numFmtId="14" fontId="1" fillId="0" borderId="0" xfId="44" applyNumberFormat="1" applyFill="1" applyAlignment="1" applyProtection="1">
      <alignment horizontal="right"/>
      <protection hidden="1"/>
    </xf>
    <xf numFmtId="164" fontId="1" fillId="0" borderId="0" xfId="44" applyNumberFormat="1" applyFill="1" applyAlignment="1" applyProtection="1">
      <alignment horizontal="right"/>
      <protection hidden="1"/>
    </xf>
    <xf numFmtId="10" fontId="1" fillId="0" borderId="0" xfId="44" applyNumberFormat="1" applyFill="1" applyAlignment="1" applyProtection="1">
      <alignment horizontal="right"/>
      <protection hidden="1"/>
    </xf>
    <xf numFmtId="14" fontId="0" fillId="0" borderId="0" xfId="0" applyNumberFormat="1" applyFill="1" applyAlignment="1" applyProtection="1">
      <alignment horizontal="right"/>
      <protection hidden="1"/>
    </xf>
    <xf numFmtId="10" fontId="23" fillId="0" borderId="0" xfId="45" applyNumberFormat="1" applyFont="1" applyFill="1" applyProtection="1">
      <protection hidden="1"/>
    </xf>
    <xf numFmtId="165" fontId="27" fillId="36" borderId="0" xfId="0" applyFont="1" applyFill="1" applyProtection="1">
      <protection hidden="1"/>
    </xf>
    <xf numFmtId="10" fontId="29" fillId="36" borderId="0" xfId="44" applyNumberFormat="1" applyFont="1" applyFill="1"/>
    <xf numFmtId="165" fontId="30" fillId="0" borderId="0" xfId="0" applyFont="1" applyAlignment="1" applyProtection="1">
      <alignment horizontal="left" vertical="center" wrapText="1"/>
      <protection hidden="1"/>
    </xf>
    <xf numFmtId="165" fontId="30" fillId="0" borderId="0" xfId="0" applyFont="1" applyAlignment="1" applyProtection="1">
      <alignment horizontal="left" vertical="center"/>
      <protection hidden="1"/>
    </xf>
    <xf numFmtId="0" fontId="36" fillId="34" borderId="16" xfId="42" applyNumberFormat="1" applyFont="1" applyFill="1" applyBorder="1" applyAlignment="1" applyProtection="1">
      <alignment horizontal="center" vertical="center"/>
      <protection hidden="1"/>
    </xf>
    <xf numFmtId="165" fontId="36" fillId="34" borderId="16" xfId="42" applyFont="1" applyFill="1" applyBorder="1" applyAlignment="1" applyProtection="1">
      <alignment horizontal="center" vertical="center"/>
      <protection hidden="1"/>
    </xf>
    <xf numFmtId="43" fontId="28" fillId="36" borderId="17" xfId="49" applyFont="1" applyFill="1" applyBorder="1" applyAlignment="1">
      <alignment horizontal="left" vertical="center" wrapText="1"/>
    </xf>
    <xf numFmtId="168" fontId="36" fillId="34" borderId="16" xfId="44" applyNumberFormat="1" applyFont="1" applyFill="1" applyBorder="1" applyAlignment="1">
      <alignment horizontal="center" vertical="center"/>
    </xf>
    <xf numFmtId="14" fontId="36" fillId="34" borderId="16" xfId="44" applyNumberFormat="1" applyFont="1" applyFill="1" applyBorder="1" applyAlignment="1">
      <alignment horizontal="center" vertical="center"/>
    </xf>
    <xf numFmtId="168" fontId="27" fillId="36" borderId="11" xfId="44" applyNumberFormat="1" applyFont="1" applyFill="1" applyBorder="1" applyAlignment="1" applyProtection="1">
      <alignment horizontal="center"/>
      <protection hidden="1"/>
    </xf>
    <xf numFmtId="165" fontId="30" fillId="0" borderId="0" xfId="0" applyFont="1" applyBorder="1" applyAlignment="1" applyProtection="1">
      <alignment horizontal="left" vertical="top" wrapText="1"/>
      <protection hidden="1"/>
    </xf>
    <xf numFmtId="165" fontId="39" fillId="0" borderId="18" xfId="0" applyFont="1" applyBorder="1" applyAlignment="1" applyProtection="1">
      <alignment horizontal="left" vertical="top" wrapText="1"/>
      <protection hidden="1"/>
    </xf>
    <xf numFmtId="165" fontId="39" fillId="0" borderId="0" xfId="0" applyFont="1" applyBorder="1" applyAlignment="1" applyProtection="1">
      <alignment horizontal="left" vertical="top" wrapText="1"/>
      <protection hidden="1"/>
    </xf>
    <xf numFmtId="165" fontId="30" fillId="0" borderId="0" xfId="0" applyFont="1" applyAlignment="1" applyProtection="1">
      <alignment horizontal="left" vertical="top" wrapText="1"/>
      <protection hidden="1"/>
    </xf>
    <xf numFmtId="165" fontId="41" fillId="0" borderId="0" xfId="0" applyFont="1" applyAlignment="1" applyProtection="1">
      <alignment horizontal="left" vertical="top" wrapText="1"/>
      <protection hidden="1"/>
    </xf>
    <xf numFmtId="0" fontId="13" fillId="39" borderId="0" xfId="0" applyNumberFormat="1" applyFont="1" applyFill="1" applyAlignment="1" applyProtection="1">
      <alignment horizontal="center"/>
      <protection hidden="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0"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402533348670062E-2"/>
          <c:y val="0.13805709869088451"/>
          <c:w val="0.88989999756006599"/>
          <c:h val="0.72365994128034616"/>
        </c:manualLayout>
      </c:layout>
      <c:lineChart>
        <c:grouping val="standard"/>
        <c:varyColors val="0"/>
        <c:ser>
          <c:idx val="0"/>
          <c:order val="0"/>
          <c:tx>
            <c:strRef>
              <c:f>'Forward Curve'!$H$3</c:f>
              <c:strCache>
                <c:ptCount val="1"/>
                <c:pt idx="0">
                  <c:v>MARKET EXPECTATIONS</c:v>
                </c:pt>
              </c:strCache>
            </c:strRef>
          </c:tx>
          <c:spPr>
            <a:ln w="34925" cap="rnd">
              <a:solidFill>
                <a:schemeClr val="tx2"/>
              </a:solidFill>
              <a:round/>
            </a:ln>
            <a:effectLst/>
          </c:spPr>
          <c:marker>
            <c:symbol val="none"/>
          </c:marker>
          <c:cat>
            <c:numRef>
              <c:f>'Forward Curve'!$G$6:$G$125</c:f>
              <c:numCache>
                <c:formatCode>m/d/yyyy</c:formatCode>
                <c:ptCount val="120"/>
                <c:pt idx="0">
                  <c:v>44560</c:v>
                </c:pt>
                <c:pt idx="1">
                  <c:v>44591</c:v>
                </c:pt>
                <c:pt idx="2">
                  <c:v>44620</c:v>
                </c:pt>
                <c:pt idx="3">
                  <c:v>44648</c:v>
                </c:pt>
                <c:pt idx="4">
                  <c:v>44679</c:v>
                </c:pt>
                <c:pt idx="5">
                  <c:v>44709</c:v>
                </c:pt>
                <c:pt idx="6">
                  <c:v>44740</c:v>
                </c:pt>
                <c:pt idx="7">
                  <c:v>44770</c:v>
                </c:pt>
                <c:pt idx="8">
                  <c:v>44801</c:v>
                </c:pt>
                <c:pt idx="9">
                  <c:v>44832</c:v>
                </c:pt>
                <c:pt idx="10">
                  <c:v>44862</c:v>
                </c:pt>
                <c:pt idx="11">
                  <c:v>44893</c:v>
                </c:pt>
                <c:pt idx="12">
                  <c:v>44923</c:v>
                </c:pt>
                <c:pt idx="13">
                  <c:v>44954</c:v>
                </c:pt>
                <c:pt idx="14">
                  <c:v>44985</c:v>
                </c:pt>
                <c:pt idx="15">
                  <c:v>45013</c:v>
                </c:pt>
                <c:pt idx="16">
                  <c:v>45044</c:v>
                </c:pt>
                <c:pt idx="17">
                  <c:v>45074</c:v>
                </c:pt>
                <c:pt idx="18">
                  <c:v>45105</c:v>
                </c:pt>
                <c:pt idx="19">
                  <c:v>45135</c:v>
                </c:pt>
                <c:pt idx="20">
                  <c:v>45166</c:v>
                </c:pt>
                <c:pt idx="21">
                  <c:v>45197</c:v>
                </c:pt>
                <c:pt idx="22">
                  <c:v>45227</c:v>
                </c:pt>
                <c:pt idx="23">
                  <c:v>45258</c:v>
                </c:pt>
                <c:pt idx="24">
                  <c:v>45288</c:v>
                </c:pt>
                <c:pt idx="25">
                  <c:v>45319</c:v>
                </c:pt>
                <c:pt idx="26">
                  <c:v>45350</c:v>
                </c:pt>
                <c:pt idx="27">
                  <c:v>45379</c:v>
                </c:pt>
                <c:pt idx="28">
                  <c:v>45410</c:v>
                </c:pt>
                <c:pt idx="29">
                  <c:v>45440</c:v>
                </c:pt>
                <c:pt idx="30">
                  <c:v>45471</c:v>
                </c:pt>
                <c:pt idx="31">
                  <c:v>45501</c:v>
                </c:pt>
                <c:pt idx="32">
                  <c:v>45532</c:v>
                </c:pt>
                <c:pt idx="33">
                  <c:v>45563</c:v>
                </c:pt>
                <c:pt idx="34">
                  <c:v>45593</c:v>
                </c:pt>
                <c:pt idx="35">
                  <c:v>45624</c:v>
                </c:pt>
                <c:pt idx="36">
                  <c:v>45654</c:v>
                </c:pt>
                <c:pt idx="37">
                  <c:v>45685</c:v>
                </c:pt>
                <c:pt idx="38">
                  <c:v>45716</c:v>
                </c:pt>
                <c:pt idx="39">
                  <c:v>45744</c:v>
                </c:pt>
                <c:pt idx="40">
                  <c:v>45775</c:v>
                </c:pt>
                <c:pt idx="41">
                  <c:v>45805</c:v>
                </c:pt>
                <c:pt idx="42">
                  <c:v>45836</c:v>
                </c:pt>
                <c:pt idx="43">
                  <c:v>45866</c:v>
                </c:pt>
                <c:pt idx="44">
                  <c:v>45897</c:v>
                </c:pt>
                <c:pt idx="45">
                  <c:v>45928</c:v>
                </c:pt>
                <c:pt idx="46">
                  <c:v>45958</c:v>
                </c:pt>
                <c:pt idx="47">
                  <c:v>45989</c:v>
                </c:pt>
                <c:pt idx="48">
                  <c:v>46019</c:v>
                </c:pt>
                <c:pt idx="49">
                  <c:v>46050</c:v>
                </c:pt>
                <c:pt idx="50">
                  <c:v>46081</c:v>
                </c:pt>
                <c:pt idx="51">
                  <c:v>46109</c:v>
                </c:pt>
                <c:pt idx="52">
                  <c:v>46140</c:v>
                </c:pt>
                <c:pt idx="53">
                  <c:v>46170</c:v>
                </c:pt>
                <c:pt idx="54">
                  <c:v>46201</c:v>
                </c:pt>
                <c:pt idx="55">
                  <c:v>46231</c:v>
                </c:pt>
                <c:pt idx="56">
                  <c:v>46262</c:v>
                </c:pt>
                <c:pt idx="57">
                  <c:v>46293</c:v>
                </c:pt>
                <c:pt idx="58">
                  <c:v>46323</c:v>
                </c:pt>
                <c:pt idx="59">
                  <c:v>46354</c:v>
                </c:pt>
                <c:pt idx="60">
                  <c:v>46384</c:v>
                </c:pt>
                <c:pt idx="61">
                  <c:v>46415</c:v>
                </c:pt>
                <c:pt idx="62">
                  <c:v>46446</c:v>
                </c:pt>
                <c:pt idx="63">
                  <c:v>46474</c:v>
                </c:pt>
                <c:pt idx="64">
                  <c:v>46505</c:v>
                </c:pt>
                <c:pt idx="65">
                  <c:v>46535</c:v>
                </c:pt>
                <c:pt idx="66">
                  <c:v>46566</c:v>
                </c:pt>
                <c:pt idx="67">
                  <c:v>46596</c:v>
                </c:pt>
                <c:pt idx="68">
                  <c:v>46627</c:v>
                </c:pt>
                <c:pt idx="69">
                  <c:v>46658</c:v>
                </c:pt>
                <c:pt idx="70">
                  <c:v>46688</c:v>
                </c:pt>
                <c:pt idx="71">
                  <c:v>46719</c:v>
                </c:pt>
                <c:pt idx="72">
                  <c:v>46749</c:v>
                </c:pt>
                <c:pt idx="73">
                  <c:v>46780</c:v>
                </c:pt>
                <c:pt idx="74">
                  <c:v>46811</c:v>
                </c:pt>
                <c:pt idx="75">
                  <c:v>46840</c:v>
                </c:pt>
                <c:pt idx="76">
                  <c:v>46871</c:v>
                </c:pt>
                <c:pt idx="77">
                  <c:v>46901</c:v>
                </c:pt>
                <c:pt idx="78">
                  <c:v>46932</c:v>
                </c:pt>
                <c:pt idx="79">
                  <c:v>46962</c:v>
                </c:pt>
                <c:pt idx="80">
                  <c:v>46993</c:v>
                </c:pt>
                <c:pt idx="81">
                  <c:v>47024</c:v>
                </c:pt>
                <c:pt idx="82">
                  <c:v>47054</c:v>
                </c:pt>
                <c:pt idx="83">
                  <c:v>47085</c:v>
                </c:pt>
                <c:pt idx="84">
                  <c:v>47115</c:v>
                </c:pt>
                <c:pt idx="85">
                  <c:v>47146</c:v>
                </c:pt>
                <c:pt idx="86">
                  <c:v>47177</c:v>
                </c:pt>
                <c:pt idx="87">
                  <c:v>47205</c:v>
                </c:pt>
                <c:pt idx="88">
                  <c:v>47236</c:v>
                </c:pt>
                <c:pt idx="89">
                  <c:v>47266</c:v>
                </c:pt>
                <c:pt idx="90">
                  <c:v>47297</c:v>
                </c:pt>
                <c:pt idx="91">
                  <c:v>47327</c:v>
                </c:pt>
                <c:pt idx="92">
                  <c:v>47358</c:v>
                </c:pt>
                <c:pt idx="93">
                  <c:v>47389</c:v>
                </c:pt>
                <c:pt idx="94">
                  <c:v>47419</c:v>
                </c:pt>
                <c:pt idx="95">
                  <c:v>47450</c:v>
                </c:pt>
                <c:pt idx="96">
                  <c:v>47480</c:v>
                </c:pt>
                <c:pt idx="97">
                  <c:v>47511</c:v>
                </c:pt>
                <c:pt idx="98">
                  <c:v>47542</c:v>
                </c:pt>
                <c:pt idx="99">
                  <c:v>47570</c:v>
                </c:pt>
                <c:pt idx="100">
                  <c:v>47601</c:v>
                </c:pt>
                <c:pt idx="101">
                  <c:v>47631</c:v>
                </c:pt>
                <c:pt idx="102">
                  <c:v>47662</c:v>
                </c:pt>
                <c:pt idx="103">
                  <c:v>47692</c:v>
                </c:pt>
                <c:pt idx="104">
                  <c:v>47723</c:v>
                </c:pt>
                <c:pt idx="105">
                  <c:v>47754</c:v>
                </c:pt>
                <c:pt idx="106">
                  <c:v>47784</c:v>
                </c:pt>
                <c:pt idx="107">
                  <c:v>47815</c:v>
                </c:pt>
                <c:pt idx="108">
                  <c:v>47845</c:v>
                </c:pt>
                <c:pt idx="109">
                  <c:v>47876</c:v>
                </c:pt>
                <c:pt idx="110">
                  <c:v>47907</c:v>
                </c:pt>
                <c:pt idx="111">
                  <c:v>47935</c:v>
                </c:pt>
                <c:pt idx="112">
                  <c:v>47966</c:v>
                </c:pt>
                <c:pt idx="113">
                  <c:v>47996</c:v>
                </c:pt>
                <c:pt idx="114">
                  <c:v>48027</c:v>
                </c:pt>
                <c:pt idx="115">
                  <c:v>48057</c:v>
                </c:pt>
                <c:pt idx="116">
                  <c:v>48088</c:v>
                </c:pt>
                <c:pt idx="117">
                  <c:v>48119</c:v>
                </c:pt>
                <c:pt idx="118">
                  <c:v>48149</c:v>
                </c:pt>
                <c:pt idx="119">
                  <c:v>48180</c:v>
                </c:pt>
              </c:numCache>
            </c:numRef>
          </c:cat>
          <c:val>
            <c:numRef>
              <c:f>'Forward Curve'!$H$6:$H$125</c:f>
              <c:numCache>
                <c:formatCode>0.00000%</c:formatCode>
                <c:ptCount val="120"/>
                <c:pt idx="0">
                  <c:v>1.0188E-3</c:v>
                </c:pt>
                <c:pt idx="1">
                  <c:v>1.4829999999999999E-3</c:v>
                </c:pt>
                <c:pt idx="2">
                  <c:v>1.5187999999999998E-3</c:v>
                </c:pt>
                <c:pt idx="3">
                  <c:v>3.4233000000000002E-3</c:v>
                </c:pt>
                <c:pt idx="4">
                  <c:v>3.6203000000000003E-3</c:v>
                </c:pt>
                <c:pt idx="5">
                  <c:v>5.1186000000000001E-3</c:v>
                </c:pt>
                <c:pt idx="6">
                  <c:v>5.4754000000000001E-3</c:v>
                </c:pt>
                <c:pt idx="7">
                  <c:v>5.4654000000000005E-3</c:v>
                </c:pt>
                <c:pt idx="8">
                  <c:v>6.2658999999999996E-3</c:v>
                </c:pt>
                <c:pt idx="9">
                  <c:v>7.6614999999999999E-3</c:v>
                </c:pt>
                <c:pt idx="10">
                  <c:v>7.6614000000000005E-3</c:v>
                </c:pt>
                <c:pt idx="11">
                  <c:v>8.6090000000000003E-3</c:v>
                </c:pt>
                <c:pt idx="12">
                  <c:v>9.7243999999999994E-3</c:v>
                </c:pt>
                <c:pt idx="13">
                  <c:v>9.7237000000000001E-3</c:v>
                </c:pt>
                <c:pt idx="14">
                  <c:v>1.0717900000000001E-2</c:v>
                </c:pt>
                <c:pt idx="15">
                  <c:v>1.13975E-2</c:v>
                </c:pt>
                <c:pt idx="16">
                  <c:v>1.1397999999999998E-2</c:v>
                </c:pt>
                <c:pt idx="17">
                  <c:v>1.2025699999999999E-2</c:v>
                </c:pt>
                <c:pt idx="18">
                  <c:v>1.2648699999999999E-2</c:v>
                </c:pt>
                <c:pt idx="19">
                  <c:v>1.26353E-2</c:v>
                </c:pt>
                <c:pt idx="20">
                  <c:v>1.3283E-2</c:v>
                </c:pt>
                <c:pt idx="21">
                  <c:v>1.43096E-2</c:v>
                </c:pt>
                <c:pt idx="22">
                  <c:v>1.4309400000000002E-2</c:v>
                </c:pt>
                <c:pt idx="23">
                  <c:v>1.43096E-2</c:v>
                </c:pt>
                <c:pt idx="24">
                  <c:v>1.49912E-2</c:v>
                </c:pt>
                <c:pt idx="25">
                  <c:v>1.5011200000000001E-2</c:v>
                </c:pt>
                <c:pt idx="26">
                  <c:v>1.5011799999999999E-2</c:v>
                </c:pt>
                <c:pt idx="27">
                  <c:v>1.5011500000000001E-2</c:v>
                </c:pt>
                <c:pt idx="28">
                  <c:v>1.5012099999999999E-2</c:v>
                </c:pt>
                <c:pt idx="29">
                  <c:v>1.5011500000000001E-2</c:v>
                </c:pt>
                <c:pt idx="30">
                  <c:v>1.5011799999999999E-2</c:v>
                </c:pt>
                <c:pt idx="31">
                  <c:v>1.5012399999999999E-2</c:v>
                </c:pt>
                <c:pt idx="32">
                  <c:v>1.5011500000000001E-2</c:v>
                </c:pt>
                <c:pt idx="33">
                  <c:v>1.5012399999999999E-2</c:v>
                </c:pt>
                <c:pt idx="34">
                  <c:v>1.5011799999999999E-2</c:v>
                </c:pt>
                <c:pt idx="35">
                  <c:v>1.5011799999999999E-2</c:v>
                </c:pt>
                <c:pt idx="36">
                  <c:v>1.5081199999999999E-2</c:v>
                </c:pt>
                <c:pt idx="37">
                  <c:v>1.50898E-2</c:v>
                </c:pt>
                <c:pt idx="38">
                  <c:v>1.50908E-2</c:v>
                </c:pt>
                <c:pt idx="39">
                  <c:v>1.50905E-2</c:v>
                </c:pt>
                <c:pt idx="40">
                  <c:v>1.50908E-2</c:v>
                </c:pt>
                <c:pt idx="41">
                  <c:v>1.50905E-2</c:v>
                </c:pt>
                <c:pt idx="42">
                  <c:v>1.50914E-2</c:v>
                </c:pt>
                <c:pt idx="43">
                  <c:v>1.50911E-2</c:v>
                </c:pt>
                <c:pt idx="44">
                  <c:v>1.50905E-2</c:v>
                </c:pt>
                <c:pt idx="45">
                  <c:v>1.50911E-2</c:v>
                </c:pt>
                <c:pt idx="46">
                  <c:v>1.50905E-2</c:v>
                </c:pt>
                <c:pt idx="47">
                  <c:v>1.50908E-2</c:v>
                </c:pt>
                <c:pt idx="48">
                  <c:v>1.53385E-2</c:v>
                </c:pt>
                <c:pt idx="49">
                  <c:v>1.53641E-2</c:v>
                </c:pt>
                <c:pt idx="50">
                  <c:v>1.5366400000000001E-2</c:v>
                </c:pt>
                <c:pt idx="51">
                  <c:v>1.53647E-2</c:v>
                </c:pt>
                <c:pt idx="52">
                  <c:v>1.53651E-2</c:v>
                </c:pt>
                <c:pt idx="53">
                  <c:v>1.53647E-2</c:v>
                </c:pt>
                <c:pt idx="54">
                  <c:v>1.53654E-2</c:v>
                </c:pt>
                <c:pt idx="55">
                  <c:v>1.53651E-2</c:v>
                </c:pt>
                <c:pt idx="56">
                  <c:v>1.53647E-2</c:v>
                </c:pt>
                <c:pt idx="57">
                  <c:v>1.53651E-2</c:v>
                </c:pt>
                <c:pt idx="58">
                  <c:v>1.53647E-2</c:v>
                </c:pt>
                <c:pt idx="59">
                  <c:v>1.5365699999999999E-2</c:v>
                </c:pt>
                <c:pt idx="60">
                  <c:v>1.59241E-2</c:v>
                </c:pt>
                <c:pt idx="61">
                  <c:v>1.5923E-2</c:v>
                </c:pt>
                <c:pt idx="62">
                  <c:v>1.59241E-2</c:v>
                </c:pt>
                <c:pt idx="63">
                  <c:v>1.5924799999999999E-2</c:v>
                </c:pt>
                <c:pt idx="64">
                  <c:v>1.5924799999999999E-2</c:v>
                </c:pt>
                <c:pt idx="65">
                  <c:v>1.5923699999999999E-2</c:v>
                </c:pt>
                <c:pt idx="66">
                  <c:v>1.59241E-2</c:v>
                </c:pt>
                <c:pt idx="67">
                  <c:v>1.59241E-2</c:v>
                </c:pt>
                <c:pt idx="68">
                  <c:v>1.5924400000000002E-2</c:v>
                </c:pt>
                <c:pt idx="69">
                  <c:v>1.59241E-2</c:v>
                </c:pt>
                <c:pt idx="70">
                  <c:v>1.5923699999999999E-2</c:v>
                </c:pt>
                <c:pt idx="71">
                  <c:v>1.5924799999999999E-2</c:v>
                </c:pt>
                <c:pt idx="72">
                  <c:v>1.65253E-2</c:v>
                </c:pt>
                <c:pt idx="73">
                  <c:v>1.6524500000000001E-2</c:v>
                </c:pt>
                <c:pt idx="74">
                  <c:v>1.6525700000000001E-2</c:v>
                </c:pt>
                <c:pt idx="75">
                  <c:v>1.6524899999999999E-2</c:v>
                </c:pt>
                <c:pt idx="76">
                  <c:v>1.6525999999999999E-2</c:v>
                </c:pt>
                <c:pt idx="77">
                  <c:v>1.6525700000000001E-2</c:v>
                </c:pt>
                <c:pt idx="78">
                  <c:v>1.65253E-2</c:v>
                </c:pt>
                <c:pt idx="79">
                  <c:v>1.65264E-2</c:v>
                </c:pt>
                <c:pt idx="80">
                  <c:v>1.65253E-2</c:v>
                </c:pt>
                <c:pt idx="81">
                  <c:v>1.65253E-2</c:v>
                </c:pt>
                <c:pt idx="82">
                  <c:v>1.6524899999999999E-2</c:v>
                </c:pt>
                <c:pt idx="83">
                  <c:v>1.65253E-2</c:v>
                </c:pt>
                <c:pt idx="84">
                  <c:v>1.69488E-2</c:v>
                </c:pt>
                <c:pt idx="85">
                  <c:v>1.6959999999999999E-2</c:v>
                </c:pt>
                <c:pt idx="86">
                  <c:v>1.69616E-2</c:v>
                </c:pt>
                <c:pt idx="87">
                  <c:v>1.6960800000000002E-2</c:v>
                </c:pt>
                <c:pt idx="88">
                  <c:v>1.6961999999999998E-2</c:v>
                </c:pt>
                <c:pt idx="89">
                  <c:v>1.6961199999999999E-2</c:v>
                </c:pt>
                <c:pt idx="90">
                  <c:v>1.6961199999999999E-2</c:v>
                </c:pt>
                <c:pt idx="91">
                  <c:v>1.6962399999999999E-2</c:v>
                </c:pt>
                <c:pt idx="92">
                  <c:v>1.6960800000000002E-2</c:v>
                </c:pt>
                <c:pt idx="93">
                  <c:v>1.6961199999999999E-2</c:v>
                </c:pt>
                <c:pt idx="94">
                  <c:v>1.69616E-2</c:v>
                </c:pt>
                <c:pt idx="95">
                  <c:v>1.6961199999999999E-2</c:v>
                </c:pt>
                <c:pt idx="96">
                  <c:v>1.7182099999999999E-2</c:v>
                </c:pt>
                <c:pt idx="97">
                  <c:v>1.7187500000000001E-2</c:v>
                </c:pt>
                <c:pt idx="98">
                  <c:v>1.7188800000000001E-2</c:v>
                </c:pt>
                <c:pt idx="99">
                  <c:v>1.71884E-2</c:v>
                </c:pt>
                <c:pt idx="100">
                  <c:v>1.7189200000000002E-2</c:v>
                </c:pt>
                <c:pt idx="101">
                  <c:v>1.71884E-2</c:v>
                </c:pt>
                <c:pt idx="102">
                  <c:v>1.7188800000000001E-2</c:v>
                </c:pt>
                <c:pt idx="103">
                  <c:v>1.7189599999999999E-2</c:v>
                </c:pt>
                <c:pt idx="104">
                  <c:v>1.71884E-2</c:v>
                </c:pt>
                <c:pt idx="105">
                  <c:v>1.7189599999999999E-2</c:v>
                </c:pt>
                <c:pt idx="106">
                  <c:v>1.7188800000000001E-2</c:v>
                </c:pt>
                <c:pt idx="107">
                  <c:v>1.7188800000000001E-2</c:v>
                </c:pt>
                <c:pt idx="108">
                  <c:v>1.7810400000000001E-2</c:v>
                </c:pt>
                <c:pt idx="109">
                  <c:v>1.7897400000000001E-2</c:v>
                </c:pt>
                <c:pt idx="110">
                  <c:v>1.78987E-2</c:v>
                </c:pt>
                <c:pt idx="111">
                  <c:v>1.7898299999999999E-2</c:v>
                </c:pt>
                <c:pt idx="112">
                  <c:v>1.78987E-2</c:v>
                </c:pt>
                <c:pt idx="113">
                  <c:v>1.7898299999999999E-2</c:v>
                </c:pt>
                <c:pt idx="114">
                  <c:v>1.7899600000000002E-2</c:v>
                </c:pt>
                <c:pt idx="115">
                  <c:v>1.7899099999999998E-2</c:v>
                </c:pt>
                <c:pt idx="116">
                  <c:v>1.7898299999999999E-2</c:v>
                </c:pt>
                <c:pt idx="117">
                  <c:v>1.7899099999999998E-2</c:v>
                </c:pt>
                <c:pt idx="118">
                  <c:v>1.7898299999999999E-2</c:v>
                </c:pt>
                <c:pt idx="119">
                  <c:v>1.78987E-2</c:v>
                </c:pt>
              </c:numCache>
            </c:numRef>
          </c:val>
          <c:smooth val="0"/>
          <c:extLst>
            <c:ext xmlns:c16="http://schemas.microsoft.com/office/drawing/2014/chart" uri="{C3380CC4-5D6E-409C-BE32-E72D297353CC}">
              <c16:uniqueId val="{00000000-7D19-40C4-BBFF-A55969412394}"/>
            </c:ext>
          </c:extLst>
        </c:ser>
        <c:ser>
          <c:idx val="1"/>
          <c:order val="1"/>
          <c:tx>
            <c:strRef>
              <c:f>'Forward Curve'!$I$3</c:f>
              <c:strCache>
                <c:ptCount val="1"/>
                <c:pt idx="0">
                  <c:v>+1 Standard Deviation</c:v>
                </c:pt>
              </c:strCache>
            </c:strRef>
          </c:tx>
          <c:spPr>
            <a:ln w="34925" cap="rnd">
              <a:solidFill>
                <a:schemeClr val="accent5"/>
              </a:solidFill>
              <a:prstDash val="sysDash"/>
              <a:round/>
            </a:ln>
            <a:effectLst/>
          </c:spPr>
          <c:marker>
            <c:symbol val="none"/>
          </c:marker>
          <c:cat>
            <c:numRef>
              <c:f>'Forward Curve'!$G$6:$G$125</c:f>
              <c:numCache>
                <c:formatCode>m/d/yyyy</c:formatCode>
                <c:ptCount val="120"/>
                <c:pt idx="0">
                  <c:v>44560</c:v>
                </c:pt>
                <c:pt idx="1">
                  <c:v>44591</c:v>
                </c:pt>
                <c:pt idx="2">
                  <c:v>44620</c:v>
                </c:pt>
                <c:pt idx="3">
                  <c:v>44648</c:v>
                </c:pt>
                <c:pt idx="4">
                  <c:v>44679</c:v>
                </c:pt>
                <c:pt idx="5">
                  <c:v>44709</c:v>
                </c:pt>
                <c:pt idx="6">
                  <c:v>44740</c:v>
                </c:pt>
                <c:pt idx="7">
                  <c:v>44770</c:v>
                </c:pt>
                <c:pt idx="8">
                  <c:v>44801</c:v>
                </c:pt>
                <c:pt idx="9">
                  <c:v>44832</c:v>
                </c:pt>
                <c:pt idx="10">
                  <c:v>44862</c:v>
                </c:pt>
                <c:pt idx="11">
                  <c:v>44893</c:v>
                </c:pt>
                <c:pt idx="12">
                  <c:v>44923</c:v>
                </c:pt>
                <c:pt idx="13">
                  <c:v>44954</c:v>
                </c:pt>
                <c:pt idx="14">
                  <c:v>44985</c:v>
                </c:pt>
                <c:pt idx="15">
                  <c:v>45013</c:v>
                </c:pt>
                <c:pt idx="16">
                  <c:v>45044</c:v>
                </c:pt>
                <c:pt idx="17">
                  <c:v>45074</c:v>
                </c:pt>
                <c:pt idx="18">
                  <c:v>45105</c:v>
                </c:pt>
                <c:pt idx="19">
                  <c:v>45135</c:v>
                </c:pt>
                <c:pt idx="20">
                  <c:v>45166</c:v>
                </c:pt>
                <c:pt idx="21">
                  <c:v>45197</c:v>
                </c:pt>
                <c:pt idx="22">
                  <c:v>45227</c:v>
                </c:pt>
                <c:pt idx="23">
                  <c:v>45258</c:v>
                </c:pt>
                <c:pt idx="24">
                  <c:v>45288</c:v>
                </c:pt>
                <c:pt idx="25">
                  <c:v>45319</c:v>
                </c:pt>
                <c:pt idx="26">
                  <c:v>45350</c:v>
                </c:pt>
                <c:pt idx="27">
                  <c:v>45379</c:v>
                </c:pt>
                <c:pt idx="28">
                  <c:v>45410</c:v>
                </c:pt>
                <c:pt idx="29">
                  <c:v>45440</c:v>
                </c:pt>
                <c:pt idx="30">
                  <c:v>45471</c:v>
                </c:pt>
                <c:pt idx="31">
                  <c:v>45501</c:v>
                </c:pt>
                <c:pt idx="32">
                  <c:v>45532</c:v>
                </c:pt>
                <c:pt idx="33">
                  <c:v>45563</c:v>
                </c:pt>
                <c:pt idx="34">
                  <c:v>45593</c:v>
                </c:pt>
                <c:pt idx="35">
                  <c:v>45624</c:v>
                </c:pt>
                <c:pt idx="36">
                  <c:v>45654</c:v>
                </c:pt>
                <c:pt idx="37">
                  <c:v>45685</c:v>
                </c:pt>
                <c:pt idx="38">
                  <c:v>45716</c:v>
                </c:pt>
                <c:pt idx="39">
                  <c:v>45744</c:v>
                </c:pt>
                <c:pt idx="40">
                  <c:v>45775</c:v>
                </c:pt>
                <c:pt idx="41">
                  <c:v>45805</c:v>
                </c:pt>
                <c:pt idx="42">
                  <c:v>45836</c:v>
                </c:pt>
                <c:pt idx="43">
                  <c:v>45866</c:v>
                </c:pt>
                <c:pt idx="44">
                  <c:v>45897</c:v>
                </c:pt>
                <c:pt idx="45">
                  <c:v>45928</c:v>
                </c:pt>
                <c:pt idx="46">
                  <c:v>45958</c:v>
                </c:pt>
                <c:pt idx="47">
                  <c:v>45989</c:v>
                </c:pt>
                <c:pt idx="48">
                  <c:v>46019</c:v>
                </c:pt>
                <c:pt idx="49">
                  <c:v>46050</c:v>
                </c:pt>
                <c:pt idx="50">
                  <c:v>46081</c:v>
                </c:pt>
                <c:pt idx="51">
                  <c:v>46109</c:v>
                </c:pt>
                <c:pt idx="52">
                  <c:v>46140</c:v>
                </c:pt>
                <c:pt idx="53">
                  <c:v>46170</c:v>
                </c:pt>
                <c:pt idx="54">
                  <c:v>46201</c:v>
                </c:pt>
                <c:pt idx="55">
                  <c:v>46231</c:v>
                </c:pt>
                <c:pt idx="56">
                  <c:v>46262</c:v>
                </c:pt>
                <c:pt idx="57">
                  <c:v>46293</c:v>
                </c:pt>
                <c:pt idx="58">
                  <c:v>46323</c:v>
                </c:pt>
                <c:pt idx="59">
                  <c:v>46354</c:v>
                </c:pt>
                <c:pt idx="60">
                  <c:v>46384</c:v>
                </c:pt>
                <c:pt idx="61">
                  <c:v>46415</c:v>
                </c:pt>
                <c:pt idx="62">
                  <c:v>46446</c:v>
                </c:pt>
                <c:pt idx="63">
                  <c:v>46474</c:v>
                </c:pt>
                <c:pt idx="64">
                  <c:v>46505</c:v>
                </c:pt>
                <c:pt idx="65">
                  <c:v>46535</c:v>
                </c:pt>
                <c:pt idx="66">
                  <c:v>46566</c:v>
                </c:pt>
                <c:pt idx="67">
                  <c:v>46596</c:v>
                </c:pt>
                <c:pt idx="68">
                  <c:v>46627</c:v>
                </c:pt>
                <c:pt idx="69">
                  <c:v>46658</c:v>
                </c:pt>
                <c:pt idx="70">
                  <c:v>46688</c:v>
                </c:pt>
                <c:pt idx="71">
                  <c:v>46719</c:v>
                </c:pt>
                <c:pt idx="72">
                  <c:v>46749</c:v>
                </c:pt>
                <c:pt idx="73">
                  <c:v>46780</c:v>
                </c:pt>
                <c:pt idx="74">
                  <c:v>46811</c:v>
                </c:pt>
                <c:pt idx="75">
                  <c:v>46840</c:v>
                </c:pt>
                <c:pt idx="76">
                  <c:v>46871</c:v>
                </c:pt>
                <c:pt idx="77">
                  <c:v>46901</c:v>
                </c:pt>
                <c:pt idx="78">
                  <c:v>46932</c:v>
                </c:pt>
                <c:pt idx="79">
                  <c:v>46962</c:v>
                </c:pt>
                <c:pt idx="80">
                  <c:v>46993</c:v>
                </c:pt>
                <c:pt idx="81">
                  <c:v>47024</c:v>
                </c:pt>
                <c:pt idx="82">
                  <c:v>47054</c:v>
                </c:pt>
                <c:pt idx="83">
                  <c:v>47085</c:v>
                </c:pt>
                <c:pt idx="84">
                  <c:v>47115</c:v>
                </c:pt>
                <c:pt idx="85">
                  <c:v>47146</c:v>
                </c:pt>
                <c:pt idx="86">
                  <c:v>47177</c:v>
                </c:pt>
                <c:pt idx="87">
                  <c:v>47205</c:v>
                </c:pt>
                <c:pt idx="88">
                  <c:v>47236</c:v>
                </c:pt>
                <c:pt idx="89">
                  <c:v>47266</c:v>
                </c:pt>
                <c:pt idx="90">
                  <c:v>47297</c:v>
                </c:pt>
                <c:pt idx="91">
                  <c:v>47327</c:v>
                </c:pt>
                <c:pt idx="92">
                  <c:v>47358</c:v>
                </c:pt>
                <c:pt idx="93">
                  <c:v>47389</c:v>
                </c:pt>
                <c:pt idx="94">
                  <c:v>47419</c:v>
                </c:pt>
                <c:pt idx="95">
                  <c:v>47450</c:v>
                </c:pt>
                <c:pt idx="96">
                  <c:v>47480</c:v>
                </c:pt>
                <c:pt idx="97">
                  <c:v>47511</c:v>
                </c:pt>
                <c:pt idx="98">
                  <c:v>47542</c:v>
                </c:pt>
                <c:pt idx="99">
                  <c:v>47570</c:v>
                </c:pt>
                <c:pt idx="100">
                  <c:v>47601</c:v>
                </c:pt>
                <c:pt idx="101">
                  <c:v>47631</c:v>
                </c:pt>
                <c:pt idx="102">
                  <c:v>47662</c:v>
                </c:pt>
                <c:pt idx="103">
                  <c:v>47692</c:v>
                </c:pt>
                <c:pt idx="104">
                  <c:v>47723</c:v>
                </c:pt>
                <c:pt idx="105">
                  <c:v>47754</c:v>
                </c:pt>
                <c:pt idx="106">
                  <c:v>47784</c:v>
                </c:pt>
                <c:pt idx="107">
                  <c:v>47815</c:v>
                </c:pt>
                <c:pt idx="108">
                  <c:v>47845</c:v>
                </c:pt>
                <c:pt idx="109">
                  <c:v>47876</c:v>
                </c:pt>
                <c:pt idx="110">
                  <c:v>47907</c:v>
                </c:pt>
                <c:pt idx="111">
                  <c:v>47935</c:v>
                </c:pt>
                <c:pt idx="112">
                  <c:v>47966</c:v>
                </c:pt>
                <c:pt idx="113">
                  <c:v>47996</c:v>
                </c:pt>
                <c:pt idx="114">
                  <c:v>48027</c:v>
                </c:pt>
                <c:pt idx="115">
                  <c:v>48057</c:v>
                </c:pt>
                <c:pt idx="116">
                  <c:v>48088</c:v>
                </c:pt>
                <c:pt idx="117">
                  <c:v>48119</c:v>
                </c:pt>
                <c:pt idx="118">
                  <c:v>48149</c:v>
                </c:pt>
                <c:pt idx="119">
                  <c:v>48180</c:v>
                </c:pt>
              </c:numCache>
            </c:numRef>
          </c:cat>
          <c:val>
            <c:numRef>
              <c:f>'Forward Curve'!$I$6:$I$125</c:f>
              <c:numCache>
                <c:formatCode>0.00000%</c:formatCode>
                <c:ptCount val="120"/>
                <c:pt idx="0">
                  <c:v>1.0188E-3</c:v>
                </c:pt>
                <c:pt idx="1">
                  <c:v>1.8227899677346684E-3</c:v>
                </c:pt>
                <c:pt idx="2">
                  <c:v>2.0136599125884546E-3</c:v>
                </c:pt>
                <c:pt idx="3">
                  <c:v>4.7121576494590671E-3</c:v>
                </c:pt>
                <c:pt idx="4">
                  <c:v>5.2409199842482577E-3</c:v>
                </c:pt>
                <c:pt idx="5">
                  <c:v>7.6028468962197207E-3</c:v>
                </c:pt>
                <c:pt idx="6">
                  <c:v>8.412465907521113E-3</c:v>
                </c:pt>
                <c:pt idx="7">
                  <c:v>8.7100586722760696E-3</c:v>
                </c:pt>
                <c:pt idx="8">
                  <c:v>1.021502270661883E-2</c:v>
                </c:pt>
                <c:pt idx="9">
                  <c:v>1.2679495461718824E-2</c:v>
                </c:pt>
                <c:pt idx="10">
                  <c:v>1.3206346800592164E-2</c:v>
                </c:pt>
                <c:pt idx="11">
                  <c:v>1.5208057242269108E-2</c:v>
                </c:pt>
                <c:pt idx="12">
                  <c:v>1.7605597739348691E-2</c:v>
                </c:pt>
                <c:pt idx="13">
                  <c:v>1.8070249959252979E-2</c:v>
                </c:pt>
                <c:pt idx="14">
                  <c:v>2.0137831631026636E-2</c:v>
                </c:pt>
                <c:pt idx="15">
                  <c:v>2.1749674661176093E-2</c:v>
                </c:pt>
                <c:pt idx="16">
                  <c:v>2.2268161329066533E-2</c:v>
                </c:pt>
                <c:pt idx="17">
                  <c:v>2.3815848087539213E-2</c:v>
                </c:pt>
                <c:pt idx="18">
                  <c:v>2.5471043165870209E-2</c:v>
                </c:pt>
                <c:pt idx="19">
                  <c:v>2.5972317328872858E-2</c:v>
                </c:pt>
                <c:pt idx="20">
                  <c:v>2.7597400401933279E-2</c:v>
                </c:pt>
                <c:pt idx="21">
                  <c:v>2.9986576152839946E-2</c:v>
                </c:pt>
                <c:pt idx="22">
                  <c:v>3.0660756638557211E-2</c:v>
                </c:pt>
                <c:pt idx="23">
                  <c:v>3.1319792809091675E-2</c:v>
                </c:pt>
                <c:pt idx="24">
                  <c:v>3.3282228452854598E-2</c:v>
                </c:pt>
                <c:pt idx="25">
                  <c:v>3.3716882518619699E-2</c:v>
                </c:pt>
                <c:pt idx="26">
                  <c:v>3.409642255763351E-2</c:v>
                </c:pt>
                <c:pt idx="27">
                  <c:v>3.4442864624930687E-2</c:v>
                </c:pt>
                <c:pt idx="28">
                  <c:v>3.4808588929445938E-2</c:v>
                </c:pt>
                <c:pt idx="29">
                  <c:v>3.5153504398821818E-2</c:v>
                </c:pt>
                <c:pt idx="30">
                  <c:v>3.55059173205238E-2</c:v>
                </c:pt>
                <c:pt idx="31">
                  <c:v>3.5842060861994492E-2</c:v>
                </c:pt>
                <c:pt idx="32">
                  <c:v>3.6180214363002373E-2</c:v>
                </c:pt>
                <c:pt idx="33">
                  <c:v>3.651481529991657E-2</c:v>
                </c:pt>
                <c:pt idx="34">
                  <c:v>3.6725743010929138E-2</c:v>
                </c:pt>
                <c:pt idx="35">
                  <c:v>3.6943336557421033E-2</c:v>
                </c:pt>
                <c:pt idx="36">
                  <c:v>3.7288502284534897E-2</c:v>
                </c:pt>
                <c:pt idx="37">
                  <c:v>3.7614380903146644E-2</c:v>
                </c:pt>
                <c:pt idx="38">
                  <c:v>3.7925123771183906E-2</c:v>
                </c:pt>
                <c:pt idx="39">
                  <c:v>3.8199250047636503E-2</c:v>
                </c:pt>
                <c:pt idx="40">
                  <c:v>3.8500582387921492E-2</c:v>
                </c:pt>
                <c:pt idx="41">
                  <c:v>3.8787058638550566E-2</c:v>
                </c:pt>
                <c:pt idx="42">
                  <c:v>3.9082592848854354E-2</c:v>
                </c:pt>
                <c:pt idx="43">
                  <c:v>3.9362200002662232E-2</c:v>
                </c:pt>
                <c:pt idx="44">
                  <c:v>3.9646990953253247E-2</c:v>
                </c:pt>
                <c:pt idx="45">
                  <c:v>3.9931633553367527E-2</c:v>
                </c:pt>
                <c:pt idx="46">
                  <c:v>4.0028454204121502E-2</c:v>
                </c:pt>
                <c:pt idx="47">
                  <c:v>4.0126843188474641E-2</c:v>
                </c:pt>
                <c:pt idx="48">
                  <c:v>4.0788740835710824E-2</c:v>
                </c:pt>
                <c:pt idx="49">
                  <c:v>4.1119969782635345E-2</c:v>
                </c:pt>
                <c:pt idx="50">
                  <c:v>4.1389557699447001E-2</c:v>
                </c:pt>
                <c:pt idx="51">
                  <c:v>4.1623389407810102E-2</c:v>
                </c:pt>
                <c:pt idx="52">
                  <c:v>4.188593460194865E-2</c:v>
                </c:pt>
                <c:pt idx="53">
                  <c:v>4.2135433790986679E-2</c:v>
                </c:pt>
                <c:pt idx="54">
                  <c:v>4.2393866964231829E-2</c:v>
                </c:pt>
                <c:pt idx="55">
                  <c:v>4.2638976430942707E-2</c:v>
                </c:pt>
                <c:pt idx="56">
                  <c:v>4.2889686542200642E-2</c:v>
                </c:pt>
                <c:pt idx="57">
                  <c:v>4.31403466932513E-2</c:v>
                </c:pt>
                <c:pt idx="58">
                  <c:v>4.3283390409886206E-2</c:v>
                </c:pt>
                <c:pt idx="59">
                  <c:v>4.3410555168213336E-2</c:v>
                </c:pt>
                <c:pt idx="60">
                  <c:v>4.5015063214995016E-2</c:v>
                </c:pt>
                <c:pt idx="61">
                  <c:v>4.5258104528467562E-2</c:v>
                </c:pt>
                <c:pt idx="62">
                  <c:v>4.5505350447158061E-2</c:v>
                </c:pt>
                <c:pt idx="63">
                  <c:v>4.5726136507795889E-2</c:v>
                </c:pt>
                <c:pt idx="64">
                  <c:v>4.5966505025194268E-2</c:v>
                </c:pt>
                <c:pt idx="65">
                  <c:v>4.6194111503815992E-2</c:v>
                </c:pt>
                <c:pt idx="66">
                  <c:v>4.6431918116450893E-2</c:v>
                </c:pt>
                <c:pt idx="67">
                  <c:v>4.6659195790947024E-2</c:v>
                </c:pt>
                <c:pt idx="68">
                  <c:v>4.6896996294655179E-2</c:v>
                </c:pt>
                <c:pt idx="69">
                  <c:v>4.7112124285235334E-2</c:v>
                </c:pt>
                <c:pt idx="70">
                  <c:v>4.6969207372354931E-2</c:v>
                </c:pt>
                <c:pt idx="71">
                  <c:v>4.6788294940938981E-2</c:v>
                </c:pt>
                <c:pt idx="72">
                  <c:v>4.8313889687338178E-2</c:v>
                </c:pt>
                <c:pt idx="73">
                  <c:v>4.8535839116179369E-2</c:v>
                </c:pt>
                <c:pt idx="74">
                  <c:v>4.8762107684154052E-2</c:v>
                </c:pt>
                <c:pt idx="75">
                  <c:v>4.8966726030747428E-2</c:v>
                </c:pt>
                <c:pt idx="76">
                  <c:v>4.9189803078678214E-2</c:v>
                </c:pt>
                <c:pt idx="77">
                  <c:v>4.9400233508232798E-2</c:v>
                </c:pt>
                <c:pt idx="78">
                  <c:v>4.9615982319424774E-2</c:v>
                </c:pt>
                <c:pt idx="79">
                  <c:v>4.9827899482504795E-2</c:v>
                </c:pt>
                <c:pt idx="80">
                  <c:v>5.0038772868636089E-2</c:v>
                </c:pt>
                <c:pt idx="81">
                  <c:v>5.0251602552256865E-2</c:v>
                </c:pt>
                <c:pt idx="82">
                  <c:v>5.0568160500555605E-2</c:v>
                </c:pt>
                <c:pt idx="83">
                  <c:v>5.0880972173539173E-2</c:v>
                </c:pt>
                <c:pt idx="84">
                  <c:v>5.2479413145782236E-2</c:v>
                </c:pt>
                <c:pt idx="85">
                  <c:v>5.2729132144210281E-2</c:v>
                </c:pt>
                <c:pt idx="86">
                  <c:v>5.2947881544955423E-2</c:v>
                </c:pt>
                <c:pt idx="87">
                  <c:v>5.3137376523668421E-2</c:v>
                </c:pt>
                <c:pt idx="88">
                  <c:v>5.3352532308560782E-2</c:v>
                </c:pt>
                <c:pt idx="89">
                  <c:v>5.3553420668589834E-2</c:v>
                </c:pt>
                <c:pt idx="90">
                  <c:v>5.3762424457825017E-2</c:v>
                </c:pt>
                <c:pt idx="91">
                  <c:v>5.3967380086281186E-2</c:v>
                </c:pt>
                <c:pt idx="92">
                  <c:v>5.4168984760029397E-2</c:v>
                </c:pt>
                <c:pt idx="93">
                  <c:v>5.4375820446577357E-2</c:v>
                </c:pt>
                <c:pt idx="94">
                  <c:v>5.4235589223367311E-2</c:v>
                </c:pt>
                <c:pt idx="95">
                  <c:v>5.4089832173333338E-2</c:v>
                </c:pt>
                <c:pt idx="96">
                  <c:v>5.4656249035667827E-2</c:v>
                </c:pt>
                <c:pt idx="97">
                  <c:v>5.4871884606668628E-2</c:v>
                </c:pt>
                <c:pt idx="98">
                  <c:v>5.5073468338928837E-2</c:v>
                </c:pt>
                <c:pt idx="99">
                  <c:v>5.5249629320997917E-2</c:v>
                </c:pt>
                <c:pt idx="100">
                  <c:v>5.5447704208209998E-2</c:v>
                </c:pt>
                <c:pt idx="101">
                  <c:v>5.5633365159790941E-2</c:v>
                </c:pt>
                <c:pt idx="102">
                  <c:v>5.582821715052326E-2</c:v>
                </c:pt>
                <c:pt idx="103">
                  <c:v>5.6017218975822403E-2</c:v>
                </c:pt>
                <c:pt idx="104">
                  <c:v>5.6204976476321021E-2</c:v>
                </c:pt>
                <c:pt idx="105">
                  <c:v>5.6394524644057156E-2</c:v>
                </c:pt>
                <c:pt idx="106">
                  <c:v>5.6272089877827614E-2</c:v>
                </c:pt>
                <c:pt idx="107">
                  <c:v>5.6154595574699769E-2</c:v>
                </c:pt>
                <c:pt idx="108">
                  <c:v>5.8101946808968165E-2</c:v>
                </c:pt>
                <c:pt idx="109">
                  <c:v>5.8560059315633024E-2</c:v>
                </c:pt>
                <c:pt idx="110">
                  <c:v>5.8753954243217665E-2</c:v>
                </c:pt>
                <c:pt idx="111">
                  <c:v>5.8923172892841942E-2</c:v>
                </c:pt>
                <c:pt idx="112">
                  <c:v>5.9112473794517201E-2</c:v>
                </c:pt>
                <c:pt idx="113">
                  <c:v>5.9292255948226374E-2</c:v>
                </c:pt>
                <c:pt idx="114">
                  <c:v>5.9482887336803646E-2</c:v>
                </c:pt>
                <c:pt idx="115">
                  <c:v>5.9660743621316722E-2</c:v>
                </c:pt>
                <c:pt idx="116">
                  <c:v>5.9842763497424609E-2</c:v>
                </c:pt>
                <c:pt idx="117">
                  <c:v>6.0029323280337277E-2</c:v>
                </c:pt>
                <c:pt idx="118">
                  <c:v>5.9989075739170221E-2</c:v>
                </c:pt>
                <c:pt idx="119">
                  <c:v>5.9956130096229035E-2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1" u="none" strike="noStrike" kern="1200" baseline="0">
                <a:solidFill>
                  <a:schemeClr val="accent3">
                    <a:lumMod val="75000"/>
                  </a:schemeClr>
                </a:solidFill>
                <a:latin typeface="+mn-lt"/>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5.000000000000001E-2"/>
          <c:min val="-1.0000000000000002E-2"/>
        </c:scaling>
        <c:delete val="0"/>
        <c:axPos val="l"/>
        <c:majorGridlines>
          <c:spPr>
            <a:ln w="9525" cap="flat" cmpd="sng" algn="ctr">
              <a:solidFill>
                <a:schemeClr val="bg2"/>
              </a:solidFill>
              <a:round/>
            </a:ln>
            <a:effectLst/>
          </c:spPr>
        </c:majorGridlines>
        <c:numFmt formatCode="0.0%" sourceLinked="0"/>
        <c:majorTickMark val="none"/>
        <c:minorTickMark val="none"/>
        <c:tickLblPos val="high"/>
        <c:spPr>
          <a:noFill/>
          <a:ln>
            <a:noFill/>
          </a:ln>
          <a:effectLst/>
        </c:spPr>
        <c:txPr>
          <a:bodyPr rot="-60000000" spcFirstLastPara="1" vertOverflow="ellipsis" vert="horz" wrap="square" anchor="ctr" anchorCtr="1"/>
          <a:lstStyle/>
          <a:p>
            <a:pPr algn="ctr">
              <a:defRPr lang="en-US" sz="1050" b="1" i="1" u="none" strike="noStrike" kern="1200" baseline="0">
                <a:solidFill>
                  <a:schemeClr val="accent3">
                    <a:lumMod val="75000"/>
                  </a:schemeClr>
                </a:solidFill>
                <a:latin typeface="+mn-lt"/>
                <a:ea typeface="+mn-ea"/>
                <a:cs typeface="+mn-cs"/>
              </a:defRPr>
            </a:pPr>
            <a:endParaRPr lang="en-US"/>
          </a:p>
        </c:txPr>
        <c:crossAx val="46746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19050" cap="flat" cmpd="sng" algn="ctr">
      <a:no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pensfordteam@pensford.com" TargetMode="External"/><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mailto:pensfordteam@pensford.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133351</xdr:rowOff>
    </xdr:from>
    <xdr:to>
      <xdr:col>21</xdr:col>
      <xdr:colOff>0</xdr:colOff>
      <xdr:row>28</xdr:row>
      <xdr:rowOff>0</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xdr:row>
      <xdr:rowOff>13998</xdr:rowOff>
    </xdr:from>
    <xdr:to>
      <xdr:col>5</xdr:col>
      <xdr:colOff>7884</xdr:colOff>
      <xdr:row>9</xdr:row>
      <xdr:rowOff>0</xdr:rowOff>
    </xdr:to>
    <xdr:grpSp>
      <xdr:nvGrpSpPr>
        <xdr:cNvPr id="2" name="Group 1">
          <a:extLst>
            <a:ext uri="{FF2B5EF4-FFF2-40B4-BE49-F238E27FC236}">
              <a16:creationId xmlns:a16="http://schemas.microsoft.com/office/drawing/2014/main" id="{1A312FDD-05C2-4BB1-B5F6-938FBCF28122}"/>
            </a:ext>
          </a:extLst>
        </xdr:cNvPr>
        <xdr:cNvGrpSpPr/>
      </xdr:nvGrpSpPr>
      <xdr:grpSpPr>
        <a:xfrm>
          <a:off x="400050" y="414048"/>
          <a:ext cx="3474984" cy="1452852"/>
          <a:chOff x="400049" y="287267"/>
          <a:chExt cx="3474984" cy="1433802"/>
        </a:xfrm>
      </xdr:grpSpPr>
      <xdr:pic>
        <xdr:nvPicPr>
          <xdr:cNvPr id="6" name="Picture 5">
            <a:extLst>
              <a:ext uri="{FF2B5EF4-FFF2-40B4-BE49-F238E27FC236}">
                <a16:creationId xmlns:a16="http://schemas.microsoft.com/office/drawing/2014/main" id="{4328DD70-2180-4787-8591-EDA13B1BD76A}"/>
              </a:ext>
            </a:extLst>
          </xdr:cNvPr>
          <xdr:cNvPicPr>
            <a:picLocks noChangeAspect="1"/>
          </xdr:cNvPicPr>
        </xdr:nvPicPr>
        <xdr:blipFill rotWithShape="1">
          <a:blip xmlns:r="http://schemas.openxmlformats.org/officeDocument/2006/relationships" r:embed="rId2"/>
          <a:srcRect t="3772" b="3449"/>
          <a:stretch/>
        </xdr:blipFill>
        <xdr:spPr>
          <a:xfrm>
            <a:off x="400049" y="287267"/>
            <a:ext cx="3474983" cy="1239545"/>
          </a:xfrm>
          <a:prstGeom prst="rect">
            <a:avLst/>
          </a:prstGeom>
        </xdr:spPr>
      </xdr:pic>
      <xdr:grpSp>
        <xdr:nvGrpSpPr>
          <xdr:cNvPr id="4" name="Group 3">
            <a:extLst>
              <a:ext uri="{FF2B5EF4-FFF2-40B4-BE49-F238E27FC236}">
                <a16:creationId xmlns:a16="http://schemas.microsoft.com/office/drawing/2014/main" id="{FA982F3B-B45B-45F9-B534-DBB2748797CF}"/>
              </a:ext>
            </a:extLst>
          </xdr:cNvPr>
          <xdr:cNvGrpSpPr/>
        </xdr:nvGrpSpPr>
        <xdr:grpSpPr>
          <a:xfrm>
            <a:off x="400050" y="1524000"/>
            <a:ext cx="3474983" cy="197069"/>
            <a:chOff x="394138" y="1832741"/>
            <a:chExt cx="3474983" cy="197069"/>
          </a:xfrm>
        </xdr:grpSpPr>
        <xdr:sp macro="" textlink="">
          <xdr:nvSpPr>
            <xdr:cNvPr id="7" name="TextBox 6">
              <a:extLst>
                <a:ext uri="{FF2B5EF4-FFF2-40B4-BE49-F238E27FC236}">
                  <a16:creationId xmlns:a16="http://schemas.microsoft.com/office/drawing/2014/main" id="{75B5DF99-3E78-4362-8C7C-6329D0D0D24A}"/>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8" name="TextBox 7">
              <a:extLst>
                <a:ext uri="{FF2B5EF4-FFF2-40B4-BE49-F238E27FC236}">
                  <a16:creationId xmlns:a16="http://schemas.microsoft.com/office/drawing/2014/main" id="{A9753707-9135-46DA-8677-51AA974CBD78}"/>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9" name="TextBox 8">
              <a:extLst>
                <a:ext uri="{FF2B5EF4-FFF2-40B4-BE49-F238E27FC236}">
                  <a16:creationId xmlns:a16="http://schemas.microsoft.com/office/drawing/2014/main" id="{95A3494F-4E96-450B-8124-209550014A0D}"/>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0" name="TextBox 9">
              <a:hlinkClick xmlns:r="http://schemas.openxmlformats.org/officeDocument/2006/relationships" r:id="rId3"/>
              <a:extLst>
                <a:ext uri="{FF2B5EF4-FFF2-40B4-BE49-F238E27FC236}">
                  <a16:creationId xmlns:a16="http://schemas.microsoft.com/office/drawing/2014/main" id="{6402B69B-8EFE-4042-9D6D-504F2275A298}"/>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1</xdr:col>
      <xdr:colOff>127151</xdr:colOff>
      <xdr:row>13</xdr:row>
      <xdr:rowOff>16212</xdr:rowOff>
    </xdr:from>
    <xdr:to>
      <xdr:col>1</xdr:col>
      <xdr:colOff>172870</xdr:colOff>
      <xdr:row>13</xdr:row>
      <xdr:rowOff>61931</xdr:rowOff>
    </xdr:to>
    <xdr:sp macro="" textlink="">
      <xdr:nvSpPr>
        <xdr:cNvPr id="12" name="Right Triangle 11">
          <a:extLst>
            <a:ext uri="{FF2B5EF4-FFF2-40B4-BE49-F238E27FC236}">
              <a16:creationId xmlns:a16="http://schemas.microsoft.com/office/drawing/2014/main" id="{8C4F7588-3319-4DE9-A830-9DEF7200E8B4}"/>
            </a:ext>
          </a:extLst>
        </xdr:cNvPr>
        <xdr:cNvSpPr/>
      </xdr:nvSpPr>
      <xdr:spPr>
        <a:xfrm flipH="1" flipV="1">
          <a:off x="327176" y="2702262"/>
          <a:ext cx="45719" cy="45719"/>
        </a:xfrm>
        <a:prstGeom prst="rtTriangle">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noFill/>
            </a:ln>
            <a:solidFill>
              <a:sysClr val="windowText" lastClr="000000"/>
            </a:solidFill>
          </a:endParaRPr>
        </a:p>
      </xdr:txBody>
    </xdr:sp>
    <xdr:clientData/>
  </xdr:twoCellAnchor>
  <xdr:twoCellAnchor>
    <xdr:from>
      <xdr:col>11</xdr:col>
      <xdr:colOff>581025</xdr:colOff>
      <xdr:row>6</xdr:row>
      <xdr:rowOff>47625</xdr:rowOff>
    </xdr:from>
    <xdr:to>
      <xdr:col>12</xdr:col>
      <xdr:colOff>60960</xdr:colOff>
      <xdr:row>6</xdr:row>
      <xdr:rowOff>184785</xdr:rowOff>
    </xdr:to>
    <xdr:sp macro="" textlink="">
      <xdr:nvSpPr>
        <xdr:cNvPr id="13" name="Rectangle 12">
          <a:extLst>
            <a:ext uri="{FF2B5EF4-FFF2-40B4-BE49-F238E27FC236}">
              <a16:creationId xmlns:a16="http://schemas.microsoft.com/office/drawing/2014/main" id="{8E06446F-C059-487A-BDA3-7538B35588DA}"/>
            </a:ext>
          </a:extLst>
        </xdr:cNvPr>
        <xdr:cNvSpPr/>
      </xdr:nvSpPr>
      <xdr:spPr>
        <a:xfrm>
          <a:off x="11487150" y="447675"/>
          <a:ext cx="137160" cy="13716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514350</xdr:colOff>
      <xdr:row>6</xdr:row>
      <xdr:rowOff>47625</xdr:rowOff>
    </xdr:from>
    <xdr:to>
      <xdr:col>14</xdr:col>
      <xdr:colOff>651510</xdr:colOff>
      <xdr:row>6</xdr:row>
      <xdr:rowOff>184785</xdr:rowOff>
    </xdr:to>
    <xdr:sp macro="" textlink="">
      <xdr:nvSpPr>
        <xdr:cNvPr id="14" name="Rectangle 13">
          <a:extLst>
            <a:ext uri="{FF2B5EF4-FFF2-40B4-BE49-F238E27FC236}">
              <a16:creationId xmlns:a16="http://schemas.microsoft.com/office/drawing/2014/main" id="{E2E0DB7F-E41D-44B9-A82B-DD5314F7FBDA}"/>
            </a:ext>
          </a:extLst>
        </xdr:cNvPr>
        <xdr:cNvSpPr/>
      </xdr:nvSpPr>
      <xdr:spPr>
        <a:xfrm>
          <a:off x="13392150" y="447675"/>
          <a:ext cx="137160" cy="137160"/>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0.76799</cdr:x>
      <cdr:y>0.91534</cdr:y>
    </cdr:from>
    <cdr:to>
      <cdr:x>0.93281</cdr:x>
      <cdr:y>0.95706</cdr:y>
    </cdr:to>
    <cdr:sp macro="" textlink="">
      <cdr:nvSpPr>
        <cdr:cNvPr id="2" name="TextBox 1"/>
        <cdr:cNvSpPr txBox="1"/>
      </cdr:nvSpPr>
      <cdr:spPr>
        <a:xfrm xmlns:a="http://schemas.openxmlformats.org/drawingml/2006/main">
          <a:off x="5552138" y="4263381"/>
          <a:ext cx="1191562" cy="19432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r>
            <a:rPr lang="en-US" sz="800" i="0">
              <a:solidFill>
                <a:schemeClr val="bg2">
                  <a:lumMod val="50000"/>
                </a:schemeClr>
              </a:solidFill>
              <a:latin typeface="+mn-lt"/>
            </a:rPr>
            <a:t>Source:</a:t>
          </a:r>
          <a:r>
            <a:rPr lang="en-US" sz="800" i="0" baseline="0">
              <a:solidFill>
                <a:schemeClr val="bg2">
                  <a:lumMod val="50000"/>
                </a:schemeClr>
              </a:solidFill>
              <a:latin typeface="+mn-lt"/>
            </a:rPr>
            <a:t> Pensford, LLC</a:t>
          </a:r>
          <a:endParaRPr lang="en-US" sz="800" i="0">
            <a:solidFill>
              <a:schemeClr val="bg2">
                <a:lumMod val="50000"/>
              </a:schemeClr>
            </a:solidFill>
            <a:latin typeface="+mn-lt"/>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4</xdr:col>
      <xdr:colOff>7884</xdr:colOff>
      <xdr:row>8</xdr:row>
      <xdr:rowOff>195552</xdr:rowOff>
    </xdr:to>
    <xdr:grpSp>
      <xdr:nvGrpSpPr>
        <xdr:cNvPr id="25" name="Group 24">
          <a:extLst>
            <a:ext uri="{FF2B5EF4-FFF2-40B4-BE49-F238E27FC236}">
              <a16:creationId xmlns:a16="http://schemas.microsoft.com/office/drawing/2014/main" id="{29C3D655-6EEE-4AF5-BAA7-029279F36989}"/>
            </a:ext>
          </a:extLst>
        </xdr:cNvPr>
        <xdr:cNvGrpSpPr/>
      </xdr:nvGrpSpPr>
      <xdr:grpSpPr>
        <a:xfrm>
          <a:off x="400050" y="400050"/>
          <a:ext cx="3474984" cy="1452852"/>
          <a:chOff x="400049" y="287267"/>
          <a:chExt cx="3474984" cy="1433802"/>
        </a:xfrm>
      </xdr:grpSpPr>
      <xdr:pic>
        <xdr:nvPicPr>
          <xdr:cNvPr id="26" name="Picture 25">
            <a:extLst>
              <a:ext uri="{FF2B5EF4-FFF2-40B4-BE49-F238E27FC236}">
                <a16:creationId xmlns:a16="http://schemas.microsoft.com/office/drawing/2014/main" id="{F891D630-E053-4767-B5B1-43911CF0DAF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27" name="Group 26">
            <a:extLst>
              <a:ext uri="{FF2B5EF4-FFF2-40B4-BE49-F238E27FC236}">
                <a16:creationId xmlns:a16="http://schemas.microsoft.com/office/drawing/2014/main" id="{141960DD-D17D-4948-9391-8B7DFBA271A0}"/>
              </a:ext>
            </a:extLst>
          </xdr:cNvPr>
          <xdr:cNvGrpSpPr/>
        </xdr:nvGrpSpPr>
        <xdr:grpSpPr>
          <a:xfrm>
            <a:off x="400050" y="1524000"/>
            <a:ext cx="3474983" cy="197069"/>
            <a:chOff x="394138" y="1832741"/>
            <a:chExt cx="3474983" cy="197069"/>
          </a:xfrm>
        </xdr:grpSpPr>
        <xdr:sp macro="" textlink="">
          <xdr:nvSpPr>
            <xdr:cNvPr id="28" name="TextBox 27">
              <a:extLst>
                <a:ext uri="{FF2B5EF4-FFF2-40B4-BE49-F238E27FC236}">
                  <a16:creationId xmlns:a16="http://schemas.microsoft.com/office/drawing/2014/main" id="{DB80D764-E4E0-4E8C-9524-D06937B38010}"/>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29" name="TextBox 28">
              <a:extLst>
                <a:ext uri="{FF2B5EF4-FFF2-40B4-BE49-F238E27FC236}">
                  <a16:creationId xmlns:a16="http://schemas.microsoft.com/office/drawing/2014/main" id="{7D3F283B-2617-4047-9611-06F783C10272}"/>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30" name="TextBox 29">
              <a:extLst>
                <a:ext uri="{FF2B5EF4-FFF2-40B4-BE49-F238E27FC236}">
                  <a16:creationId xmlns:a16="http://schemas.microsoft.com/office/drawing/2014/main" id="{B84254E7-654C-4924-BAC8-6865F933A6F8}"/>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31" name="TextBox 30">
              <a:hlinkClick xmlns:r="http://schemas.openxmlformats.org/officeDocument/2006/relationships" r:id="rId2"/>
              <a:extLst>
                <a:ext uri="{FF2B5EF4-FFF2-40B4-BE49-F238E27FC236}">
                  <a16:creationId xmlns:a16="http://schemas.microsoft.com/office/drawing/2014/main" id="{FE1A23F8-6D67-4E04-8D9B-5221DFA0AF29}"/>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twoCellAnchor>
    <xdr:from>
      <xdr:col>2</xdr:col>
      <xdr:colOff>0</xdr:colOff>
      <xdr:row>2</xdr:row>
      <xdr:rowOff>0</xdr:rowOff>
    </xdr:from>
    <xdr:to>
      <xdr:col>4</xdr:col>
      <xdr:colOff>7884</xdr:colOff>
      <xdr:row>8</xdr:row>
      <xdr:rowOff>195552</xdr:rowOff>
    </xdr:to>
    <xdr:grpSp>
      <xdr:nvGrpSpPr>
        <xdr:cNvPr id="9" name="Group 8">
          <a:extLst>
            <a:ext uri="{FF2B5EF4-FFF2-40B4-BE49-F238E27FC236}">
              <a16:creationId xmlns:a16="http://schemas.microsoft.com/office/drawing/2014/main" id="{F492E3A5-32AE-444F-8E6C-4084E107C2CB}"/>
            </a:ext>
          </a:extLst>
        </xdr:cNvPr>
        <xdr:cNvGrpSpPr/>
      </xdr:nvGrpSpPr>
      <xdr:grpSpPr>
        <a:xfrm>
          <a:off x="400050" y="400050"/>
          <a:ext cx="3474984" cy="1452852"/>
          <a:chOff x="400049" y="287267"/>
          <a:chExt cx="3474984" cy="1433802"/>
        </a:xfrm>
      </xdr:grpSpPr>
      <xdr:pic>
        <xdr:nvPicPr>
          <xdr:cNvPr id="10" name="Picture 9">
            <a:extLst>
              <a:ext uri="{FF2B5EF4-FFF2-40B4-BE49-F238E27FC236}">
                <a16:creationId xmlns:a16="http://schemas.microsoft.com/office/drawing/2014/main" id="{FA385797-F9E3-47F3-88F5-F317A9BA7334}"/>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11" name="Group 10">
            <a:extLst>
              <a:ext uri="{FF2B5EF4-FFF2-40B4-BE49-F238E27FC236}">
                <a16:creationId xmlns:a16="http://schemas.microsoft.com/office/drawing/2014/main" id="{A297B55B-7B7E-490A-AA61-BE00930F7097}"/>
              </a:ext>
            </a:extLst>
          </xdr:cNvPr>
          <xdr:cNvGrpSpPr/>
        </xdr:nvGrpSpPr>
        <xdr:grpSpPr>
          <a:xfrm>
            <a:off x="400050" y="1524000"/>
            <a:ext cx="3474983" cy="197069"/>
            <a:chOff x="394138" y="1832741"/>
            <a:chExt cx="3474983" cy="197069"/>
          </a:xfrm>
        </xdr:grpSpPr>
        <xdr:sp macro="" textlink="">
          <xdr:nvSpPr>
            <xdr:cNvPr id="12" name="TextBox 11">
              <a:extLst>
                <a:ext uri="{FF2B5EF4-FFF2-40B4-BE49-F238E27FC236}">
                  <a16:creationId xmlns:a16="http://schemas.microsoft.com/office/drawing/2014/main" id="{4C7E26B9-04A2-4F45-9F30-693FDF71ABB6}"/>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13" name="TextBox 12">
              <a:extLst>
                <a:ext uri="{FF2B5EF4-FFF2-40B4-BE49-F238E27FC236}">
                  <a16:creationId xmlns:a16="http://schemas.microsoft.com/office/drawing/2014/main" id="{7CFBBE3E-F8BA-4079-98EC-4CDEAF8122D5}"/>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14" name="TextBox 13">
              <a:extLst>
                <a:ext uri="{FF2B5EF4-FFF2-40B4-BE49-F238E27FC236}">
                  <a16:creationId xmlns:a16="http://schemas.microsoft.com/office/drawing/2014/main" id="{A2B93FA2-333A-406F-B3D2-9DBAC08D2A1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15" name="TextBox 14">
              <a:hlinkClick xmlns:r="http://schemas.openxmlformats.org/officeDocument/2006/relationships" r:id="rId2"/>
              <a:extLst>
                <a:ext uri="{FF2B5EF4-FFF2-40B4-BE49-F238E27FC236}">
                  <a16:creationId xmlns:a16="http://schemas.microsoft.com/office/drawing/2014/main" id="{ACE8317C-BACF-4B76-9A6A-28CB8777768A}"/>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7</xdr:col>
      <xdr:colOff>426984</xdr:colOff>
      <xdr:row>8</xdr:row>
      <xdr:rowOff>195552</xdr:rowOff>
    </xdr:to>
    <xdr:grpSp>
      <xdr:nvGrpSpPr>
        <xdr:cNvPr id="3" name="Group 2">
          <a:extLst>
            <a:ext uri="{FF2B5EF4-FFF2-40B4-BE49-F238E27FC236}">
              <a16:creationId xmlns:a16="http://schemas.microsoft.com/office/drawing/2014/main" id="{10143881-7FB1-4E1E-8754-9DD629AC7426}"/>
            </a:ext>
          </a:extLst>
        </xdr:cNvPr>
        <xdr:cNvGrpSpPr/>
      </xdr:nvGrpSpPr>
      <xdr:grpSpPr>
        <a:xfrm>
          <a:off x="400050" y="400050"/>
          <a:ext cx="3474984" cy="1452852"/>
          <a:chOff x="400049" y="287267"/>
          <a:chExt cx="3474984" cy="1433802"/>
        </a:xfrm>
      </xdr:grpSpPr>
      <xdr:pic>
        <xdr:nvPicPr>
          <xdr:cNvPr id="4" name="Picture 3">
            <a:extLst>
              <a:ext uri="{FF2B5EF4-FFF2-40B4-BE49-F238E27FC236}">
                <a16:creationId xmlns:a16="http://schemas.microsoft.com/office/drawing/2014/main" id="{CCFF48B0-22F7-464F-B5F8-6B64D2A0797D}"/>
              </a:ext>
            </a:extLst>
          </xdr:cNvPr>
          <xdr:cNvPicPr>
            <a:picLocks noChangeAspect="1"/>
          </xdr:cNvPicPr>
        </xdr:nvPicPr>
        <xdr:blipFill rotWithShape="1">
          <a:blip xmlns:r="http://schemas.openxmlformats.org/officeDocument/2006/relationships" r:embed="rId1"/>
          <a:srcRect t="3772" b="3449"/>
          <a:stretch/>
        </xdr:blipFill>
        <xdr:spPr>
          <a:xfrm>
            <a:off x="400049" y="287267"/>
            <a:ext cx="3474983" cy="1239545"/>
          </a:xfrm>
          <a:prstGeom prst="rect">
            <a:avLst/>
          </a:prstGeom>
        </xdr:spPr>
      </xdr:pic>
      <xdr:grpSp>
        <xdr:nvGrpSpPr>
          <xdr:cNvPr id="5" name="Group 4">
            <a:extLst>
              <a:ext uri="{FF2B5EF4-FFF2-40B4-BE49-F238E27FC236}">
                <a16:creationId xmlns:a16="http://schemas.microsoft.com/office/drawing/2014/main" id="{FFE3685E-7089-4656-B9EE-69E16FC08FD8}"/>
              </a:ext>
            </a:extLst>
          </xdr:cNvPr>
          <xdr:cNvGrpSpPr/>
        </xdr:nvGrpSpPr>
        <xdr:grpSpPr>
          <a:xfrm>
            <a:off x="400050" y="1524000"/>
            <a:ext cx="3474983" cy="197069"/>
            <a:chOff x="394138" y="1832741"/>
            <a:chExt cx="3474983" cy="197069"/>
          </a:xfrm>
        </xdr:grpSpPr>
        <xdr:sp macro="" textlink="">
          <xdr:nvSpPr>
            <xdr:cNvPr id="6" name="TextBox 5">
              <a:extLst>
                <a:ext uri="{FF2B5EF4-FFF2-40B4-BE49-F238E27FC236}">
                  <a16:creationId xmlns:a16="http://schemas.microsoft.com/office/drawing/2014/main" id="{A5B85A63-0D99-47CD-9290-4D2500991CBE}"/>
                </a:ext>
              </a:extLst>
            </xdr:cNvPr>
            <xdr:cNvSpPr txBox="1"/>
          </xdr:nvSpPr>
          <xdr:spPr>
            <a:xfrm>
              <a:off x="394138" y="1832741"/>
              <a:ext cx="440121"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chemeClr val="bg1"/>
                  </a:solidFill>
                  <a:latin typeface="+mn-lt"/>
                </a:rPr>
                <a:t>Phone:</a:t>
              </a:r>
            </a:p>
          </xdr:txBody>
        </xdr:sp>
        <xdr:sp macro="" textlink="">
          <xdr:nvSpPr>
            <xdr:cNvPr id="7" name="TextBox 6">
              <a:extLst>
                <a:ext uri="{FF2B5EF4-FFF2-40B4-BE49-F238E27FC236}">
                  <a16:creationId xmlns:a16="http://schemas.microsoft.com/office/drawing/2014/main" id="{A1EAB88E-58EB-4178-BC4F-0373E7CBCB20}"/>
                </a:ext>
              </a:extLst>
            </xdr:cNvPr>
            <xdr:cNvSpPr txBox="1"/>
          </xdr:nvSpPr>
          <xdr:spPr>
            <a:xfrm>
              <a:off x="834259" y="1832741"/>
              <a:ext cx="886810" cy="197069"/>
            </a:xfrm>
            <a:prstGeom prst="rect">
              <a:avLst/>
            </a:prstGeom>
            <a:solidFill>
              <a:schemeClr val="accent3">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a:solidFill>
                    <a:schemeClr val="bg1"/>
                  </a:solidFill>
                  <a:latin typeface="+mn-lt"/>
                </a:rPr>
                <a:t>  (704) 887-9880</a:t>
              </a:r>
            </a:p>
          </xdr:txBody>
        </xdr:sp>
        <xdr:sp macro="" textlink="">
          <xdr:nvSpPr>
            <xdr:cNvPr id="8" name="TextBox 7">
              <a:extLst>
                <a:ext uri="{FF2B5EF4-FFF2-40B4-BE49-F238E27FC236}">
                  <a16:creationId xmlns:a16="http://schemas.microsoft.com/office/drawing/2014/main" id="{A3B62C8C-78AE-4B54-8528-BD13D16EB7C1}"/>
                </a:ext>
              </a:extLst>
            </xdr:cNvPr>
            <xdr:cNvSpPr txBox="1"/>
          </xdr:nvSpPr>
          <xdr:spPr>
            <a:xfrm>
              <a:off x="1721069" y="1832741"/>
              <a:ext cx="420414"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r"/>
              <a:r>
                <a:rPr lang="en-US" sz="1000">
                  <a:solidFill>
                    <a:sysClr val="windowText" lastClr="000000"/>
                  </a:solidFill>
                  <a:latin typeface="+mn-lt"/>
                </a:rPr>
                <a:t>Email:</a:t>
              </a:r>
            </a:p>
          </xdr:txBody>
        </xdr:sp>
        <xdr:sp macro="" textlink="">
          <xdr:nvSpPr>
            <xdr:cNvPr id="9" name="TextBox 8">
              <a:hlinkClick xmlns:r="http://schemas.openxmlformats.org/officeDocument/2006/relationships" r:id="rId2"/>
              <a:extLst>
                <a:ext uri="{FF2B5EF4-FFF2-40B4-BE49-F238E27FC236}">
                  <a16:creationId xmlns:a16="http://schemas.microsoft.com/office/drawing/2014/main" id="{23174844-7DCF-4F1F-B0D6-D6223875E4EF}"/>
                </a:ext>
              </a:extLst>
            </xdr:cNvPr>
            <xdr:cNvSpPr txBox="1"/>
          </xdr:nvSpPr>
          <xdr:spPr>
            <a:xfrm>
              <a:off x="2141483" y="1832741"/>
              <a:ext cx="1727638" cy="197069"/>
            </a:xfrm>
            <a:prstGeom prst="rect">
              <a:avLst/>
            </a:prstGeom>
            <a:solidFill>
              <a:schemeClr val="accent3">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en-US" sz="1000" b="0" i="0" u="none" strike="noStrike">
                  <a:solidFill>
                    <a:schemeClr val="dk1"/>
                  </a:solidFill>
                  <a:effectLst/>
                  <a:latin typeface="+mn-lt"/>
                  <a:ea typeface="+mn-ea"/>
                  <a:cs typeface="+mn-cs"/>
                </a:rPr>
                <a:t>  PensfordTeam@Pensford.com </a:t>
              </a:r>
              <a:endParaRPr lang="en-US" sz="800">
                <a:solidFill>
                  <a:schemeClr val="bg1"/>
                </a:solidFill>
                <a:latin typeface="+mn-lt"/>
              </a:endParaRP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53"/>
  <sheetViews>
    <sheetView showGridLines="0" tabSelected="1" topLeftCell="A3" zoomScaleNormal="100" workbookViewId="0">
      <selection activeCell="E14" sqref="E14"/>
    </sheetView>
  </sheetViews>
  <sheetFormatPr defaultColWidth="0" defaultRowHeight="0" customHeight="1" zeroHeight="1" x14ac:dyDescent="0.25"/>
  <cols>
    <col min="1" max="2" width="3" style="8" customWidth="1"/>
    <col min="3" max="3" width="19.42578125" style="8" customWidth="1"/>
    <col min="4" max="4" width="7.28515625" style="9" customWidth="1"/>
    <col min="5" max="5" width="25.28515625" style="9" customWidth="1"/>
    <col min="6" max="6" width="14" style="8" customWidth="1"/>
    <col min="7" max="7" width="13.28515625" style="8" customWidth="1"/>
    <col min="8" max="8" width="25.7109375" style="8" customWidth="1"/>
    <col min="9" max="9" width="28.7109375" style="8" customWidth="1"/>
    <col min="10" max="10" width="14" style="8" customWidth="1"/>
    <col min="11" max="11" width="13" style="8" customWidth="1"/>
    <col min="12" max="19" width="9.85546875" style="8" customWidth="1"/>
    <col min="20" max="20" width="6.140625" style="8" customWidth="1"/>
    <col min="21" max="21" width="9.42578125" style="8" customWidth="1"/>
    <col min="22" max="22" width="6" style="8" customWidth="1"/>
    <col min="23" max="26" width="0" style="8" hidden="1" customWidth="1"/>
    <col min="27" max="16384" width="9.140625" style="8" hidden="1"/>
  </cols>
  <sheetData>
    <row r="1" spans="2:20" ht="15.75" customHeight="1" x14ac:dyDescent="0.25"/>
    <row r="2" spans="2:20" ht="15.75" customHeight="1" x14ac:dyDescent="0.25"/>
    <row r="3" spans="2:20" ht="16.5" customHeight="1" x14ac:dyDescent="0.25">
      <c r="G3" s="123" t="s">
        <v>36</v>
      </c>
      <c r="H3" s="123" t="s">
        <v>37</v>
      </c>
      <c r="I3" s="122" t="str">
        <f>IF($E$14=DataValidation!$A$7,'Forward Curve'!$E$16,$E$15)</f>
        <v>+1 Standard Deviation</v>
      </c>
    </row>
    <row r="4" spans="2:20" ht="16.5" customHeight="1" x14ac:dyDescent="0.25">
      <c r="G4" s="123"/>
      <c r="H4" s="123"/>
      <c r="I4" s="122"/>
    </row>
    <row r="5" spans="2:20" ht="16.5" customHeight="1" x14ac:dyDescent="0.25">
      <c r="H5" s="9"/>
      <c r="I5" s="9"/>
    </row>
    <row r="6" spans="2:20" ht="16.5" customHeight="1" x14ac:dyDescent="0.25">
      <c r="G6" s="22">
        <f>Vols!C2</f>
        <v>44560</v>
      </c>
      <c r="H6" s="23">
        <f>IF($E$14=DataValidation!$A$2,Vols!$X6,IF($E$14=DataValidation!$A$3,Vols!$Y6,IF('Forward Curve'!$E$14=DataValidation!$A$5,Vols!$AA6,IF('Forward Curve'!$E$14=DataValidation!$A$6,Vols!$AF6,IF('Forward Curve'!$E$14=DataValidation!$A$4,Vols!$Z6,IF('Forward Curve'!$E$14=DataValidation!$A$7,Vols!$AY6,""))))))</f>
        <v>1.0188E-3</v>
      </c>
      <c r="I6" s="29">
        <f>IF($E$14=DataValidation!$A$7,Vols!BF6,Vols!AR6)</f>
        <v>1.0188E-3</v>
      </c>
      <c r="O6" s="37" t="s">
        <v>40</v>
      </c>
    </row>
    <row r="7" spans="2:20" ht="16.5" customHeight="1" x14ac:dyDescent="0.25">
      <c r="G7" s="22">
        <f>EDATE(G6,1)</f>
        <v>44591</v>
      </c>
      <c r="H7" s="23">
        <f>IF($E$14=DataValidation!$A$2,Vols!$X7,IF($E$14=DataValidation!$A$3,Vols!$Y7,IF('Forward Curve'!$E$14=DataValidation!$A$5,Vols!$AA7,IF('Forward Curve'!$E$14=DataValidation!$A$6,Vols!$AF7,IF('Forward Curve'!$E$14=DataValidation!$A$4,Vols!$Z7,IF('Forward Curve'!$E$14=DataValidation!$A$7,Vols!$AY7,""))))))</f>
        <v>1.4829999999999999E-3</v>
      </c>
      <c r="I7" s="29">
        <f>IF($E$14=DataValidation!$A$7,Vols!BF7,Vols!AR7)</f>
        <v>1.8227899677346684E-3</v>
      </c>
      <c r="N7" s="36" t="s">
        <v>8</v>
      </c>
      <c r="P7" s="35" t="str">
        <f>E15</f>
        <v>+1 Standard Deviation</v>
      </c>
    </row>
    <row r="8" spans="2:20" ht="16.5" customHeight="1" x14ac:dyDescent="0.25">
      <c r="G8" s="22">
        <f t="shared" ref="G8:G71" si="0">EDATE(G7,1)</f>
        <v>44620</v>
      </c>
      <c r="H8" s="23">
        <f>IF($E$14=DataValidation!$A$2,Vols!$X8,IF($E$14=DataValidation!$A$3,Vols!$Y8,IF('Forward Curve'!$E$14=DataValidation!$A$5,Vols!$AA8,IF('Forward Curve'!$E$14=DataValidation!$A$6,Vols!$AF8,IF('Forward Curve'!$E$14=DataValidation!$A$4,Vols!$Z8,IF('Forward Curve'!$E$14=DataValidation!$A$7,Vols!$AY8,""))))))</f>
        <v>1.5187999999999998E-3</v>
      </c>
      <c r="I8" s="29">
        <f>IF($E$14=DataValidation!$A$7,Vols!BF8,Vols!AR8)</f>
        <v>2.0136599125884546E-3</v>
      </c>
      <c r="K8" s="31"/>
      <c r="L8" s="31"/>
      <c r="M8" s="31"/>
      <c r="N8" s="31"/>
      <c r="O8" s="31"/>
      <c r="P8" s="31"/>
      <c r="Q8" s="31"/>
      <c r="R8" s="31"/>
      <c r="S8" s="31"/>
      <c r="T8" s="32"/>
    </row>
    <row r="9" spans="2:20" ht="16.5" customHeight="1" x14ac:dyDescent="0.25">
      <c r="F9" s="19"/>
      <c r="G9" s="22">
        <f t="shared" si="0"/>
        <v>44648</v>
      </c>
      <c r="H9" s="23">
        <f>IF($E$14=DataValidation!$A$2,Vols!$X9,IF($E$14=DataValidation!$A$3,Vols!$Y9,IF('Forward Curve'!$E$14=DataValidation!$A$5,Vols!$AA9,IF('Forward Curve'!$E$14=DataValidation!$A$6,Vols!$AF9,IF('Forward Curve'!$E$14=DataValidation!$A$4,Vols!$Z9,IF('Forward Curve'!$E$14=DataValidation!$A$7,Vols!$AY9,""))))))</f>
        <v>3.4233000000000002E-3</v>
      </c>
      <c r="I9" s="29">
        <f>IF($E$14=DataValidation!$A$7,Vols!BF9,Vols!AR9)</f>
        <v>4.7121576494590671E-3</v>
      </c>
      <c r="K9" s="31"/>
      <c r="L9" s="31"/>
      <c r="M9" s="31"/>
      <c r="N9" s="31"/>
      <c r="O9" s="31"/>
      <c r="P9" s="31"/>
      <c r="Q9" s="31"/>
      <c r="R9" s="31"/>
      <c r="S9" s="31"/>
      <c r="T9" s="32"/>
    </row>
    <row r="10" spans="2:20" ht="15.75" x14ac:dyDescent="0.25">
      <c r="G10" s="22">
        <f t="shared" si="0"/>
        <v>44679</v>
      </c>
      <c r="H10" s="23">
        <f>IF($E$14=DataValidation!$A$2,Vols!$X10,IF($E$14=DataValidation!$A$3,Vols!$Y10,IF('Forward Curve'!$E$14=DataValidation!$A$5,Vols!$AA10,IF('Forward Curve'!$E$14=DataValidation!$A$6,Vols!$AF10,IF('Forward Curve'!$E$14=DataValidation!$A$4,Vols!$Z10,IF('Forward Curve'!$E$14=DataValidation!$A$7,Vols!$AY10,""))))))</f>
        <v>3.6203000000000003E-3</v>
      </c>
      <c r="I10" s="29">
        <f>IF($E$14=DataValidation!$A$7,Vols!BF10,Vols!AR10)</f>
        <v>5.2409199842482577E-3</v>
      </c>
      <c r="K10" s="31"/>
      <c r="L10" s="31"/>
      <c r="M10" s="31"/>
      <c r="N10" s="31"/>
      <c r="O10" s="31"/>
      <c r="P10" s="31"/>
      <c r="Q10" s="31"/>
      <c r="R10" s="31"/>
      <c r="S10" s="31"/>
      <c r="T10" s="32"/>
    </row>
    <row r="11" spans="2:20" ht="15.75" x14ac:dyDescent="0.25">
      <c r="G11" s="22">
        <f t="shared" si="0"/>
        <v>44709</v>
      </c>
      <c r="H11" s="23">
        <f>IF($E$14=DataValidation!$A$2,Vols!$X11,IF($E$14=DataValidation!$A$3,Vols!$Y11,IF('Forward Curve'!$E$14=DataValidation!$A$5,Vols!$AA11,IF('Forward Curve'!$E$14=DataValidation!$A$6,Vols!$AF11,IF('Forward Curve'!$E$14=DataValidation!$A$4,Vols!$Z11,IF('Forward Curve'!$E$14=DataValidation!$A$7,Vols!$AY11,""))))))</f>
        <v>5.1186000000000001E-3</v>
      </c>
      <c r="I11" s="29">
        <f>IF($E$14=DataValidation!$A$7,Vols!BF11,Vols!AR11)</f>
        <v>7.6028468962197207E-3</v>
      </c>
      <c r="K11" s="31"/>
      <c r="L11" s="31"/>
      <c r="M11" s="31"/>
      <c r="N11" s="31"/>
      <c r="O11" s="31"/>
      <c r="P11" s="31"/>
      <c r="Q11" s="31"/>
      <c r="R11" s="31"/>
      <c r="S11" s="31"/>
      <c r="T11" s="32"/>
    </row>
    <row r="12" spans="2:20" ht="16.5" thickBot="1" x14ac:dyDescent="0.3">
      <c r="C12" s="24" t="s">
        <v>22</v>
      </c>
      <c r="D12" s="25"/>
      <c r="E12" s="25"/>
      <c r="G12" s="22">
        <f t="shared" si="0"/>
        <v>44740</v>
      </c>
      <c r="H12" s="23">
        <f>IF($E$14=DataValidation!$A$2,Vols!$X12,IF($E$14=DataValidation!$A$3,Vols!$Y12,IF('Forward Curve'!$E$14=DataValidation!$A$5,Vols!$AA12,IF('Forward Curve'!$E$14=DataValidation!$A$6,Vols!$AF12,IF('Forward Curve'!$E$14=DataValidation!$A$4,Vols!$Z12,IF('Forward Curve'!$E$14=DataValidation!$A$7,Vols!$AY12,""))))))</f>
        <v>5.4754000000000001E-3</v>
      </c>
      <c r="I12" s="29">
        <f>IF($E$14=DataValidation!$A$7,Vols!BF12,Vols!AR12)</f>
        <v>8.412465907521113E-3</v>
      </c>
      <c r="K12" s="31"/>
      <c r="L12" s="31"/>
      <c r="M12" s="31"/>
      <c r="N12" s="31"/>
      <c r="O12" s="31"/>
      <c r="P12" s="31"/>
      <c r="Q12" s="31"/>
      <c r="R12" s="31"/>
      <c r="S12" s="31"/>
      <c r="T12" s="32"/>
    </row>
    <row r="13" spans="2:20" ht="16.5" thickBot="1" x14ac:dyDescent="0.3">
      <c r="G13" s="22">
        <f t="shared" si="0"/>
        <v>44770</v>
      </c>
      <c r="H13" s="23">
        <f>IF($E$14=DataValidation!$A$2,Vols!$X13,IF($E$14=DataValidation!$A$3,Vols!$Y13,IF('Forward Curve'!$E$14=DataValidation!$A$5,Vols!$AA13,IF('Forward Curve'!$E$14=DataValidation!$A$6,Vols!$AF13,IF('Forward Curve'!$E$14=DataValidation!$A$4,Vols!$Z13,IF('Forward Curve'!$E$14=DataValidation!$A$7,Vols!$AY13,""))))))</f>
        <v>5.4654000000000005E-3</v>
      </c>
      <c r="I13" s="29">
        <f>IF($E$14=DataValidation!$A$7,Vols!BF13,Vols!AR13)</f>
        <v>8.7100586722760696E-3</v>
      </c>
      <c r="K13" s="31"/>
      <c r="L13" s="31"/>
      <c r="M13" s="31"/>
      <c r="N13" s="31"/>
      <c r="O13" s="31"/>
      <c r="P13" s="31"/>
      <c r="Q13" s="31"/>
      <c r="R13" s="31"/>
      <c r="S13" s="31"/>
      <c r="T13" s="32"/>
    </row>
    <row r="14" spans="2:20" ht="15.75" customHeight="1" thickBot="1" x14ac:dyDescent="0.3">
      <c r="B14" s="30" t="s">
        <v>39</v>
      </c>
      <c r="C14" s="20" t="s">
        <v>4</v>
      </c>
      <c r="E14" s="21" t="s">
        <v>6</v>
      </c>
      <c r="G14" s="22">
        <f t="shared" si="0"/>
        <v>44801</v>
      </c>
      <c r="H14" s="23">
        <f>IF($E$14=DataValidation!$A$2,Vols!$X14,IF($E$14=DataValidation!$A$3,Vols!$Y14,IF('Forward Curve'!$E$14=DataValidation!$A$5,Vols!$AA14,IF('Forward Curve'!$E$14=DataValidation!$A$6,Vols!$AF14,IF('Forward Curve'!$E$14=DataValidation!$A$4,Vols!$Z14,IF('Forward Curve'!$E$14=DataValidation!$A$7,Vols!$AY14,""))))))</f>
        <v>6.2658999999999996E-3</v>
      </c>
      <c r="I14" s="29">
        <f>IF($E$14=DataValidation!$A$7,Vols!BF14,Vols!AR14)</f>
        <v>1.021502270661883E-2</v>
      </c>
      <c r="K14" s="31"/>
      <c r="L14" s="31"/>
      <c r="M14" s="31"/>
      <c r="N14" s="31"/>
      <c r="O14" s="31"/>
      <c r="P14" s="31"/>
      <c r="Q14" s="31"/>
      <c r="R14" s="31"/>
      <c r="S14" s="31"/>
      <c r="T14" s="32"/>
    </row>
    <row r="15" spans="2:20" ht="15.75" x14ac:dyDescent="0.25">
      <c r="C15" s="20" t="str">
        <f>IF($E$14=DataValidation!$A$7,"","Market Shock")</f>
        <v>Market Shock</v>
      </c>
      <c r="E15" s="21" t="s">
        <v>10</v>
      </c>
      <c r="G15" s="22">
        <f t="shared" si="0"/>
        <v>44832</v>
      </c>
      <c r="H15" s="23">
        <f>IF($E$14=DataValidation!$A$2,Vols!$X15,IF($E$14=DataValidation!$A$3,Vols!$Y15,IF('Forward Curve'!$E$14=DataValidation!$A$5,Vols!$AA15,IF('Forward Curve'!$E$14=DataValidation!$A$6,Vols!$AF15,IF('Forward Curve'!$E$14=DataValidation!$A$4,Vols!$Z15,IF('Forward Curve'!$E$14=DataValidation!$A$7,Vols!$AY15,""))))))</f>
        <v>7.6614999999999999E-3</v>
      </c>
      <c r="I15" s="29">
        <f>IF($E$14=DataValidation!$A$7,Vols!BF15,Vols!AR15)</f>
        <v>1.2679495461718824E-2</v>
      </c>
      <c r="K15" s="31"/>
      <c r="L15" s="31"/>
      <c r="M15" s="31"/>
      <c r="N15" s="31"/>
      <c r="O15" s="31"/>
      <c r="P15" s="31"/>
      <c r="Q15" s="31"/>
      <c r="R15" s="31"/>
      <c r="S15" s="31"/>
      <c r="T15" s="32"/>
    </row>
    <row r="16" spans="2:20" ht="15.75" x14ac:dyDescent="0.25">
      <c r="C16" s="20" t="str">
        <f>IF($E$14=DataValidation!$A$7,"Market Shock","")</f>
        <v/>
      </c>
      <c r="E16" s="21" t="s">
        <v>63</v>
      </c>
      <c r="G16" s="22">
        <f t="shared" si="0"/>
        <v>44862</v>
      </c>
      <c r="H16" s="23">
        <f>IF($E$14=DataValidation!$A$2,Vols!$X16,IF($E$14=DataValidation!$A$3,Vols!$Y16,IF('Forward Curve'!$E$14=DataValidation!$A$5,Vols!$AA16,IF('Forward Curve'!$E$14=DataValidation!$A$6,Vols!$AF16,IF('Forward Curve'!$E$14=DataValidation!$A$4,Vols!$Z16,IF('Forward Curve'!$E$14=DataValidation!$A$7,Vols!$AY16,""))))))</f>
        <v>7.6614000000000005E-3</v>
      </c>
      <c r="I16" s="29">
        <f>IF($E$14=DataValidation!$A$7,Vols!BF16,Vols!AR16)</f>
        <v>1.3206346800592164E-2</v>
      </c>
      <c r="K16" s="31"/>
      <c r="L16" s="31"/>
      <c r="M16" s="31"/>
      <c r="N16" s="31"/>
      <c r="O16" s="31"/>
      <c r="P16" s="31"/>
      <c r="Q16" s="31"/>
      <c r="R16" s="31"/>
      <c r="S16" s="31"/>
      <c r="T16" s="32"/>
    </row>
    <row r="17" spans="3:20" ht="15.75" x14ac:dyDescent="0.25">
      <c r="G17" s="22">
        <f t="shared" si="0"/>
        <v>44893</v>
      </c>
      <c r="H17" s="23">
        <f>IF($E$14=DataValidation!$A$2,Vols!$X17,IF($E$14=DataValidation!$A$3,Vols!$Y17,IF('Forward Curve'!$E$14=DataValidation!$A$5,Vols!$AA17,IF('Forward Curve'!$E$14=DataValidation!$A$6,Vols!$AF17,IF('Forward Curve'!$E$14=DataValidation!$A$4,Vols!$Z17,IF('Forward Curve'!$E$14=DataValidation!$A$7,Vols!$AY17,""))))))</f>
        <v>8.6090000000000003E-3</v>
      </c>
      <c r="I17" s="29">
        <f>IF($E$14=DataValidation!$A$7,Vols!BF17,Vols!AR17)</f>
        <v>1.5208057242269108E-2</v>
      </c>
      <c r="K17" s="31"/>
      <c r="L17" s="31"/>
      <c r="M17" s="31"/>
      <c r="N17" s="31"/>
      <c r="O17" s="31"/>
      <c r="P17" s="31"/>
      <c r="Q17" s="31"/>
      <c r="R17" s="31"/>
      <c r="S17" s="31"/>
      <c r="T17" s="32"/>
    </row>
    <row r="18" spans="3:20" ht="15.75" x14ac:dyDescent="0.25">
      <c r="C18" s="120" t="s">
        <v>38</v>
      </c>
      <c r="D18" s="121"/>
      <c r="E18" s="121"/>
      <c r="G18" s="22">
        <f t="shared" si="0"/>
        <v>44923</v>
      </c>
      <c r="H18" s="23">
        <f>IF($E$14=DataValidation!$A$2,Vols!$X18,IF($E$14=DataValidation!$A$3,Vols!$Y18,IF('Forward Curve'!$E$14=DataValidation!$A$5,Vols!$AA18,IF('Forward Curve'!$E$14=DataValidation!$A$6,Vols!$AF18,IF('Forward Curve'!$E$14=DataValidation!$A$4,Vols!$Z18,IF('Forward Curve'!$E$14=DataValidation!$A$7,Vols!$AY18,""))))))</f>
        <v>9.7243999999999994E-3</v>
      </c>
      <c r="I18" s="29">
        <f>IF($E$14=DataValidation!$A$7,Vols!BF18,Vols!AR18)</f>
        <v>1.7605597739348691E-2</v>
      </c>
      <c r="K18" s="31"/>
      <c r="L18" s="31"/>
      <c r="M18" s="31"/>
      <c r="N18" s="31"/>
      <c r="O18" s="31"/>
      <c r="P18" s="31"/>
      <c r="Q18" s="31"/>
      <c r="R18" s="31"/>
      <c r="S18" s="31"/>
      <c r="T18" s="32"/>
    </row>
    <row r="19" spans="3:20" ht="15.75" customHeight="1" x14ac:dyDescent="0.25">
      <c r="C19" s="121"/>
      <c r="D19" s="121"/>
      <c r="E19" s="121"/>
      <c r="G19" s="22">
        <f t="shared" si="0"/>
        <v>44954</v>
      </c>
      <c r="H19" s="23">
        <f>IF($E$14=DataValidation!$A$2,Vols!$X19,IF($E$14=DataValidation!$A$3,Vols!$Y19,IF('Forward Curve'!$E$14=DataValidation!$A$5,Vols!$AA19,IF('Forward Curve'!$E$14=DataValidation!$A$6,Vols!$AF19,IF('Forward Curve'!$E$14=DataValidation!$A$4,Vols!$Z19,IF('Forward Curve'!$E$14=DataValidation!$A$7,Vols!$AY19,""))))))</f>
        <v>9.7237000000000001E-3</v>
      </c>
      <c r="I19" s="29">
        <f>IF($E$14=DataValidation!$A$7,Vols!BF19,Vols!AR19)</f>
        <v>1.8070249959252979E-2</v>
      </c>
      <c r="K19" s="31"/>
      <c r="L19" s="31"/>
      <c r="M19" s="31"/>
      <c r="N19" s="31"/>
      <c r="O19" s="31"/>
      <c r="P19" s="31"/>
      <c r="Q19" s="31"/>
      <c r="R19" s="31"/>
      <c r="S19" s="31"/>
      <c r="T19" s="32"/>
    </row>
    <row r="20" spans="3:20" ht="15.75" customHeight="1" x14ac:dyDescent="0.25">
      <c r="C20" s="121"/>
      <c r="D20" s="121"/>
      <c r="E20" s="121"/>
      <c r="G20" s="22">
        <f t="shared" si="0"/>
        <v>44985</v>
      </c>
      <c r="H20" s="23">
        <f>IF($E$14=DataValidation!$A$2,Vols!$X20,IF($E$14=DataValidation!$A$3,Vols!$Y20,IF('Forward Curve'!$E$14=DataValidation!$A$5,Vols!$AA20,IF('Forward Curve'!$E$14=DataValidation!$A$6,Vols!$AF20,IF('Forward Curve'!$E$14=DataValidation!$A$4,Vols!$Z20,IF('Forward Curve'!$E$14=DataValidation!$A$7,Vols!$AY20,""))))))</f>
        <v>1.0717900000000001E-2</v>
      </c>
      <c r="I20" s="29">
        <f>IF($E$14=DataValidation!$A$7,Vols!BF20,Vols!AR20)</f>
        <v>2.0137831631026636E-2</v>
      </c>
      <c r="K20" s="31"/>
      <c r="L20" s="33"/>
      <c r="M20" s="33"/>
      <c r="N20" s="33"/>
      <c r="O20" s="33"/>
      <c r="P20" s="33"/>
      <c r="Q20" s="31"/>
      <c r="R20" s="31"/>
      <c r="S20" s="31"/>
      <c r="T20" s="32"/>
    </row>
    <row r="21" spans="3:20" ht="15.75" customHeight="1" x14ac:dyDescent="0.25">
      <c r="C21" s="121"/>
      <c r="D21" s="121"/>
      <c r="E21" s="121"/>
      <c r="G21" s="22">
        <f t="shared" si="0"/>
        <v>45013</v>
      </c>
      <c r="H21" s="23">
        <f>IF($E$14=DataValidation!$A$2,Vols!$X21,IF($E$14=DataValidation!$A$3,Vols!$Y21,IF('Forward Curve'!$E$14=DataValidation!$A$5,Vols!$AA21,IF('Forward Curve'!$E$14=DataValidation!$A$6,Vols!$AF21,IF('Forward Curve'!$E$14=DataValidation!$A$4,Vols!$Z21,IF('Forward Curve'!$E$14=DataValidation!$A$7,Vols!$AY21,""))))))</f>
        <v>1.13975E-2</v>
      </c>
      <c r="I21" s="29">
        <f>IF($E$14=DataValidation!$A$7,Vols!BF21,Vols!AR21)</f>
        <v>2.1749674661176093E-2</v>
      </c>
      <c r="K21" s="31"/>
      <c r="L21" s="31"/>
      <c r="M21" s="31"/>
      <c r="N21" s="31"/>
      <c r="O21" s="31"/>
      <c r="P21" s="31"/>
      <c r="Q21" s="31"/>
      <c r="R21" s="31"/>
      <c r="S21" s="31"/>
      <c r="T21" s="32"/>
    </row>
    <row r="22" spans="3:20" ht="15.75" customHeight="1" x14ac:dyDescent="0.25">
      <c r="C22" s="121"/>
      <c r="D22" s="121"/>
      <c r="E22" s="121"/>
      <c r="G22" s="22">
        <f t="shared" si="0"/>
        <v>45044</v>
      </c>
      <c r="H22" s="23">
        <f>IF($E$14=DataValidation!$A$2,Vols!$X22,IF($E$14=DataValidation!$A$3,Vols!$Y22,IF('Forward Curve'!$E$14=DataValidation!$A$5,Vols!$AA22,IF('Forward Curve'!$E$14=DataValidation!$A$6,Vols!$AF22,IF('Forward Curve'!$E$14=DataValidation!$A$4,Vols!$Z22,IF('Forward Curve'!$E$14=DataValidation!$A$7,Vols!$AY22,""))))))</f>
        <v>1.1397999999999998E-2</v>
      </c>
      <c r="I22" s="29">
        <f>IF($E$14=DataValidation!$A$7,Vols!BF22,Vols!AR22)</f>
        <v>2.2268161329066533E-2</v>
      </c>
      <c r="K22" s="31"/>
      <c r="L22" s="31"/>
      <c r="M22" s="31"/>
      <c r="N22" s="31"/>
      <c r="O22" s="31"/>
      <c r="P22" s="31"/>
      <c r="Q22" s="31"/>
      <c r="R22" s="31"/>
      <c r="S22" s="31"/>
      <c r="T22" s="32"/>
    </row>
    <row r="23" spans="3:20" ht="15.75" customHeight="1" x14ac:dyDescent="0.25">
      <c r="C23" s="121"/>
      <c r="D23" s="121"/>
      <c r="E23" s="121"/>
      <c r="G23" s="22">
        <f t="shared" si="0"/>
        <v>45074</v>
      </c>
      <c r="H23" s="23">
        <f>IF($E$14=DataValidation!$A$2,Vols!$X23,IF($E$14=DataValidation!$A$3,Vols!$Y23,IF('Forward Curve'!$E$14=DataValidation!$A$5,Vols!$AA23,IF('Forward Curve'!$E$14=DataValidation!$A$6,Vols!$AF23,IF('Forward Curve'!$E$14=DataValidation!$A$4,Vols!$Z23,IF('Forward Curve'!$E$14=DataValidation!$A$7,Vols!$AY23,""))))))</f>
        <v>1.2025699999999999E-2</v>
      </c>
      <c r="I23" s="29">
        <f>IF($E$14=DataValidation!$A$7,Vols!BF23,Vols!AR23)</f>
        <v>2.3815848087539213E-2</v>
      </c>
      <c r="K23" s="31"/>
      <c r="L23" s="31"/>
      <c r="M23" s="31"/>
      <c r="N23" s="31"/>
      <c r="O23" s="31"/>
      <c r="P23" s="31"/>
      <c r="Q23" s="31"/>
      <c r="R23" s="31"/>
      <c r="S23" s="31"/>
      <c r="T23" s="32"/>
    </row>
    <row r="24" spans="3:20" ht="15.75" customHeight="1" x14ac:dyDescent="0.25">
      <c r="C24" s="121"/>
      <c r="D24" s="121"/>
      <c r="E24" s="121"/>
      <c r="G24" s="22">
        <f t="shared" si="0"/>
        <v>45105</v>
      </c>
      <c r="H24" s="23">
        <f>IF($E$14=DataValidation!$A$2,Vols!$X24,IF($E$14=DataValidation!$A$3,Vols!$Y24,IF('Forward Curve'!$E$14=DataValidation!$A$5,Vols!$AA24,IF('Forward Curve'!$E$14=DataValidation!$A$6,Vols!$AF24,IF('Forward Curve'!$E$14=DataValidation!$A$4,Vols!$Z24,IF('Forward Curve'!$E$14=DataValidation!$A$7,Vols!$AY24,""))))))</f>
        <v>1.2648699999999999E-2</v>
      </c>
      <c r="I24" s="29">
        <f>IF($E$14=DataValidation!$A$7,Vols!BF24,Vols!AR24)</f>
        <v>2.5471043165870209E-2</v>
      </c>
      <c r="K24" s="31"/>
      <c r="L24" s="31"/>
      <c r="M24" s="31"/>
      <c r="N24" s="31"/>
      <c r="O24" s="31"/>
      <c r="P24" s="31"/>
      <c r="Q24" s="31"/>
      <c r="R24" s="31"/>
      <c r="S24" s="31"/>
      <c r="T24" s="32"/>
    </row>
    <row r="25" spans="3:20" ht="15.75" customHeight="1" thickBot="1" x14ac:dyDescent="0.3">
      <c r="C25" s="121"/>
      <c r="D25" s="121"/>
      <c r="E25" s="121"/>
      <c r="G25" s="22">
        <f t="shared" si="0"/>
        <v>45135</v>
      </c>
      <c r="H25" s="23">
        <f>IF($E$14=DataValidation!$A$2,Vols!$X25,IF($E$14=DataValidation!$A$3,Vols!$Y25,IF('Forward Curve'!$E$14=DataValidation!$A$5,Vols!$AA25,IF('Forward Curve'!$E$14=DataValidation!$A$6,Vols!$AF25,IF('Forward Curve'!$E$14=DataValidation!$A$4,Vols!$Z25,IF('Forward Curve'!$E$14=DataValidation!$A$7,Vols!$AY25,""))))))</f>
        <v>1.26353E-2</v>
      </c>
      <c r="I25" s="29">
        <f>IF($E$14=DataValidation!$A$7,Vols!BF25,Vols!AR25)</f>
        <v>2.5972317328872858E-2</v>
      </c>
      <c r="K25" s="26"/>
      <c r="L25" s="26"/>
      <c r="M25" s="26"/>
      <c r="N25" s="26"/>
      <c r="O25" s="26"/>
      <c r="P25" s="26"/>
      <c r="Q25" s="26"/>
      <c r="R25" s="26"/>
      <c r="S25" s="26"/>
      <c r="T25" s="34"/>
    </row>
    <row r="26" spans="3:20" ht="15.75" customHeight="1" x14ac:dyDescent="0.25">
      <c r="C26" s="121"/>
      <c r="D26" s="121"/>
      <c r="E26" s="121"/>
      <c r="G26" s="22">
        <f t="shared" si="0"/>
        <v>45166</v>
      </c>
      <c r="H26" s="23">
        <f>IF($E$14=DataValidation!$A$2,Vols!$X26,IF($E$14=DataValidation!$A$3,Vols!$Y26,IF('Forward Curve'!$E$14=DataValidation!$A$5,Vols!$AA26,IF('Forward Curve'!$E$14=DataValidation!$A$6,Vols!$AF26,IF('Forward Curve'!$E$14=DataValidation!$A$4,Vols!$Z26,IF('Forward Curve'!$E$14=DataValidation!$A$7,Vols!$AY26,""))))))</f>
        <v>1.3283E-2</v>
      </c>
      <c r="I26" s="29">
        <f>IF($E$14=DataValidation!$A$7,Vols!BF26,Vols!AR26)</f>
        <v>2.7597400401933279E-2</v>
      </c>
    </row>
    <row r="27" spans="3:20" ht="15.75" customHeight="1" x14ac:dyDescent="0.25">
      <c r="C27" s="121"/>
      <c r="D27" s="121"/>
      <c r="E27" s="121"/>
      <c r="G27" s="22">
        <f t="shared" si="0"/>
        <v>45197</v>
      </c>
      <c r="H27" s="23">
        <f>IF($E$14=DataValidation!$A$2,Vols!$X27,IF($E$14=DataValidation!$A$3,Vols!$Y27,IF('Forward Curve'!$E$14=DataValidation!$A$5,Vols!$AA27,IF('Forward Curve'!$E$14=DataValidation!$A$6,Vols!$AF27,IF('Forward Curve'!$E$14=DataValidation!$A$4,Vols!$Z27,IF('Forward Curve'!$E$14=DataValidation!$A$7,Vols!$AY27,""))))))</f>
        <v>1.43096E-2</v>
      </c>
      <c r="I27" s="29">
        <f>IF($E$14=DataValidation!$A$7,Vols!BF27,Vols!AR27)</f>
        <v>2.9986576152839946E-2</v>
      </c>
    </row>
    <row r="28" spans="3:20" ht="15.75" customHeight="1" x14ac:dyDescent="0.25">
      <c r="C28" s="121"/>
      <c r="D28" s="121"/>
      <c r="E28" s="121"/>
      <c r="G28" s="22">
        <f t="shared" si="0"/>
        <v>45227</v>
      </c>
      <c r="H28" s="23">
        <f>IF($E$14=DataValidation!$A$2,Vols!$X28,IF($E$14=DataValidation!$A$3,Vols!$Y28,IF('Forward Curve'!$E$14=DataValidation!$A$5,Vols!$AA28,IF('Forward Curve'!$E$14=DataValidation!$A$6,Vols!$AF28,IF('Forward Curve'!$E$14=DataValidation!$A$4,Vols!$Z28,IF('Forward Curve'!$E$14=DataValidation!$A$7,Vols!$AY28,""))))))</f>
        <v>1.4309400000000002E-2</v>
      </c>
      <c r="I28" s="29">
        <f>IF($E$14=DataValidation!$A$7,Vols!BF28,Vols!AR28)</f>
        <v>3.0660756638557211E-2</v>
      </c>
    </row>
    <row r="29" spans="3:20" ht="15.75" customHeight="1" x14ac:dyDescent="0.25">
      <c r="C29" s="121"/>
      <c r="D29" s="121"/>
      <c r="E29" s="121"/>
      <c r="G29" s="22">
        <f t="shared" si="0"/>
        <v>45258</v>
      </c>
      <c r="H29" s="23">
        <f>IF($E$14=DataValidation!$A$2,Vols!$X29,IF($E$14=DataValidation!$A$3,Vols!$Y29,IF('Forward Curve'!$E$14=DataValidation!$A$5,Vols!$AA29,IF('Forward Curve'!$E$14=DataValidation!$A$6,Vols!$AF29,IF('Forward Curve'!$E$14=DataValidation!$A$4,Vols!$Z29,IF('Forward Curve'!$E$14=DataValidation!$A$7,Vols!$AY29,""))))))</f>
        <v>1.43096E-2</v>
      </c>
      <c r="I29" s="29">
        <f>IF($E$14=DataValidation!$A$7,Vols!BF29,Vols!AR29)</f>
        <v>3.1319792809091675E-2</v>
      </c>
    </row>
    <row r="30" spans="3:20" ht="15.75" customHeight="1" x14ac:dyDescent="0.25">
      <c r="C30" s="121"/>
      <c r="D30" s="121"/>
      <c r="E30" s="121"/>
      <c r="G30" s="22">
        <f t="shared" si="0"/>
        <v>45288</v>
      </c>
      <c r="H30" s="23">
        <f>IF($E$14=DataValidation!$A$2,Vols!$X30,IF($E$14=DataValidation!$A$3,Vols!$Y30,IF('Forward Curve'!$E$14=DataValidation!$A$5,Vols!$AA30,IF('Forward Curve'!$E$14=DataValidation!$A$6,Vols!$AF30,IF('Forward Curve'!$E$14=DataValidation!$A$4,Vols!$Z30,IF('Forward Curve'!$E$14=DataValidation!$A$7,Vols!$AY30,""))))))</f>
        <v>1.49912E-2</v>
      </c>
      <c r="I30" s="29">
        <f>IF($E$14=DataValidation!$A$7,Vols!BF30,Vols!AR30)</f>
        <v>3.3282228452854598E-2</v>
      </c>
    </row>
    <row r="31" spans="3:20" ht="15.75" customHeight="1" x14ac:dyDescent="0.25">
      <c r="G31" s="22">
        <f t="shared" si="0"/>
        <v>45319</v>
      </c>
      <c r="H31" s="23">
        <f>IF($E$14=DataValidation!$A$2,Vols!$X31,IF($E$14=DataValidation!$A$3,Vols!$Y31,IF('Forward Curve'!$E$14=DataValidation!$A$5,Vols!$AA31,IF('Forward Curve'!$E$14=DataValidation!$A$6,Vols!$AF31,IF('Forward Curve'!$E$14=DataValidation!$A$4,Vols!$Z31,IF('Forward Curve'!$E$14=DataValidation!$A$7,Vols!$AY31,""))))))</f>
        <v>1.5011200000000001E-2</v>
      </c>
      <c r="I31" s="29">
        <f>IF($E$14=DataValidation!$A$7,Vols!BF31,Vols!AR31)</f>
        <v>3.3716882518619699E-2</v>
      </c>
    </row>
    <row r="32" spans="3:20" ht="15.75" customHeight="1" x14ac:dyDescent="0.25">
      <c r="C32" s="28" t="str">
        <f>"Based on Market Data from "&amp;TEXT(G6,"mm/dd/yyyy")</f>
        <v>Based on Market Data from 12/30/2021</v>
      </c>
      <c r="G32" s="22">
        <f t="shared" si="0"/>
        <v>45350</v>
      </c>
      <c r="H32" s="23">
        <f>IF($E$14=DataValidation!$A$2,Vols!$X32,IF($E$14=DataValidation!$A$3,Vols!$Y32,IF('Forward Curve'!$E$14=DataValidation!$A$5,Vols!$AA32,IF('Forward Curve'!$E$14=DataValidation!$A$6,Vols!$AF32,IF('Forward Curve'!$E$14=DataValidation!$A$4,Vols!$Z32,IF('Forward Curve'!$E$14=DataValidation!$A$7,Vols!$AY32,""))))))</f>
        <v>1.5011799999999999E-2</v>
      </c>
      <c r="I32" s="29">
        <f>IF($E$14=DataValidation!$A$7,Vols!BF32,Vols!AR32)</f>
        <v>3.409642255763351E-2</v>
      </c>
    </row>
    <row r="33" spans="3:21" ht="15.75" customHeight="1" thickBot="1" x14ac:dyDescent="0.3">
      <c r="C33" s="26"/>
      <c r="D33" s="27"/>
      <c r="E33" s="27"/>
      <c r="G33" s="22">
        <f t="shared" si="0"/>
        <v>45379</v>
      </c>
      <c r="H33" s="23">
        <f>IF($E$14=DataValidation!$A$2,Vols!$X33,IF($E$14=DataValidation!$A$3,Vols!$Y33,IF('Forward Curve'!$E$14=DataValidation!$A$5,Vols!$AA33,IF('Forward Curve'!$E$14=DataValidation!$A$6,Vols!$AF33,IF('Forward Curve'!$E$14=DataValidation!$A$4,Vols!$Z33,IF('Forward Curve'!$E$14=DataValidation!$A$7,Vols!$AY33,""))))))</f>
        <v>1.5011500000000001E-2</v>
      </c>
      <c r="I33" s="29">
        <f>IF($E$14=DataValidation!$A$7,Vols!BF33,Vols!AR33)</f>
        <v>3.4442864624930687E-2</v>
      </c>
      <c r="K33" s="26"/>
      <c r="L33" s="26"/>
      <c r="M33" s="26"/>
      <c r="N33" s="26"/>
      <c r="O33" s="26"/>
      <c r="P33" s="26"/>
      <c r="Q33" s="26"/>
      <c r="R33" s="26"/>
      <c r="S33" s="26"/>
      <c r="T33" s="26"/>
      <c r="U33" s="31"/>
    </row>
    <row r="34" spans="3:21" ht="15.75" customHeight="1" x14ac:dyDescent="0.25">
      <c r="G34" s="22">
        <f t="shared" si="0"/>
        <v>45410</v>
      </c>
      <c r="H34" s="23">
        <f>IF($E$14=DataValidation!$A$2,Vols!$X34,IF($E$14=DataValidation!$A$3,Vols!$Y34,IF('Forward Curve'!$E$14=DataValidation!$A$5,Vols!$AA34,IF('Forward Curve'!$E$14=DataValidation!$A$6,Vols!$AF34,IF('Forward Curve'!$E$14=DataValidation!$A$4,Vols!$Z34,IF('Forward Curve'!$E$14=DataValidation!$A$7,Vols!$AY34,""))))))</f>
        <v>1.5012099999999999E-2</v>
      </c>
      <c r="I34" s="29">
        <f>IF($E$14=DataValidation!$A$7,Vols!BF34,Vols!AR34)</f>
        <v>3.4808588929445938E-2</v>
      </c>
    </row>
    <row r="35" spans="3:21" ht="15.75" customHeight="1" x14ac:dyDescent="0.25">
      <c r="G35" s="22">
        <f t="shared" si="0"/>
        <v>45440</v>
      </c>
      <c r="H35" s="23">
        <f>IF($E$14=DataValidation!$A$2,Vols!$X35,IF($E$14=DataValidation!$A$3,Vols!$Y35,IF('Forward Curve'!$E$14=DataValidation!$A$5,Vols!$AA35,IF('Forward Curve'!$E$14=DataValidation!$A$6,Vols!$AF35,IF('Forward Curve'!$E$14=DataValidation!$A$4,Vols!$Z35,IF('Forward Curve'!$E$14=DataValidation!$A$7,Vols!$AY35,""))))))</f>
        <v>1.5011500000000001E-2</v>
      </c>
      <c r="I35" s="29">
        <f>IF($E$14=DataValidation!$A$7,Vols!BF35,Vols!AR35)</f>
        <v>3.5153504398821818E-2</v>
      </c>
    </row>
    <row r="36" spans="3:21" ht="15.75" customHeight="1" x14ac:dyDescent="0.25">
      <c r="G36" s="22">
        <f t="shared" si="0"/>
        <v>45471</v>
      </c>
      <c r="H36" s="23">
        <f>IF($E$14=DataValidation!$A$2,Vols!$X36,IF($E$14=DataValidation!$A$3,Vols!$Y36,IF('Forward Curve'!$E$14=DataValidation!$A$5,Vols!$AA36,IF('Forward Curve'!$E$14=DataValidation!$A$6,Vols!$AF36,IF('Forward Curve'!$E$14=DataValidation!$A$4,Vols!$Z36,IF('Forward Curve'!$E$14=DataValidation!$A$7,Vols!$AY36,""))))))</f>
        <v>1.5011799999999999E-2</v>
      </c>
      <c r="I36" s="29">
        <f>IF($E$14=DataValidation!$A$7,Vols!BF36,Vols!AR36)</f>
        <v>3.55059173205238E-2</v>
      </c>
    </row>
    <row r="37" spans="3:21" ht="15.75" customHeight="1" x14ac:dyDescent="0.25">
      <c r="G37" s="22">
        <f t="shared" si="0"/>
        <v>45501</v>
      </c>
      <c r="H37" s="23">
        <f>IF($E$14=DataValidation!$A$2,Vols!$X37,IF($E$14=DataValidation!$A$3,Vols!$Y37,IF('Forward Curve'!$E$14=DataValidation!$A$5,Vols!$AA37,IF('Forward Curve'!$E$14=DataValidation!$A$6,Vols!$AF37,IF('Forward Curve'!$E$14=DataValidation!$A$4,Vols!$Z37,IF('Forward Curve'!$E$14=DataValidation!$A$7,Vols!$AY37,""))))))</f>
        <v>1.5012399999999999E-2</v>
      </c>
      <c r="I37" s="29">
        <f>IF($E$14=DataValidation!$A$7,Vols!BF37,Vols!AR37)</f>
        <v>3.5842060861994492E-2</v>
      </c>
    </row>
    <row r="38" spans="3:21" ht="15.75" customHeight="1" x14ac:dyDescent="0.25">
      <c r="G38" s="22">
        <f t="shared" si="0"/>
        <v>45532</v>
      </c>
      <c r="H38" s="23">
        <f>IF($E$14=DataValidation!$A$2,Vols!$X38,IF($E$14=DataValidation!$A$3,Vols!$Y38,IF('Forward Curve'!$E$14=DataValidation!$A$5,Vols!$AA38,IF('Forward Curve'!$E$14=DataValidation!$A$6,Vols!$AF38,IF('Forward Curve'!$E$14=DataValidation!$A$4,Vols!$Z38,IF('Forward Curve'!$E$14=DataValidation!$A$7,Vols!$AY38,""))))))</f>
        <v>1.5011500000000001E-2</v>
      </c>
      <c r="I38" s="29">
        <f>IF($E$14=DataValidation!$A$7,Vols!BF38,Vols!AR38)</f>
        <v>3.6180214363002373E-2</v>
      </c>
    </row>
    <row r="39" spans="3:21" ht="15.75" customHeight="1" x14ac:dyDescent="0.25">
      <c r="G39" s="22">
        <f t="shared" si="0"/>
        <v>45563</v>
      </c>
      <c r="H39" s="23">
        <f>IF($E$14=DataValidation!$A$2,Vols!$X39,IF($E$14=DataValidation!$A$3,Vols!$Y39,IF('Forward Curve'!$E$14=DataValidation!$A$5,Vols!$AA39,IF('Forward Curve'!$E$14=DataValidation!$A$6,Vols!$AF39,IF('Forward Curve'!$E$14=DataValidation!$A$4,Vols!$Z39,IF('Forward Curve'!$E$14=DataValidation!$A$7,Vols!$AY39,""))))))</f>
        <v>1.5012399999999999E-2</v>
      </c>
      <c r="I39" s="29">
        <f>IF($E$14=DataValidation!$A$7,Vols!BF39,Vols!AR39)</f>
        <v>3.651481529991657E-2</v>
      </c>
    </row>
    <row r="40" spans="3:21" ht="15.75" customHeight="1" x14ac:dyDescent="0.25">
      <c r="G40" s="22">
        <f t="shared" si="0"/>
        <v>45593</v>
      </c>
      <c r="H40" s="23">
        <f>IF($E$14=DataValidation!$A$2,Vols!$X40,IF($E$14=DataValidation!$A$3,Vols!$Y40,IF('Forward Curve'!$E$14=DataValidation!$A$5,Vols!$AA40,IF('Forward Curve'!$E$14=DataValidation!$A$6,Vols!$AF40,IF('Forward Curve'!$E$14=DataValidation!$A$4,Vols!$Z40,IF('Forward Curve'!$E$14=DataValidation!$A$7,Vols!$AY40,""))))))</f>
        <v>1.5011799999999999E-2</v>
      </c>
      <c r="I40" s="29">
        <f>IF($E$14=DataValidation!$A$7,Vols!BF40,Vols!AR40)</f>
        <v>3.6725743010929138E-2</v>
      </c>
    </row>
    <row r="41" spans="3:21" ht="15.75" customHeight="1" x14ac:dyDescent="0.25">
      <c r="G41" s="22">
        <f t="shared" si="0"/>
        <v>45624</v>
      </c>
      <c r="H41" s="23">
        <f>IF($E$14=DataValidation!$A$2,Vols!$X41,IF($E$14=DataValidation!$A$3,Vols!$Y41,IF('Forward Curve'!$E$14=DataValidation!$A$5,Vols!$AA41,IF('Forward Curve'!$E$14=DataValidation!$A$6,Vols!$AF41,IF('Forward Curve'!$E$14=DataValidation!$A$4,Vols!$Z41,IF('Forward Curve'!$E$14=DataValidation!$A$7,Vols!$AY41,""))))))</f>
        <v>1.5011799999999999E-2</v>
      </c>
      <c r="I41" s="29">
        <f>IF($E$14=DataValidation!$A$7,Vols!BF41,Vols!AR41)</f>
        <v>3.6943336557421033E-2</v>
      </c>
    </row>
    <row r="42" spans="3:21" ht="15.75" customHeight="1" x14ac:dyDescent="0.25">
      <c r="G42" s="22">
        <f t="shared" si="0"/>
        <v>45654</v>
      </c>
      <c r="H42" s="23">
        <f>IF($E$14=DataValidation!$A$2,Vols!$X42,IF($E$14=DataValidation!$A$3,Vols!$Y42,IF('Forward Curve'!$E$14=DataValidation!$A$5,Vols!$AA42,IF('Forward Curve'!$E$14=DataValidation!$A$6,Vols!$AF42,IF('Forward Curve'!$E$14=DataValidation!$A$4,Vols!$Z42,IF('Forward Curve'!$E$14=DataValidation!$A$7,Vols!$AY42,""))))))</f>
        <v>1.5081199999999999E-2</v>
      </c>
      <c r="I42" s="29">
        <f>IF($E$14=DataValidation!$A$7,Vols!BF42,Vols!AR42)</f>
        <v>3.7288502284534897E-2</v>
      </c>
    </row>
    <row r="43" spans="3:21" ht="15.75" customHeight="1" x14ac:dyDescent="0.25">
      <c r="G43" s="22">
        <f t="shared" si="0"/>
        <v>45685</v>
      </c>
      <c r="H43" s="23">
        <f>IF($E$14=DataValidation!$A$2,Vols!$X43,IF($E$14=DataValidation!$A$3,Vols!$Y43,IF('Forward Curve'!$E$14=DataValidation!$A$5,Vols!$AA43,IF('Forward Curve'!$E$14=DataValidation!$A$6,Vols!$AF43,IF('Forward Curve'!$E$14=DataValidation!$A$4,Vols!$Z43,IF('Forward Curve'!$E$14=DataValidation!$A$7,Vols!$AY43,""))))))</f>
        <v>1.50898E-2</v>
      </c>
      <c r="I43" s="29">
        <f>IF($E$14=DataValidation!$A$7,Vols!BF43,Vols!AR43)</f>
        <v>3.7614380903146644E-2</v>
      </c>
    </row>
    <row r="44" spans="3:21" ht="15.75" customHeight="1" x14ac:dyDescent="0.25">
      <c r="G44" s="22">
        <f t="shared" si="0"/>
        <v>45716</v>
      </c>
      <c r="H44" s="23">
        <f>IF($E$14=DataValidation!$A$2,Vols!$X44,IF($E$14=DataValidation!$A$3,Vols!$Y44,IF('Forward Curve'!$E$14=DataValidation!$A$5,Vols!$AA44,IF('Forward Curve'!$E$14=DataValidation!$A$6,Vols!$AF44,IF('Forward Curve'!$E$14=DataValidation!$A$4,Vols!$Z44,IF('Forward Curve'!$E$14=DataValidation!$A$7,Vols!$AY44,""))))))</f>
        <v>1.50908E-2</v>
      </c>
      <c r="I44" s="29">
        <f>IF($E$14=DataValidation!$A$7,Vols!BF44,Vols!AR44)</f>
        <v>3.7925123771183906E-2</v>
      </c>
    </row>
    <row r="45" spans="3:21" ht="15.75" customHeight="1" x14ac:dyDescent="0.25">
      <c r="G45" s="22">
        <f t="shared" si="0"/>
        <v>45744</v>
      </c>
      <c r="H45" s="23">
        <f>IF($E$14=DataValidation!$A$2,Vols!$X45,IF($E$14=DataValidation!$A$3,Vols!$Y45,IF('Forward Curve'!$E$14=DataValidation!$A$5,Vols!$AA45,IF('Forward Curve'!$E$14=DataValidation!$A$6,Vols!$AF45,IF('Forward Curve'!$E$14=DataValidation!$A$4,Vols!$Z45,IF('Forward Curve'!$E$14=DataValidation!$A$7,Vols!$AY45,""))))))</f>
        <v>1.50905E-2</v>
      </c>
      <c r="I45" s="29">
        <f>IF($E$14=DataValidation!$A$7,Vols!BF45,Vols!AR45)</f>
        <v>3.8199250047636503E-2</v>
      </c>
    </row>
    <row r="46" spans="3:21" ht="15.75" customHeight="1" x14ac:dyDescent="0.25">
      <c r="G46" s="22">
        <f t="shared" si="0"/>
        <v>45775</v>
      </c>
      <c r="H46" s="23">
        <f>IF($E$14=DataValidation!$A$2,Vols!$X46,IF($E$14=DataValidation!$A$3,Vols!$Y46,IF('Forward Curve'!$E$14=DataValidation!$A$5,Vols!$AA46,IF('Forward Curve'!$E$14=DataValidation!$A$6,Vols!$AF46,IF('Forward Curve'!$E$14=DataValidation!$A$4,Vols!$Z46,IF('Forward Curve'!$E$14=DataValidation!$A$7,Vols!$AY46,""))))))</f>
        <v>1.50908E-2</v>
      </c>
      <c r="I46" s="29">
        <f>IF($E$14=DataValidation!$A$7,Vols!BF46,Vols!AR46)</f>
        <v>3.8500582387921492E-2</v>
      </c>
    </row>
    <row r="47" spans="3:21" ht="15.75" customHeight="1" x14ac:dyDescent="0.25">
      <c r="G47" s="22">
        <f t="shared" si="0"/>
        <v>45805</v>
      </c>
      <c r="H47" s="23">
        <f>IF($E$14=DataValidation!$A$2,Vols!$X47,IF($E$14=DataValidation!$A$3,Vols!$Y47,IF('Forward Curve'!$E$14=DataValidation!$A$5,Vols!$AA47,IF('Forward Curve'!$E$14=DataValidation!$A$6,Vols!$AF47,IF('Forward Curve'!$E$14=DataValidation!$A$4,Vols!$Z47,IF('Forward Curve'!$E$14=DataValidation!$A$7,Vols!$AY47,""))))))</f>
        <v>1.50905E-2</v>
      </c>
      <c r="I47" s="29">
        <f>IF($E$14=DataValidation!$A$7,Vols!BF47,Vols!AR47)</f>
        <v>3.8787058638550566E-2</v>
      </c>
    </row>
    <row r="48" spans="3:21" ht="15.75" customHeight="1" x14ac:dyDescent="0.25">
      <c r="G48" s="22">
        <f t="shared" si="0"/>
        <v>45836</v>
      </c>
      <c r="H48" s="23">
        <f>IF($E$14=DataValidation!$A$2,Vols!$X48,IF($E$14=DataValidation!$A$3,Vols!$Y48,IF('Forward Curve'!$E$14=DataValidation!$A$5,Vols!$AA48,IF('Forward Curve'!$E$14=DataValidation!$A$6,Vols!$AF48,IF('Forward Curve'!$E$14=DataValidation!$A$4,Vols!$Z48,IF('Forward Curve'!$E$14=DataValidation!$A$7,Vols!$AY48,""))))))</f>
        <v>1.50914E-2</v>
      </c>
      <c r="I48" s="29">
        <f>IF($E$14=DataValidation!$A$7,Vols!BF48,Vols!AR48)</f>
        <v>3.9082592848854354E-2</v>
      </c>
    </row>
    <row r="49" spans="7:26" ht="15.75" customHeight="1" x14ac:dyDescent="0.25">
      <c r="G49" s="22">
        <f t="shared" si="0"/>
        <v>45866</v>
      </c>
      <c r="H49" s="23">
        <f>IF($E$14=DataValidation!$A$2,Vols!$X49,IF($E$14=DataValidation!$A$3,Vols!$Y49,IF('Forward Curve'!$E$14=DataValidation!$A$5,Vols!$AA49,IF('Forward Curve'!$E$14=DataValidation!$A$6,Vols!$AF49,IF('Forward Curve'!$E$14=DataValidation!$A$4,Vols!$Z49,IF('Forward Curve'!$E$14=DataValidation!$A$7,Vols!$AY49,""))))))</f>
        <v>1.50911E-2</v>
      </c>
      <c r="I49" s="29">
        <f>IF($E$14=DataValidation!$A$7,Vols!BF49,Vols!AR49)</f>
        <v>3.9362200002662232E-2</v>
      </c>
    </row>
    <row r="50" spans="7:26" ht="15.75" customHeight="1" x14ac:dyDescent="0.25">
      <c r="G50" s="22">
        <f t="shared" si="0"/>
        <v>45897</v>
      </c>
      <c r="H50" s="23">
        <f>IF($E$14=DataValidation!$A$2,Vols!$X50,IF($E$14=DataValidation!$A$3,Vols!$Y50,IF('Forward Curve'!$E$14=DataValidation!$A$5,Vols!$AA50,IF('Forward Curve'!$E$14=DataValidation!$A$6,Vols!$AF50,IF('Forward Curve'!$E$14=DataValidation!$A$4,Vols!$Z50,IF('Forward Curve'!$E$14=DataValidation!$A$7,Vols!$AY50,""))))))</f>
        <v>1.50905E-2</v>
      </c>
      <c r="I50" s="29">
        <f>IF($E$14=DataValidation!$A$7,Vols!BF50,Vols!AR50)</f>
        <v>3.9646990953253247E-2</v>
      </c>
    </row>
    <row r="51" spans="7:26" ht="15.75" customHeight="1" x14ac:dyDescent="0.25">
      <c r="G51" s="22">
        <f t="shared" si="0"/>
        <v>45928</v>
      </c>
      <c r="H51" s="23">
        <f>IF($E$14=DataValidation!$A$2,Vols!$X51,IF($E$14=DataValidation!$A$3,Vols!$Y51,IF('Forward Curve'!$E$14=DataValidation!$A$5,Vols!$AA51,IF('Forward Curve'!$E$14=DataValidation!$A$6,Vols!$AF51,IF('Forward Curve'!$E$14=DataValidation!$A$4,Vols!$Z51,IF('Forward Curve'!$E$14=DataValidation!$A$7,Vols!$AY51,""))))))</f>
        <v>1.50911E-2</v>
      </c>
      <c r="I51" s="29">
        <f>IF($E$14=DataValidation!$A$7,Vols!BF51,Vols!AR51)</f>
        <v>3.9931633553367527E-2</v>
      </c>
    </row>
    <row r="52" spans="7:26" ht="15.75" customHeight="1" x14ac:dyDescent="0.25">
      <c r="G52" s="22">
        <f t="shared" si="0"/>
        <v>45958</v>
      </c>
      <c r="H52" s="23">
        <f>IF($E$14=DataValidation!$A$2,Vols!$X52,IF($E$14=DataValidation!$A$3,Vols!$Y52,IF('Forward Curve'!$E$14=DataValidation!$A$5,Vols!$AA52,IF('Forward Curve'!$E$14=DataValidation!$A$6,Vols!$AF52,IF('Forward Curve'!$E$14=DataValidation!$A$4,Vols!$Z52,IF('Forward Curve'!$E$14=DataValidation!$A$7,Vols!$AY52,""))))))</f>
        <v>1.50905E-2</v>
      </c>
      <c r="I52" s="29">
        <f>IF($E$14=DataValidation!$A$7,Vols!BF52,Vols!AR52)</f>
        <v>4.0028454204121502E-2</v>
      </c>
    </row>
    <row r="53" spans="7:26" ht="15.75" customHeight="1" x14ac:dyDescent="0.25">
      <c r="G53" s="22">
        <f t="shared" si="0"/>
        <v>45989</v>
      </c>
      <c r="H53" s="23">
        <f>IF($E$14=DataValidation!$A$2,Vols!$X53,IF($E$14=DataValidation!$A$3,Vols!$Y53,IF('Forward Curve'!$E$14=DataValidation!$A$5,Vols!$AA53,IF('Forward Curve'!$E$14=DataValidation!$A$6,Vols!$AF53,IF('Forward Curve'!$E$14=DataValidation!$A$4,Vols!$Z53,IF('Forward Curve'!$E$14=DataValidation!$A$7,Vols!$AY53,""))))))</f>
        <v>1.50908E-2</v>
      </c>
      <c r="I53" s="29">
        <f>IF($E$14=DataValidation!$A$7,Vols!BF53,Vols!AR53)</f>
        <v>4.0126843188474641E-2</v>
      </c>
    </row>
    <row r="54" spans="7:26" ht="15.75" customHeight="1" x14ac:dyDescent="0.25">
      <c r="G54" s="22">
        <f t="shared" si="0"/>
        <v>46019</v>
      </c>
      <c r="H54" s="23">
        <f>IF($E$14=DataValidation!$A$2,Vols!$X54,IF($E$14=DataValidation!$A$3,Vols!$Y54,IF('Forward Curve'!$E$14=DataValidation!$A$5,Vols!$AA54,IF('Forward Curve'!$E$14=DataValidation!$A$6,Vols!$AF54,IF('Forward Curve'!$E$14=DataValidation!$A$4,Vols!$Z54,IF('Forward Curve'!$E$14=DataValidation!$A$7,Vols!$AY54,""))))))</f>
        <v>1.53385E-2</v>
      </c>
      <c r="I54" s="29">
        <f>IF($E$14=DataValidation!$A$7,Vols!BF54,Vols!AR54)</f>
        <v>4.0788740835710824E-2</v>
      </c>
    </row>
    <row r="55" spans="7:26" ht="15.75" customHeight="1" x14ac:dyDescent="0.25">
      <c r="G55" s="22">
        <f t="shared" si="0"/>
        <v>46050</v>
      </c>
      <c r="H55" s="23">
        <f>IF($E$14=DataValidation!$A$2,Vols!$X55,IF($E$14=DataValidation!$A$3,Vols!$Y55,IF('Forward Curve'!$E$14=DataValidation!$A$5,Vols!$AA55,IF('Forward Curve'!$E$14=DataValidation!$A$6,Vols!$AF55,IF('Forward Curve'!$E$14=DataValidation!$A$4,Vols!$Z55,IF('Forward Curve'!$E$14=DataValidation!$A$7,Vols!$AY55,""))))))</f>
        <v>1.53641E-2</v>
      </c>
      <c r="I55" s="29">
        <f>IF($E$14=DataValidation!$A$7,Vols!BF55,Vols!AR55)</f>
        <v>4.1119969782635345E-2</v>
      </c>
    </row>
    <row r="56" spans="7:26" s="10" customFormat="1" ht="15.75" customHeight="1" x14ac:dyDescent="0.25">
      <c r="G56" s="22">
        <f t="shared" si="0"/>
        <v>46081</v>
      </c>
      <c r="H56" s="23">
        <f>IF($E$14=DataValidation!$A$2,Vols!$X56,IF($E$14=DataValidation!$A$3,Vols!$Y56,IF('Forward Curve'!$E$14=DataValidation!$A$5,Vols!$AA56,IF('Forward Curve'!$E$14=DataValidation!$A$6,Vols!$AF56,IF('Forward Curve'!$E$14=DataValidation!$A$4,Vols!$Z56,IF('Forward Curve'!$E$14=DataValidation!$A$7,Vols!$AY56,""))))))</f>
        <v>1.5366400000000001E-2</v>
      </c>
      <c r="I56" s="29">
        <f>IF($E$14=DataValidation!$A$7,Vols!BF56,Vols!AR56)</f>
        <v>4.1389557699447001E-2</v>
      </c>
      <c r="L56" s="8"/>
      <c r="M56" s="8"/>
      <c r="N56" s="8"/>
      <c r="O56" s="8"/>
      <c r="P56" s="8"/>
      <c r="Q56" s="8"/>
      <c r="R56" s="8"/>
      <c r="S56" s="8"/>
      <c r="T56" s="8"/>
      <c r="U56" s="8"/>
      <c r="V56" s="8"/>
      <c r="W56" s="8"/>
      <c r="X56" s="8"/>
      <c r="Y56" s="8"/>
      <c r="Z56" s="8"/>
    </row>
    <row r="57" spans="7:26" s="10" customFormat="1" ht="15.75" customHeight="1" x14ac:dyDescent="0.25">
      <c r="G57" s="22">
        <f t="shared" si="0"/>
        <v>46109</v>
      </c>
      <c r="H57" s="23">
        <f>IF($E$14=DataValidation!$A$2,Vols!$X57,IF($E$14=DataValidation!$A$3,Vols!$Y57,IF('Forward Curve'!$E$14=DataValidation!$A$5,Vols!$AA57,IF('Forward Curve'!$E$14=DataValidation!$A$6,Vols!$AF57,IF('Forward Curve'!$E$14=DataValidation!$A$4,Vols!$Z57,IF('Forward Curve'!$E$14=DataValidation!$A$7,Vols!$AY57,""))))))</f>
        <v>1.53647E-2</v>
      </c>
      <c r="I57" s="29">
        <f>IF($E$14=DataValidation!$A$7,Vols!BF57,Vols!AR57)</f>
        <v>4.1623389407810102E-2</v>
      </c>
      <c r="L57" s="8"/>
      <c r="M57" s="8"/>
      <c r="N57" s="8"/>
      <c r="O57" s="8"/>
      <c r="P57" s="8"/>
      <c r="Q57" s="8"/>
      <c r="R57" s="8"/>
      <c r="S57" s="8"/>
      <c r="T57" s="8"/>
      <c r="U57" s="8"/>
      <c r="V57" s="8"/>
      <c r="W57" s="8"/>
      <c r="X57" s="8"/>
      <c r="Y57" s="8"/>
      <c r="Z57" s="8"/>
    </row>
    <row r="58" spans="7:26" s="10" customFormat="1" ht="15.75" customHeight="1" x14ac:dyDescent="0.25">
      <c r="G58" s="22">
        <f t="shared" si="0"/>
        <v>46140</v>
      </c>
      <c r="H58" s="23">
        <f>IF($E$14=DataValidation!$A$2,Vols!$X58,IF($E$14=DataValidation!$A$3,Vols!$Y58,IF('Forward Curve'!$E$14=DataValidation!$A$5,Vols!$AA58,IF('Forward Curve'!$E$14=DataValidation!$A$6,Vols!$AF58,IF('Forward Curve'!$E$14=DataValidation!$A$4,Vols!$Z58,IF('Forward Curve'!$E$14=DataValidation!$A$7,Vols!$AY58,""))))))</f>
        <v>1.53651E-2</v>
      </c>
      <c r="I58" s="29">
        <f>IF($E$14=DataValidation!$A$7,Vols!BF58,Vols!AR58)</f>
        <v>4.188593460194865E-2</v>
      </c>
      <c r="L58" s="8"/>
      <c r="M58" s="8"/>
      <c r="N58" s="8"/>
      <c r="O58" s="8"/>
      <c r="P58" s="8"/>
      <c r="Q58" s="8"/>
      <c r="R58" s="8"/>
      <c r="S58" s="8"/>
      <c r="T58" s="8"/>
      <c r="U58" s="8"/>
      <c r="V58" s="8"/>
      <c r="W58" s="8"/>
      <c r="X58" s="8"/>
      <c r="Y58" s="8"/>
      <c r="Z58" s="8"/>
    </row>
    <row r="59" spans="7:26" s="10" customFormat="1" ht="15.75" customHeight="1" x14ac:dyDescent="0.25">
      <c r="G59" s="22">
        <f t="shared" si="0"/>
        <v>46170</v>
      </c>
      <c r="H59" s="23">
        <f>IF($E$14=DataValidation!$A$2,Vols!$X59,IF($E$14=DataValidation!$A$3,Vols!$Y59,IF('Forward Curve'!$E$14=DataValidation!$A$5,Vols!$AA59,IF('Forward Curve'!$E$14=DataValidation!$A$6,Vols!$AF59,IF('Forward Curve'!$E$14=DataValidation!$A$4,Vols!$Z59,IF('Forward Curve'!$E$14=DataValidation!$A$7,Vols!$AY59,""))))))</f>
        <v>1.53647E-2</v>
      </c>
      <c r="I59" s="29">
        <f>IF($E$14=DataValidation!$A$7,Vols!BF59,Vols!AR59)</f>
        <v>4.2135433790986679E-2</v>
      </c>
      <c r="L59" s="8"/>
      <c r="M59" s="8"/>
      <c r="N59" s="8"/>
      <c r="O59" s="8"/>
      <c r="P59" s="8"/>
      <c r="Q59" s="8"/>
      <c r="R59" s="8"/>
      <c r="S59" s="8"/>
      <c r="T59" s="8"/>
      <c r="U59" s="8"/>
      <c r="V59" s="8"/>
      <c r="W59" s="8"/>
      <c r="X59" s="8"/>
      <c r="Y59" s="8"/>
      <c r="Z59" s="8"/>
    </row>
    <row r="60" spans="7:26" s="10" customFormat="1" ht="15.75" customHeight="1" x14ac:dyDescent="0.25">
      <c r="G60" s="22">
        <f t="shared" si="0"/>
        <v>46201</v>
      </c>
      <c r="H60" s="23">
        <f>IF($E$14=DataValidation!$A$2,Vols!$X60,IF($E$14=DataValidation!$A$3,Vols!$Y60,IF('Forward Curve'!$E$14=DataValidation!$A$5,Vols!$AA60,IF('Forward Curve'!$E$14=DataValidation!$A$6,Vols!$AF60,IF('Forward Curve'!$E$14=DataValidation!$A$4,Vols!$Z60,IF('Forward Curve'!$E$14=DataValidation!$A$7,Vols!$AY60,""))))))</f>
        <v>1.53654E-2</v>
      </c>
      <c r="I60" s="29">
        <f>IF($E$14=DataValidation!$A$7,Vols!BF60,Vols!AR60)</f>
        <v>4.2393866964231829E-2</v>
      </c>
      <c r="L60" s="8"/>
      <c r="M60" s="8"/>
      <c r="N60" s="8"/>
      <c r="O60" s="8"/>
      <c r="P60" s="8"/>
      <c r="Q60" s="8"/>
      <c r="R60" s="8"/>
      <c r="S60" s="8"/>
      <c r="T60" s="8"/>
      <c r="U60" s="8"/>
      <c r="V60" s="8"/>
      <c r="W60" s="8"/>
      <c r="X60" s="8"/>
      <c r="Y60" s="8"/>
      <c r="Z60" s="8"/>
    </row>
    <row r="61" spans="7:26" s="10" customFormat="1" ht="15.75" customHeight="1" x14ac:dyDescent="0.25">
      <c r="G61" s="22">
        <f t="shared" si="0"/>
        <v>46231</v>
      </c>
      <c r="H61" s="23">
        <f>IF($E$14=DataValidation!$A$2,Vols!$X61,IF($E$14=DataValidation!$A$3,Vols!$Y61,IF('Forward Curve'!$E$14=DataValidation!$A$5,Vols!$AA61,IF('Forward Curve'!$E$14=DataValidation!$A$6,Vols!$AF61,IF('Forward Curve'!$E$14=DataValidation!$A$4,Vols!$Z61,IF('Forward Curve'!$E$14=DataValidation!$A$7,Vols!$AY61,""))))))</f>
        <v>1.53651E-2</v>
      </c>
      <c r="I61" s="29">
        <f>IF($E$14=DataValidation!$A$7,Vols!BF61,Vols!AR61)</f>
        <v>4.2638976430942707E-2</v>
      </c>
      <c r="L61" s="8"/>
      <c r="M61" s="8"/>
      <c r="N61" s="8"/>
      <c r="O61" s="8"/>
      <c r="P61" s="8"/>
      <c r="Q61" s="8"/>
      <c r="R61" s="8"/>
      <c r="S61" s="8"/>
      <c r="T61" s="8"/>
      <c r="U61" s="8"/>
      <c r="V61" s="8"/>
      <c r="W61" s="8"/>
      <c r="X61" s="8"/>
      <c r="Y61" s="8"/>
      <c r="Z61" s="8"/>
    </row>
    <row r="62" spans="7:26" s="10" customFormat="1" ht="15.75" customHeight="1" x14ac:dyDescent="0.25">
      <c r="G62" s="22">
        <f t="shared" si="0"/>
        <v>46262</v>
      </c>
      <c r="H62" s="23">
        <f>IF($E$14=DataValidation!$A$2,Vols!$X62,IF($E$14=DataValidation!$A$3,Vols!$Y62,IF('Forward Curve'!$E$14=DataValidation!$A$5,Vols!$AA62,IF('Forward Curve'!$E$14=DataValidation!$A$6,Vols!$AF62,IF('Forward Curve'!$E$14=DataValidation!$A$4,Vols!$Z62,IF('Forward Curve'!$E$14=DataValidation!$A$7,Vols!$AY62,""))))))</f>
        <v>1.53647E-2</v>
      </c>
      <c r="I62" s="29">
        <f>IF($E$14=DataValidation!$A$7,Vols!BF62,Vols!AR62)</f>
        <v>4.2889686542200642E-2</v>
      </c>
      <c r="L62" s="8"/>
      <c r="M62" s="8"/>
      <c r="N62" s="8"/>
      <c r="O62" s="8"/>
      <c r="P62" s="8"/>
      <c r="Q62" s="8"/>
      <c r="R62" s="8"/>
      <c r="S62" s="8"/>
      <c r="T62" s="8"/>
      <c r="U62" s="8"/>
      <c r="V62" s="8"/>
      <c r="W62" s="8"/>
      <c r="X62" s="8"/>
      <c r="Y62" s="8"/>
      <c r="Z62" s="8"/>
    </row>
    <row r="63" spans="7:26" s="10" customFormat="1" ht="15.75" customHeight="1" x14ac:dyDescent="0.25">
      <c r="G63" s="22">
        <f t="shared" si="0"/>
        <v>46293</v>
      </c>
      <c r="H63" s="23">
        <f>IF($E$14=DataValidation!$A$2,Vols!$X63,IF($E$14=DataValidation!$A$3,Vols!$Y63,IF('Forward Curve'!$E$14=DataValidation!$A$5,Vols!$AA63,IF('Forward Curve'!$E$14=DataValidation!$A$6,Vols!$AF63,IF('Forward Curve'!$E$14=DataValidation!$A$4,Vols!$Z63,IF('Forward Curve'!$E$14=DataValidation!$A$7,Vols!$AY63,""))))))</f>
        <v>1.53651E-2</v>
      </c>
      <c r="I63" s="29">
        <f>IF($E$14=DataValidation!$A$7,Vols!BF63,Vols!AR63)</f>
        <v>4.31403466932513E-2</v>
      </c>
      <c r="L63" s="8"/>
      <c r="M63" s="8"/>
      <c r="N63" s="8"/>
      <c r="O63" s="8"/>
      <c r="P63" s="8"/>
      <c r="Q63" s="8"/>
      <c r="R63" s="8"/>
      <c r="S63" s="8"/>
      <c r="T63" s="8"/>
      <c r="U63" s="8"/>
      <c r="V63" s="8"/>
      <c r="W63" s="8"/>
      <c r="X63" s="8"/>
      <c r="Y63" s="8"/>
      <c r="Z63" s="8"/>
    </row>
    <row r="64" spans="7:26" s="10" customFormat="1" ht="15.75" customHeight="1" x14ac:dyDescent="0.25">
      <c r="G64" s="22">
        <f t="shared" si="0"/>
        <v>46323</v>
      </c>
      <c r="H64" s="23">
        <f>IF($E$14=DataValidation!$A$2,Vols!$X64,IF($E$14=DataValidation!$A$3,Vols!$Y64,IF('Forward Curve'!$E$14=DataValidation!$A$5,Vols!$AA64,IF('Forward Curve'!$E$14=DataValidation!$A$6,Vols!$AF64,IF('Forward Curve'!$E$14=DataValidation!$A$4,Vols!$Z64,IF('Forward Curve'!$E$14=DataValidation!$A$7,Vols!$AY64,""))))))</f>
        <v>1.53647E-2</v>
      </c>
      <c r="I64" s="29">
        <f>IF($E$14=DataValidation!$A$7,Vols!BF64,Vols!AR64)</f>
        <v>4.3283390409886206E-2</v>
      </c>
      <c r="L64" s="8"/>
      <c r="M64" s="8"/>
      <c r="N64" s="8"/>
      <c r="O64" s="8"/>
      <c r="P64" s="8"/>
      <c r="Q64" s="8"/>
      <c r="R64" s="8"/>
      <c r="S64" s="8"/>
      <c r="T64" s="8"/>
      <c r="U64" s="8"/>
      <c r="V64" s="8"/>
      <c r="W64" s="8"/>
      <c r="X64" s="8"/>
      <c r="Y64" s="8"/>
      <c r="Z64" s="8"/>
    </row>
    <row r="65" spans="7:26" s="10" customFormat="1" ht="15.75" customHeight="1" x14ac:dyDescent="0.25">
      <c r="G65" s="22">
        <f t="shared" si="0"/>
        <v>46354</v>
      </c>
      <c r="H65" s="23">
        <f>IF($E$14=DataValidation!$A$2,Vols!$X65,IF($E$14=DataValidation!$A$3,Vols!$Y65,IF('Forward Curve'!$E$14=DataValidation!$A$5,Vols!$AA65,IF('Forward Curve'!$E$14=DataValidation!$A$6,Vols!$AF65,IF('Forward Curve'!$E$14=DataValidation!$A$4,Vols!$Z65,IF('Forward Curve'!$E$14=DataValidation!$A$7,Vols!$AY65,""))))))</f>
        <v>1.5365699999999999E-2</v>
      </c>
      <c r="I65" s="29">
        <f>IF($E$14=DataValidation!$A$7,Vols!BF65,Vols!AR65)</f>
        <v>4.3410555168213336E-2</v>
      </c>
      <c r="L65" s="8"/>
      <c r="M65" s="8"/>
      <c r="N65" s="8"/>
      <c r="O65" s="8"/>
      <c r="P65" s="8"/>
      <c r="Q65" s="8"/>
      <c r="R65" s="8"/>
      <c r="S65" s="8"/>
      <c r="T65" s="8"/>
      <c r="U65" s="8"/>
      <c r="V65" s="8"/>
      <c r="W65" s="8"/>
      <c r="X65" s="8"/>
      <c r="Y65" s="8"/>
      <c r="Z65" s="8"/>
    </row>
    <row r="66" spans="7:26" s="10" customFormat="1" ht="15.75" customHeight="1" x14ac:dyDescent="0.25">
      <c r="G66" s="22">
        <f t="shared" si="0"/>
        <v>46384</v>
      </c>
      <c r="H66" s="23">
        <f>IF($E$14=DataValidation!$A$2,Vols!$X66,IF($E$14=DataValidation!$A$3,Vols!$Y66,IF('Forward Curve'!$E$14=DataValidation!$A$5,Vols!$AA66,IF('Forward Curve'!$E$14=DataValidation!$A$6,Vols!$AF66,IF('Forward Curve'!$E$14=DataValidation!$A$4,Vols!$Z66,IF('Forward Curve'!$E$14=DataValidation!$A$7,Vols!$AY66,""))))))</f>
        <v>1.59241E-2</v>
      </c>
      <c r="I66" s="29">
        <f>IF($E$14=DataValidation!$A$7,Vols!BF66,Vols!AR66)</f>
        <v>4.5015063214995016E-2</v>
      </c>
      <c r="L66" s="8"/>
      <c r="M66" s="8"/>
      <c r="N66" s="8"/>
      <c r="O66" s="8"/>
      <c r="P66" s="8"/>
      <c r="Q66" s="8"/>
      <c r="R66" s="8"/>
      <c r="S66" s="8"/>
      <c r="T66" s="8"/>
      <c r="U66" s="8"/>
      <c r="V66" s="8"/>
      <c r="W66" s="8"/>
      <c r="X66" s="8"/>
      <c r="Y66" s="8"/>
      <c r="Z66" s="8"/>
    </row>
    <row r="67" spans="7:26" s="10" customFormat="1" ht="15.75" customHeight="1" x14ac:dyDescent="0.25">
      <c r="G67" s="22">
        <f t="shared" si="0"/>
        <v>46415</v>
      </c>
      <c r="H67" s="23">
        <f>IF($E$14=DataValidation!$A$2,Vols!$X67,IF($E$14=DataValidation!$A$3,Vols!$Y67,IF('Forward Curve'!$E$14=DataValidation!$A$5,Vols!$AA67,IF('Forward Curve'!$E$14=DataValidation!$A$6,Vols!$AF67,IF('Forward Curve'!$E$14=DataValidation!$A$4,Vols!$Z67,IF('Forward Curve'!$E$14=DataValidation!$A$7,Vols!$AY67,""))))))</f>
        <v>1.5923E-2</v>
      </c>
      <c r="I67" s="29">
        <f>IF($E$14=DataValidation!$A$7,Vols!BF67,Vols!AR67)</f>
        <v>4.5258104528467562E-2</v>
      </c>
      <c r="L67" s="8"/>
      <c r="M67" s="8"/>
      <c r="N67" s="8"/>
      <c r="O67" s="8"/>
      <c r="P67" s="8"/>
      <c r="Q67" s="8"/>
      <c r="R67" s="8"/>
      <c r="S67" s="8"/>
      <c r="T67" s="8"/>
      <c r="U67" s="8"/>
      <c r="V67" s="8"/>
      <c r="W67" s="8"/>
      <c r="X67" s="8"/>
      <c r="Y67" s="8"/>
      <c r="Z67" s="8"/>
    </row>
    <row r="68" spans="7:26" s="10" customFormat="1" ht="15.75" customHeight="1" x14ac:dyDescent="0.25">
      <c r="G68" s="22">
        <f t="shared" si="0"/>
        <v>46446</v>
      </c>
      <c r="H68" s="23">
        <f>IF($E$14=DataValidation!$A$2,Vols!$X68,IF($E$14=DataValidation!$A$3,Vols!$Y68,IF('Forward Curve'!$E$14=DataValidation!$A$5,Vols!$AA68,IF('Forward Curve'!$E$14=DataValidation!$A$6,Vols!$AF68,IF('Forward Curve'!$E$14=DataValidation!$A$4,Vols!$Z68,IF('Forward Curve'!$E$14=DataValidation!$A$7,Vols!$AY68,""))))))</f>
        <v>1.59241E-2</v>
      </c>
      <c r="I68" s="29">
        <f>IF($E$14=DataValidation!$A$7,Vols!BF68,Vols!AR68)</f>
        <v>4.5505350447158061E-2</v>
      </c>
      <c r="L68" s="8"/>
      <c r="M68" s="8"/>
      <c r="N68" s="8"/>
      <c r="O68" s="8"/>
      <c r="P68" s="8"/>
      <c r="Q68" s="8"/>
      <c r="R68" s="8"/>
      <c r="S68" s="8"/>
      <c r="T68" s="8"/>
      <c r="U68" s="8"/>
      <c r="V68" s="8"/>
      <c r="W68" s="8"/>
      <c r="X68" s="8"/>
      <c r="Y68" s="8"/>
      <c r="Z68" s="8"/>
    </row>
    <row r="69" spans="7:26" s="10" customFormat="1" ht="15.75" customHeight="1" x14ac:dyDescent="0.25">
      <c r="G69" s="22">
        <f t="shared" si="0"/>
        <v>46474</v>
      </c>
      <c r="H69" s="23">
        <f>IF($E$14=DataValidation!$A$2,Vols!$X69,IF($E$14=DataValidation!$A$3,Vols!$Y69,IF('Forward Curve'!$E$14=DataValidation!$A$5,Vols!$AA69,IF('Forward Curve'!$E$14=DataValidation!$A$6,Vols!$AF69,IF('Forward Curve'!$E$14=DataValidation!$A$4,Vols!$Z69,IF('Forward Curve'!$E$14=DataValidation!$A$7,Vols!$AY69,""))))))</f>
        <v>1.5924799999999999E-2</v>
      </c>
      <c r="I69" s="29">
        <f>IF($E$14=DataValidation!$A$7,Vols!BF69,Vols!AR69)</f>
        <v>4.5726136507795889E-2</v>
      </c>
      <c r="L69" s="8"/>
      <c r="M69" s="8"/>
      <c r="N69" s="8"/>
      <c r="O69" s="8"/>
      <c r="P69" s="8"/>
      <c r="Q69" s="8"/>
      <c r="R69" s="8"/>
      <c r="S69" s="8"/>
      <c r="T69" s="8"/>
      <c r="U69" s="8"/>
      <c r="V69" s="8"/>
      <c r="W69" s="8"/>
      <c r="X69" s="8"/>
      <c r="Y69" s="8"/>
      <c r="Z69" s="8"/>
    </row>
    <row r="70" spans="7:26" s="10" customFormat="1" ht="15.75" customHeight="1" x14ac:dyDescent="0.25">
      <c r="G70" s="22">
        <f t="shared" si="0"/>
        <v>46505</v>
      </c>
      <c r="H70" s="23">
        <f>IF($E$14=DataValidation!$A$2,Vols!$X70,IF($E$14=DataValidation!$A$3,Vols!$Y70,IF('Forward Curve'!$E$14=DataValidation!$A$5,Vols!$AA70,IF('Forward Curve'!$E$14=DataValidation!$A$6,Vols!$AF70,IF('Forward Curve'!$E$14=DataValidation!$A$4,Vols!$Z70,IF('Forward Curve'!$E$14=DataValidation!$A$7,Vols!$AY70,""))))))</f>
        <v>1.5924799999999999E-2</v>
      </c>
      <c r="I70" s="29">
        <f>IF($E$14=DataValidation!$A$7,Vols!BF70,Vols!AR70)</f>
        <v>4.5966505025194268E-2</v>
      </c>
      <c r="L70" s="8"/>
      <c r="M70" s="8"/>
      <c r="N70" s="8"/>
      <c r="O70" s="8"/>
      <c r="P70" s="8"/>
      <c r="Q70" s="8"/>
      <c r="R70" s="8"/>
      <c r="S70" s="8"/>
      <c r="T70" s="8"/>
      <c r="U70" s="8"/>
      <c r="V70" s="8"/>
      <c r="W70" s="8"/>
      <c r="X70" s="8"/>
      <c r="Y70" s="8"/>
      <c r="Z70" s="8"/>
    </row>
    <row r="71" spans="7:26" s="10" customFormat="1" ht="15.75" customHeight="1" x14ac:dyDescent="0.25">
      <c r="G71" s="22">
        <f t="shared" si="0"/>
        <v>46535</v>
      </c>
      <c r="H71" s="23">
        <f>IF($E$14=DataValidation!$A$2,Vols!$X71,IF($E$14=DataValidation!$A$3,Vols!$Y71,IF('Forward Curve'!$E$14=DataValidation!$A$5,Vols!$AA71,IF('Forward Curve'!$E$14=DataValidation!$A$6,Vols!$AF71,IF('Forward Curve'!$E$14=DataValidation!$A$4,Vols!$Z71,IF('Forward Curve'!$E$14=DataValidation!$A$7,Vols!$AY71,""))))))</f>
        <v>1.5923699999999999E-2</v>
      </c>
      <c r="I71" s="29">
        <f>IF($E$14=DataValidation!$A$7,Vols!BF71,Vols!AR71)</f>
        <v>4.6194111503815992E-2</v>
      </c>
      <c r="L71" s="8"/>
      <c r="M71" s="8"/>
      <c r="N71" s="8"/>
      <c r="O71" s="8"/>
      <c r="P71" s="8"/>
      <c r="Q71" s="8"/>
      <c r="R71" s="8"/>
      <c r="S71" s="8"/>
      <c r="T71" s="8"/>
      <c r="U71" s="8"/>
      <c r="V71" s="8"/>
      <c r="W71" s="8"/>
      <c r="X71" s="8"/>
      <c r="Y71" s="8"/>
      <c r="Z71" s="8"/>
    </row>
    <row r="72" spans="7:26" s="10" customFormat="1" ht="15.75" customHeight="1" x14ac:dyDescent="0.25">
      <c r="G72" s="22">
        <f t="shared" ref="G72:G125" si="1">EDATE(G71,1)</f>
        <v>46566</v>
      </c>
      <c r="H72" s="23">
        <f>IF($E$14=DataValidation!$A$2,Vols!$X72,IF($E$14=DataValidation!$A$3,Vols!$Y72,IF('Forward Curve'!$E$14=DataValidation!$A$5,Vols!$AA72,IF('Forward Curve'!$E$14=DataValidation!$A$6,Vols!$AF72,IF('Forward Curve'!$E$14=DataValidation!$A$4,Vols!$Z72,IF('Forward Curve'!$E$14=DataValidation!$A$7,Vols!$AY72,""))))))</f>
        <v>1.59241E-2</v>
      </c>
      <c r="I72" s="29">
        <f>IF($E$14=DataValidation!$A$7,Vols!BF72,Vols!AR72)</f>
        <v>4.6431918116450893E-2</v>
      </c>
      <c r="L72" s="8"/>
      <c r="M72" s="8"/>
      <c r="N72" s="8"/>
      <c r="O72" s="8"/>
      <c r="P72" s="8"/>
      <c r="Q72" s="8"/>
      <c r="R72" s="8"/>
      <c r="S72" s="8"/>
      <c r="T72" s="8"/>
      <c r="U72" s="8"/>
      <c r="V72" s="8"/>
      <c r="W72" s="8"/>
      <c r="X72" s="8"/>
      <c r="Y72" s="8"/>
      <c r="Z72" s="8"/>
    </row>
    <row r="73" spans="7:26" s="10" customFormat="1" ht="15.75" customHeight="1" x14ac:dyDescent="0.25">
      <c r="G73" s="22">
        <f t="shared" si="1"/>
        <v>46596</v>
      </c>
      <c r="H73" s="23">
        <f>IF($E$14=DataValidation!$A$2,Vols!$X73,IF($E$14=DataValidation!$A$3,Vols!$Y73,IF('Forward Curve'!$E$14=DataValidation!$A$5,Vols!$AA73,IF('Forward Curve'!$E$14=DataValidation!$A$6,Vols!$AF73,IF('Forward Curve'!$E$14=DataValidation!$A$4,Vols!$Z73,IF('Forward Curve'!$E$14=DataValidation!$A$7,Vols!$AY73,""))))))</f>
        <v>1.59241E-2</v>
      </c>
      <c r="I73" s="29">
        <f>IF($E$14=DataValidation!$A$7,Vols!BF73,Vols!AR73)</f>
        <v>4.6659195790947024E-2</v>
      </c>
      <c r="L73" s="8"/>
      <c r="M73" s="8"/>
      <c r="N73" s="8"/>
      <c r="O73" s="8"/>
      <c r="P73" s="8"/>
      <c r="Q73" s="8"/>
      <c r="R73" s="8"/>
      <c r="S73" s="8"/>
      <c r="T73" s="8"/>
      <c r="U73" s="8"/>
      <c r="V73" s="8"/>
      <c r="W73" s="8"/>
      <c r="X73" s="8"/>
      <c r="Y73" s="8"/>
      <c r="Z73" s="8"/>
    </row>
    <row r="74" spans="7:26" s="10" customFormat="1" ht="15.75" customHeight="1" x14ac:dyDescent="0.25">
      <c r="G74" s="22">
        <f t="shared" si="1"/>
        <v>46627</v>
      </c>
      <c r="H74" s="23">
        <f>IF($E$14=DataValidation!$A$2,Vols!$X74,IF($E$14=DataValidation!$A$3,Vols!$Y74,IF('Forward Curve'!$E$14=DataValidation!$A$5,Vols!$AA74,IF('Forward Curve'!$E$14=DataValidation!$A$6,Vols!$AF74,IF('Forward Curve'!$E$14=DataValidation!$A$4,Vols!$Z74,IF('Forward Curve'!$E$14=DataValidation!$A$7,Vols!$AY74,""))))))</f>
        <v>1.5924400000000002E-2</v>
      </c>
      <c r="I74" s="29">
        <f>IF($E$14=DataValidation!$A$7,Vols!BF74,Vols!AR74)</f>
        <v>4.6896996294655179E-2</v>
      </c>
      <c r="L74" s="8"/>
      <c r="M74" s="8"/>
      <c r="N74" s="8"/>
      <c r="O74" s="8"/>
      <c r="P74" s="8"/>
      <c r="Q74" s="8"/>
      <c r="R74" s="8"/>
      <c r="S74" s="8"/>
      <c r="T74" s="8"/>
      <c r="U74" s="8"/>
      <c r="V74" s="8"/>
      <c r="W74" s="8"/>
      <c r="X74" s="8"/>
      <c r="Y74" s="8"/>
      <c r="Z74" s="8"/>
    </row>
    <row r="75" spans="7:26" s="10" customFormat="1" ht="15.75" customHeight="1" x14ac:dyDescent="0.25">
      <c r="G75" s="22">
        <f t="shared" si="1"/>
        <v>46658</v>
      </c>
      <c r="H75" s="23">
        <f>IF($E$14=DataValidation!$A$2,Vols!$X75,IF($E$14=DataValidation!$A$3,Vols!$Y75,IF('Forward Curve'!$E$14=DataValidation!$A$5,Vols!$AA75,IF('Forward Curve'!$E$14=DataValidation!$A$6,Vols!$AF75,IF('Forward Curve'!$E$14=DataValidation!$A$4,Vols!$Z75,IF('Forward Curve'!$E$14=DataValidation!$A$7,Vols!$AY75,""))))))</f>
        <v>1.59241E-2</v>
      </c>
      <c r="I75" s="29">
        <f>IF($E$14=DataValidation!$A$7,Vols!BF75,Vols!AR75)</f>
        <v>4.7112124285235334E-2</v>
      </c>
      <c r="L75" s="8"/>
      <c r="M75" s="8"/>
      <c r="N75" s="8"/>
      <c r="O75" s="8"/>
      <c r="P75" s="8"/>
      <c r="Q75" s="8"/>
      <c r="R75" s="8"/>
      <c r="S75" s="8"/>
      <c r="T75" s="8"/>
      <c r="U75" s="8"/>
      <c r="V75" s="8"/>
      <c r="W75" s="8"/>
      <c r="X75" s="8"/>
      <c r="Y75" s="8"/>
      <c r="Z75" s="8"/>
    </row>
    <row r="76" spans="7:26" s="10" customFormat="1" ht="15.75" customHeight="1" x14ac:dyDescent="0.25">
      <c r="G76" s="22">
        <f t="shared" si="1"/>
        <v>46688</v>
      </c>
      <c r="H76" s="23">
        <f>IF($E$14=DataValidation!$A$2,Vols!$X76,IF($E$14=DataValidation!$A$3,Vols!$Y76,IF('Forward Curve'!$E$14=DataValidation!$A$5,Vols!$AA76,IF('Forward Curve'!$E$14=DataValidation!$A$6,Vols!$AF76,IF('Forward Curve'!$E$14=DataValidation!$A$4,Vols!$Z76,IF('Forward Curve'!$E$14=DataValidation!$A$7,Vols!$AY76,""))))))</f>
        <v>1.5923699999999999E-2</v>
      </c>
      <c r="I76" s="29">
        <f>IF($E$14=DataValidation!$A$7,Vols!BF76,Vols!AR76)</f>
        <v>4.6969207372354931E-2</v>
      </c>
      <c r="L76" s="8"/>
      <c r="M76" s="8"/>
      <c r="N76" s="8"/>
      <c r="O76" s="8"/>
      <c r="P76" s="8"/>
      <c r="Q76" s="8"/>
      <c r="R76" s="8"/>
      <c r="S76" s="8"/>
      <c r="T76" s="8"/>
      <c r="U76" s="8"/>
      <c r="V76" s="8"/>
      <c r="W76" s="8"/>
      <c r="X76" s="8"/>
      <c r="Y76" s="8"/>
      <c r="Z76" s="8"/>
    </row>
    <row r="77" spans="7:26" s="10" customFormat="1" ht="15.75" customHeight="1" x14ac:dyDescent="0.25">
      <c r="G77" s="22">
        <f t="shared" si="1"/>
        <v>46719</v>
      </c>
      <c r="H77" s="23">
        <f>IF($E$14=DataValidation!$A$2,Vols!$X77,IF($E$14=DataValidation!$A$3,Vols!$Y77,IF('Forward Curve'!$E$14=DataValidation!$A$5,Vols!$AA77,IF('Forward Curve'!$E$14=DataValidation!$A$6,Vols!$AF77,IF('Forward Curve'!$E$14=DataValidation!$A$4,Vols!$Z77,IF('Forward Curve'!$E$14=DataValidation!$A$7,Vols!$AY77,""))))))</f>
        <v>1.5924799999999999E-2</v>
      </c>
      <c r="I77" s="29">
        <f>IF($E$14=DataValidation!$A$7,Vols!BF77,Vols!AR77)</f>
        <v>4.6788294940938981E-2</v>
      </c>
      <c r="L77" s="8"/>
      <c r="M77" s="8"/>
      <c r="N77" s="8"/>
      <c r="O77" s="8"/>
      <c r="P77" s="8"/>
      <c r="Q77" s="8"/>
      <c r="R77" s="8"/>
      <c r="S77" s="8"/>
      <c r="T77" s="8"/>
      <c r="U77" s="8"/>
      <c r="V77" s="8"/>
      <c r="W77" s="8"/>
      <c r="X77" s="8"/>
      <c r="Y77" s="8"/>
      <c r="Z77" s="8"/>
    </row>
    <row r="78" spans="7:26" s="10" customFormat="1" ht="15.75" customHeight="1" x14ac:dyDescent="0.25">
      <c r="G78" s="22">
        <f t="shared" si="1"/>
        <v>46749</v>
      </c>
      <c r="H78" s="23">
        <f>IF($E$14=DataValidation!$A$2,Vols!$X78,IF($E$14=DataValidation!$A$3,Vols!$Y78,IF('Forward Curve'!$E$14=DataValidation!$A$5,Vols!$AA78,IF('Forward Curve'!$E$14=DataValidation!$A$6,Vols!$AF78,IF('Forward Curve'!$E$14=DataValidation!$A$4,Vols!$Z78,IF('Forward Curve'!$E$14=DataValidation!$A$7,Vols!$AY78,""))))))</f>
        <v>1.65253E-2</v>
      </c>
      <c r="I78" s="29">
        <f>IF($E$14=DataValidation!$A$7,Vols!BF78,Vols!AR78)</f>
        <v>4.8313889687338178E-2</v>
      </c>
      <c r="L78" s="8"/>
      <c r="M78" s="8"/>
      <c r="N78" s="8"/>
      <c r="O78" s="8"/>
      <c r="P78" s="8"/>
      <c r="Q78" s="8"/>
      <c r="R78" s="8"/>
      <c r="S78" s="8"/>
      <c r="T78" s="8"/>
      <c r="U78" s="8"/>
      <c r="V78" s="8"/>
      <c r="W78" s="8"/>
      <c r="X78" s="8"/>
      <c r="Y78" s="8"/>
      <c r="Z78" s="8"/>
    </row>
    <row r="79" spans="7:26" s="10" customFormat="1" ht="15.75" customHeight="1" x14ac:dyDescent="0.25">
      <c r="G79" s="22">
        <f t="shared" si="1"/>
        <v>46780</v>
      </c>
      <c r="H79" s="23">
        <f>IF($E$14=DataValidation!$A$2,Vols!$X79,IF($E$14=DataValidation!$A$3,Vols!$Y79,IF('Forward Curve'!$E$14=DataValidation!$A$5,Vols!$AA79,IF('Forward Curve'!$E$14=DataValidation!$A$6,Vols!$AF79,IF('Forward Curve'!$E$14=DataValidation!$A$4,Vols!$Z79,IF('Forward Curve'!$E$14=DataValidation!$A$7,Vols!$AY79,""))))))</f>
        <v>1.6524500000000001E-2</v>
      </c>
      <c r="I79" s="29">
        <f>IF($E$14=DataValidation!$A$7,Vols!BF79,Vols!AR79)</f>
        <v>4.8535839116179369E-2</v>
      </c>
      <c r="L79" s="8"/>
      <c r="M79" s="8"/>
      <c r="N79" s="8"/>
      <c r="O79" s="8"/>
      <c r="P79" s="8"/>
      <c r="Q79" s="8"/>
      <c r="R79" s="8"/>
      <c r="S79" s="8"/>
      <c r="T79" s="8"/>
      <c r="U79" s="8"/>
      <c r="V79" s="8"/>
      <c r="W79" s="8"/>
      <c r="X79" s="8"/>
      <c r="Y79" s="8"/>
      <c r="Z79" s="8"/>
    </row>
    <row r="80" spans="7:26" s="10" customFormat="1" ht="15.75" customHeight="1" x14ac:dyDescent="0.25">
      <c r="G80" s="22">
        <f t="shared" si="1"/>
        <v>46811</v>
      </c>
      <c r="H80" s="23">
        <f>IF($E$14=DataValidation!$A$2,Vols!$X80,IF($E$14=DataValidation!$A$3,Vols!$Y80,IF('Forward Curve'!$E$14=DataValidation!$A$5,Vols!$AA80,IF('Forward Curve'!$E$14=DataValidation!$A$6,Vols!$AF80,IF('Forward Curve'!$E$14=DataValidation!$A$4,Vols!$Z80,IF('Forward Curve'!$E$14=DataValidation!$A$7,Vols!$AY80,""))))))</f>
        <v>1.6525700000000001E-2</v>
      </c>
      <c r="I80" s="29">
        <f>IF($E$14=DataValidation!$A$7,Vols!BF80,Vols!AR80)</f>
        <v>4.8762107684154052E-2</v>
      </c>
      <c r="L80" s="8"/>
      <c r="M80" s="8"/>
      <c r="N80" s="8"/>
      <c r="O80" s="8"/>
      <c r="P80" s="8"/>
      <c r="Q80" s="8"/>
      <c r="R80" s="8"/>
      <c r="S80" s="8"/>
      <c r="T80" s="8"/>
      <c r="U80" s="8"/>
      <c r="V80" s="8"/>
      <c r="W80" s="8"/>
      <c r="X80" s="8"/>
      <c r="Y80" s="8"/>
      <c r="Z80" s="8"/>
    </row>
    <row r="81" spans="7:26" s="10" customFormat="1" ht="15.75" customHeight="1" x14ac:dyDescent="0.25">
      <c r="G81" s="22">
        <f t="shared" si="1"/>
        <v>46840</v>
      </c>
      <c r="H81" s="23">
        <f>IF($E$14=DataValidation!$A$2,Vols!$X81,IF($E$14=DataValidation!$A$3,Vols!$Y81,IF('Forward Curve'!$E$14=DataValidation!$A$5,Vols!$AA81,IF('Forward Curve'!$E$14=DataValidation!$A$6,Vols!$AF81,IF('Forward Curve'!$E$14=DataValidation!$A$4,Vols!$Z81,IF('Forward Curve'!$E$14=DataValidation!$A$7,Vols!$AY81,""))))))</f>
        <v>1.6524899999999999E-2</v>
      </c>
      <c r="I81" s="29">
        <f>IF($E$14=DataValidation!$A$7,Vols!BF81,Vols!AR81)</f>
        <v>4.8966726030747428E-2</v>
      </c>
      <c r="L81" s="8"/>
      <c r="M81" s="8"/>
      <c r="N81" s="8"/>
      <c r="O81" s="8"/>
      <c r="P81" s="8"/>
      <c r="Q81" s="8"/>
      <c r="R81" s="8"/>
      <c r="S81" s="8"/>
      <c r="T81" s="8"/>
      <c r="U81" s="8"/>
      <c r="V81" s="8"/>
      <c r="W81" s="8"/>
      <c r="X81" s="8"/>
      <c r="Y81" s="8"/>
      <c r="Z81" s="8"/>
    </row>
    <row r="82" spans="7:26" s="10" customFormat="1" ht="15.75" customHeight="1" x14ac:dyDescent="0.25">
      <c r="G82" s="22">
        <f t="shared" si="1"/>
        <v>46871</v>
      </c>
      <c r="H82" s="23">
        <f>IF($E$14=DataValidation!$A$2,Vols!$X82,IF($E$14=DataValidation!$A$3,Vols!$Y82,IF('Forward Curve'!$E$14=DataValidation!$A$5,Vols!$AA82,IF('Forward Curve'!$E$14=DataValidation!$A$6,Vols!$AF82,IF('Forward Curve'!$E$14=DataValidation!$A$4,Vols!$Z82,IF('Forward Curve'!$E$14=DataValidation!$A$7,Vols!$AY82,""))))))</f>
        <v>1.6525999999999999E-2</v>
      </c>
      <c r="I82" s="29">
        <f>IF($E$14=DataValidation!$A$7,Vols!BF82,Vols!AR82)</f>
        <v>4.9189803078678214E-2</v>
      </c>
      <c r="L82" s="8"/>
      <c r="M82" s="8"/>
      <c r="N82" s="8"/>
      <c r="O82" s="8"/>
      <c r="P82" s="8"/>
      <c r="Q82" s="8"/>
      <c r="R82" s="8"/>
      <c r="S82" s="8"/>
      <c r="T82" s="8"/>
      <c r="U82" s="8"/>
      <c r="V82" s="8"/>
      <c r="W82" s="8"/>
      <c r="X82" s="8"/>
      <c r="Y82" s="8"/>
      <c r="Z82" s="8"/>
    </row>
    <row r="83" spans="7:26" s="10" customFormat="1" ht="15.75" customHeight="1" x14ac:dyDescent="0.25">
      <c r="G83" s="22">
        <f t="shared" si="1"/>
        <v>46901</v>
      </c>
      <c r="H83" s="23">
        <f>IF($E$14=DataValidation!$A$2,Vols!$X83,IF($E$14=DataValidation!$A$3,Vols!$Y83,IF('Forward Curve'!$E$14=DataValidation!$A$5,Vols!$AA83,IF('Forward Curve'!$E$14=DataValidation!$A$6,Vols!$AF83,IF('Forward Curve'!$E$14=DataValidation!$A$4,Vols!$Z83,IF('Forward Curve'!$E$14=DataValidation!$A$7,Vols!$AY83,""))))))</f>
        <v>1.6525700000000001E-2</v>
      </c>
      <c r="I83" s="29">
        <f>IF($E$14=DataValidation!$A$7,Vols!BF83,Vols!AR83)</f>
        <v>4.9400233508232798E-2</v>
      </c>
      <c r="L83" s="8"/>
      <c r="M83" s="8"/>
      <c r="N83" s="8"/>
      <c r="O83" s="8"/>
      <c r="P83" s="8"/>
      <c r="Q83" s="8"/>
      <c r="R83" s="8"/>
      <c r="S83" s="8"/>
      <c r="T83" s="8"/>
      <c r="U83" s="8"/>
      <c r="V83" s="8"/>
      <c r="W83" s="8"/>
      <c r="X83" s="8"/>
      <c r="Y83" s="8"/>
      <c r="Z83" s="8"/>
    </row>
    <row r="84" spans="7:26" s="10" customFormat="1" ht="15.75" customHeight="1" x14ac:dyDescent="0.25">
      <c r="G84" s="22">
        <f t="shared" si="1"/>
        <v>46932</v>
      </c>
      <c r="H84" s="23">
        <f>IF($E$14=DataValidation!$A$2,Vols!$X84,IF($E$14=DataValidation!$A$3,Vols!$Y84,IF('Forward Curve'!$E$14=DataValidation!$A$5,Vols!$AA84,IF('Forward Curve'!$E$14=DataValidation!$A$6,Vols!$AF84,IF('Forward Curve'!$E$14=DataValidation!$A$4,Vols!$Z84,IF('Forward Curve'!$E$14=DataValidation!$A$7,Vols!$AY84,""))))))</f>
        <v>1.65253E-2</v>
      </c>
      <c r="I84" s="29">
        <f>IF($E$14=DataValidation!$A$7,Vols!BF84,Vols!AR84)</f>
        <v>4.9615982319424774E-2</v>
      </c>
      <c r="L84" s="8"/>
      <c r="M84" s="8"/>
      <c r="N84" s="8"/>
      <c r="O84" s="8"/>
      <c r="P84" s="8"/>
      <c r="Q84" s="8"/>
      <c r="R84" s="8"/>
      <c r="S84" s="8"/>
      <c r="T84" s="8"/>
      <c r="U84" s="8"/>
      <c r="V84" s="8"/>
      <c r="W84" s="8"/>
      <c r="X84" s="8"/>
      <c r="Y84" s="8"/>
      <c r="Z84" s="8"/>
    </row>
    <row r="85" spans="7:26" s="10" customFormat="1" ht="15.75" customHeight="1" x14ac:dyDescent="0.25">
      <c r="G85" s="22">
        <f t="shared" si="1"/>
        <v>46962</v>
      </c>
      <c r="H85" s="23">
        <f>IF($E$14=DataValidation!$A$2,Vols!$X85,IF($E$14=DataValidation!$A$3,Vols!$Y85,IF('Forward Curve'!$E$14=DataValidation!$A$5,Vols!$AA85,IF('Forward Curve'!$E$14=DataValidation!$A$6,Vols!$AF85,IF('Forward Curve'!$E$14=DataValidation!$A$4,Vols!$Z85,IF('Forward Curve'!$E$14=DataValidation!$A$7,Vols!$AY85,""))))))</f>
        <v>1.65264E-2</v>
      </c>
      <c r="I85" s="29">
        <f>IF($E$14=DataValidation!$A$7,Vols!BF85,Vols!AR85)</f>
        <v>4.9827899482504795E-2</v>
      </c>
      <c r="L85" s="8"/>
      <c r="M85" s="8"/>
      <c r="N85" s="8"/>
      <c r="O85" s="8"/>
      <c r="P85" s="8"/>
      <c r="Q85" s="8"/>
      <c r="R85" s="8"/>
      <c r="S85" s="8"/>
      <c r="T85" s="8"/>
      <c r="U85" s="8"/>
      <c r="V85" s="8"/>
      <c r="W85" s="8"/>
      <c r="X85" s="8"/>
      <c r="Y85" s="8"/>
      <c r="Z85" s="8"/>
    </row>
    <row r="86" spans="7:26" s="10" customFormat="1" ht="15.75" customHeight="1" x14ac:dyDescent="0.25">
      <c r="G86" s="22">
        <f t="shared" si="1"/>
        <v>46993</v>
      </c>
      <c r="H86" s="23">
        <f>IF($E$14=DataValidation!$A$2,Vols!$X86,IF($E$14=DataValidation!$A$3,Vols!$Y86,IF('Forward Curve'!$E$14=DataValidation!$A$5,Vols!$AA86,IF('Forward Curve'!$E$14=DataValidation!$A$6,Vols!$AF86,IF('Forward Curve'!$E$14=DataValidation!$A$4,Vols!$Z86,IF('Forward Curve'!$E$14=DataValidation!$A$7,Vols!$AY86,""))))))</f>
        <v>1.65253E-2</v>
      </c>
      <c r="I86" s="29">
        <f>IF($E$14=DataValidation!$A$7,Vols!BF86,Vols!AR86)</f>
        <v>5.0038772868636089E-2</v>
      </c>
      <c r="L86" s="8"/>
      <c r="M86" s="8"/>
      <c r="N86" s="8"/>
      <c r="O86" s="8"/>
      <c r="P86" s="8"/>
      <c r="Q86" s="8"/>
      <c r="R86" s="8"/>
      <c r="S86" s="8"/>
      <c r="T86" s="8"/>
      <c r="U86" s="8"/>
      <c r="V86" s="8"/>
      <c r="W86" s="8"/>
      <c r="X86" s="8"/>
      <c r="Y86" s="8"/>
      <c r="Z86" s="8"/>
    </row>
    <row r="87" spans="7:26" s="10" customFormat="1" ht="15.75" customHeight="1" x14ac:dyDescent="0.25">
      <c r="G87" s="22">
        <f t="shared" si="1"/>
        <v>47024</v>
      </c>
      <c r="H87" s="23">
        <f>IF($E$14=DataValidation!$A$2,Vols!$X87,IF($E$14=DataValidation!$A$3,Vols!$Y87,IF('Forward Curve'!$E$14=DataValidation!$A$5,Vols!$AA87,IF('Forward Curve'!$E$14=DataValidation!$A$6,Vols!$AF87,IF('Forward Curve'!$E$14=DataValidation!$A$4,Vols!$Z87,IF('Forward Curve'!$E$14=DataValidation!$A$7,Vols!$AY87,""))))))</f>
        <v>1.65253E-2</v>
      </c>
      <c r="I87" s="29">
        <f>IF($E$14=DataValidation!$A$7,Vols!BF87,Vols!AR87)</f>
        <v>5.0251602552256865E-2</v>
      </c>
      <c r="L87" s="8"/>
      <c r="M87" s="8"/>
      <c r="N87" s="8"/>
      <c r="O87" s="8"/>
      <c r="P87" s="8"/>
      <c r="Q87" s="8"/>
      <c r="R87" s="8"/>
      <c r="S87" s="8"/>
      <c r="T87" s="8"/>
      <c r="U87" s="8"/>
      <c r="V87" s="8"/>
      <c r="W87" s="8"/>
      <c r="X87" s="8"/>
      <c r="Y87" s="8"/>
      <c r="Z87" s="8"/>
    </row>
    <row r="88" spans="7:26" s="10" customFormat="1" ht="15.75" customHeight="1" x14ac:dyDescent="0.25">
      <c r="G88" s="22">
        <f t="shared" si="1"/>
        <v>47054</v>
      </c>
      <c r="H88" s="23">
        <f>IF($E$14=DataValidation!$A$2,Vols!$X88,IF($E$14=DataValidation!$A$3,Vols!$Y88,IF('Forward Curve'!$E$14=DataValidation!$A$5,Vols!$AA88,IF('Forward Curve'!$E$14=DataValidation!$A$6,Vols!$AF88,IF('Forward Curve'!$E$14=DataValidation!$A$4,Vols!$Z88,IF('Forward Curve'!$E$14=DataValidation!$A$7,Vols!$AY88,""))))))</f>
        <v>1.6524899999999999E-2</v>
      </c>
      <c r="I88" s="29">
        <f>IF($E$14=DataValidation!$A$7,Vols!BF88,Vols!AR88)</f>
        <v>5.0568160500555605E-2</v>
      </c>
      <c r="L88" s="8"/>
      <c r="M88" s="8"/>
      <c r="N88" s="8"/>
      <c r="O88" s="8"/>
      <c r="P88" s="8"/>
      <c r="Q88" s="8"/>
      <c r="R88" s="8"/>
      <c r="S88" s="8"/>
      <c r="T88" s="8"/>
      <c r="U88" s="8"/>
      <c r="V88" s="8"/>
      <c r="W88" s="8"/>
      <c r="X88" s="8"/>
      <c r="Y88" s="8"/>
      <c r="Z88" s="8"/>
    </row>
    <row r="89" spans="7:26" s="10" customFormat="1" ht="15.75" customHeight="1" x14ac:dyDescent="0.25">
      <c r="G89" s="22">
        <f t="shared" si="1"/>
        <v>47085</v>
      </c>
      <c r="H89" s="23">
        <f>IF($E$14=DataValidation!$A$2,Vols!$X89,IF($E$14=DataValidation!$A$3,Vols!$Y89,IF('Forward Curve'!$E$14=DataValidation!$A$5,Vols!$AA89,IF('Forward Curve'!$E$14=DataValidation!$A$6,Vols!$AF89,IF('Forward Curve'!$E$14=DataValidation!$A$4,Vols!$Z89,IF('Forward Curve'!$E$14=DataValidation!$A$7,Vols!$AY89,""))))))</f>
        <v>1.65253E-2</v>
      </c>
      <c r="I89" s="29">
        <f>IF($E$14=DataValidation!$A$7,Vols!BF89,Vols!AR89)</f>
        <v>5.0880972173539173E-2</v>
      </c>
      <c r="L89" s="8"/>
      <c r="M89" s="8"/>
      <c r="N89" s="8"/>
      <c r="O89" s="8"/>
      <c r="P89" s="8"/>
      <c r="Q89" s="8"/>
      <c r="R89" s="8"/>
      <c r="S89" s="8"/>
      <c r="T89" s="8"/>
      <c r="U89" s="8"/>
      <c r="V89" s="8"/>
      <c r="W89" s="8"/>
      <c r="X89" s="8"/>
      <c r="Y89" s="8"/>
      <c r="Z89" s="8"/>
    </row>
    <row r="90" spans="7:26" s="10" customFormat="1" ht="15.75" customHeight="1" x14ac:dyDescent="0.25">
      <c r="G90" s="22">
        <f t="shared" si="1"/>
        <v>47115</v>
      </c>
      <c r="H90" s="23">
        <f>IF($E$14=DataValidation!$A$2,Vols!$X90,IF($E$14=DataValidation!$A$3,Vols!$Y90,IF('Forward Curve'!$E$14=DataValidation!$A$5,Vols!$AA90,IF('Forward Curve'!$E$14=DataValidation!$A$6,Vols!$AF90,IF('Forward Curve'!$E$14=DataValidation!$A$4,Vols!$Z90,IF('Forward Curve'!$E$14=DataValidation!$A$7,Vols!$AY90,""))))))</f>
        <v>1.69488E-2</v>
      </c>
      <c r="I90" s="29">
        <f>IF($E$14=DataValidation!$A$7,Vols!BF90,Vols!AR90)</f>
        <v>5.2479413145782236E-2</v>
      </c>
      <c r="L90" s="8"/>
      <c r="M90" s="8"/>
      <c r="N90" s="8"/>
      <c r="O90" s="8"/>
      <c r="P90" s="8"/>
      <c r="Q90" s="8"/>
      <c r="R90" s="8"/>
      <c r="S90" s="8"/>
      <c r="T90" s="8"/>
      <c r="U90" s="8"/>
      <c r="V90" s="8"/>
      <c r="W90" s="8"/>
      <c r="X90" s="8"/>
      <c r="Y90" s="8"/>
      <c r="Z90" s="8"/>
    </row>
    <row r="91" spans="7:26" s="10" customFormat="1" ht="15.75" customHeight="1" x14ac:dyDescent="0.25">
      <c r="G91" s="22">
        <f t="shared" si="1"/>
        <v>47146</v>
      </c>
      <c r="H91" s="23">
        <f>IF($E$14=DataValidation!$A$2,Vols!$X91,IF($E$14=DataValidation!$A$3,Vols!$Y91,IF('Forward Curve'!$E$14=DataValidation!$A$5,Vols!$AA91,IF('Forward Curve'!$E$14=DataValidation!$A$6,Vols!$AF91,IF('Forward Curve'!$E$14=DataValidation!$A$4,Vols!$Z91,IF('Forward Curve'!$E$14=DataValidation!$A$7,Vols!$AY91,""))))))</f>
        <v>1.6959999999999999E-2</v>
      </c>
      <c r="I91" s="29">
        <f>IF($E$14=DataValidation!$A$7,Vols!BF91,Vols!AR91)</f>
        <v>5.2729132144210281E-2</v>
      </c>
      <c r="L91" s="8"/>
      <c r="M91" s="8"/>
      <c r="N91" s="8"/>
      <c r="O91" s="8"/>
      <c r="P91" s="8"/>
      <c r="Q91" s="8"/>
      <c r="R91" s="8"/>
      <c r="S91" s="8"/>
      <c r="T91" s="8"/>
      <c r="U91" s="8"/>
      <c r="V91" s="8"/>
      <c r="W91" s="8"/>
      <c r="X91" s="8"/>
      <c r="Y91" s="8"/>
      <c r="Z91" s="8"/>
    </row>
    <row r="92" spans="7:26" s="10" customFormat="1" ht="15.75" customHeight="1" x14ac:dyDescent="0.25">
      <c r="G92" s="22">
        <f t="shared" si="1"/>
        <v>47177</v>
      </c>
      <c r="H92" s="23">
        <f>IF($E$14=DataValidation!$A$2,Vols!$X92,IF($E$14=DataValidation!$A$3,Vols!$Y92,IF('Forward Curve'!$E$14=DataValidation!$A$5,Vols!$AA92,IF('Forward Curve'!$E$14=DataValidation!$A$6,Vols!$AF92,IF('Forward Curve'!$E$14=DataValidation!$A$4,Vols!$Z92,IF('Forward Curve'!$E$14=DataValidation!$A$7,Vols!$AY92,""))))))</f>
        <v>1.69616E-2</v>
      </c>
      <c r="I92" s="29">
        <f>IF($E$14=DataValidation!$A$7,Vols!BF92,Vols!AR92)</f>
        <v>5.2947881544955423E-2</v>
      </c>
      <c r="L92" s="8"/>
      <c r="M92" s="8"/>
      <c r="N92" s="8"/>
      <c r="O92" s="8"/>
      <c r="P92" s="8"/>
      <c r="Q92" s="8"/>
      <c r="R92" s="8"/>
      <c r="S92" s="8"/>
      <c r="T92" s="8"/>
      <c r="U92" s="8"/>
      <c r="V92" s="8"/>
      <c r="W92" s="8"/>
      <c r="X92" s="8"/>
      <c r="Y92" s="8"/>
      <c r="Z92" s="8"/>
    </row>
    <row r="93" spans="7:26" s="10" customFormat="1" ht="15.75" customHeight="1" x14ac:dyDescent="0.25">
      <c r="G93" s="22">
        <f t="shared" si="1"/>
        <v>47205</v>
      </c>
      <c r="H93" s="23">
        <f>IF($E$14=DataValidation!$A$2,Vols!$X93,IF($E$14=DataValidation!$A$3,Vols!$Y93,IF('Forward Curve'!$E$14=DataValidation!$A$5,Vols!$AA93,IF('Forward Curve'!$E$14=DataValidation!$A$6,Vols!$AF93,IF('Forward Curve'!$E$14=DataValidation!$A$4,Vols!$Z93,IF('Forward Curve'!$E$14=DataValidation!$A$7,Vols!$AY93,""))))))</f>
        <v>1.6960800000000002E-2</v>
      </c>
      <c r="I93" s="29">
        <f>IF($E$14=DataValidation!$A$7,Vols!BF93,Vols!AR93)</f>
        <v>5.3137376523668421E-2</v>
      </c>
      <c r="L93" s="8"/>
      <c r="M93" s="8"/>
      <c r="N93" s="8"/>
      <c r="O93" s="8"/>
      <c r="P93" s="8"/>
      <c r="Q93" s="8"/>
      <c r="R93" s="8"/>
      <c r="S93" s="8"/>
      <c r="T93" s="8"/>
      <c r="U93" s="8"/>
      <c r="V93" s="8"/>
      <c r="W93" s="8"/>
      <c r="X93" s="8"/>
      <c r="Y93" s="8"/>
      <c r="Z93" s="8"/>
    </row>
    <row r="94" spans="7:26" s="10" customFormat="1" ht="15.75" customHeight="1" x14ac:dyDescent="0.25">
      <c r="G94" s="22">
        <f t="shared" si="1"/>
        <v>47236</v>
      </c>
      <c r="H94" s="23">
        <f>IF($E$14=DataValidation!$A$2,Vols!$X94,IF($E$14=DataValidation!$A$3,Vols!$Y94,IF('Forward Curve'!$E$14=DataValidation!$A$5,Vols!$AA94,IF('Forward Curve'!$E$14=DataValidation!$A$6,Vols!$AF94,IF('Forward Curve'!$E$14=DataValidation!$A$4,Vols!$Z94,IF('Forward Curve'!$E$14=DataValidation!$A$7,Vols!$AY94,""))))))</f>
        <v>1.6961999999999998E-2</v>
      </c>
      <c r="I94" s="29">
        <f>IF($E$14=DataValidation!$A$7,Vols!BF94,Vols!AR94)</f>
        <v>5.3352532308560782E-2</v>
      </c>
      <c r="L94" s="8"/>
      <c r="M94" s="8"/>
      <c r="N94" s="8"/>
      <c r="O94" s="8"/>
      <c r="P94" s="8"/>
      <c r="Q94" s="8"/>
      <c r="R94" s="8"/>
      <c r="S94" s="8"/>
      <c r="T94" s="8"/>
      <c r="U94" s="8"/>
      <c r="V94" s="8"/>
      <c r="W94" s="8"/>
      <c r="X94" s="8"/>
      <c r="Y94" s="8"/>
      <c r="Z94" s="8"/>
    </row>
    <row r="95" spans="7:26" s="10" customFormat="1" ht="15.75" customHeight="1" x14ac:dyDescent="0.25">
      <c r="G95" s="22">
        <f t="shared" si="1"/>
        <v>47266</v>
      </c>
      <c r="H95" s="23">
        <f>IF($E$14=DataValidation!$A$2,Vols!$X95,IF($E$14=DataValidation!$A$3,Vols!$Y95,IF('Forward Curve'!$E$14=DataValidation!$A$5,Vols!$AA95,IF('Forward Curve'!$E$14=DataValidation!$A$6,Vols!$AF95,IF('Forward Curve'!$E$14=DataValidation!$A$4,Vols!$Z95,IF('Forward Curve'!$E$14=DataValidation!$A$7,Vols!$AY95,""))))))</f>
        <v>1.6961199999999999E-2</v>
      </c>
      <c r="I95" s="29">
        <f>IF($E$14=DataValidation!$A$7,Vols!BF95,Vols!AR95)</f>
        <v>5.3553420668589834E-2</v>
      </c>
      <c r="L95" s="8"/>
      <c r="M95" s="8"/>
      <c r="N95" s="8"/>
      <c r="O95" s="8"/>
      <c r="P95" s="8"/>
      <c r="Q95" s="8"/>
      <c r="R95" s="8"/>
      <c r="S95" s="8"/>
      <c r="T95" s="8"/>
      <c r="U95" s="8"/>
      <c r="V95" s="8"/>
      <c r="W95" s="8"/>
      <c r="X95" s="8"/>
      <c r="Y95" s="8"/>
      <c r="Z95" s="8"/>
    </row>
    <row r="96" spans="7:26" s="10" customFormat="1" ht="15.75" customHeight="1" x14ac:dyDescent="0.25">
      <c r="G96" s="22">
        <f t="shared" si="1"/>
        <v>47297</v>
      </c>
      <c r="H96" s="23">
        <f>IF($E$14=DataValidation!$A$2,Vols!$X96,IF($E$14=DataValidation!$A$3,Vols!$Y96,IF('Forward Curve'!$E$14=DataValidation!$A$5,Vols!$AA96,IF('Forward Curve'!$E$14=DataValidation!$A$6,Vols!$AF96,IF('Forward Curve'!$E$14=DataValidation!$A$4,Vols!$Z96,IF('Forward Curve'!$E$14=DataValidation!$A$7,Vols!$AY96,""))))))</f>
        <v>1.6961199999999999E-2</v>
      </c>
      <c r="I96" s="29">
        <f>IF($E$14=DataValidation!$A$7,Vols!BF96,Vols!AR96)</f>
        <v>5.3762424457825017E-2</v>
      </c>
      <c r="L96" s="8"/>
      <c r="M96" s="8"/>
      <c r="N96" s="8"/>
      <c r="O96" s="8"/>
      <c r="P96" s="8"/>
      <c r="Q96" s="8"/>
      <c r="R96" s="8"/>
      <c r="S96" s="8"/>
      <c r="T96" s="8"/>
      <c r="U96" s="8"/>
      <c r="V96" s="8"/>
      <c r="W96" s="8"/>
      <c r="X96" s="8"/>
      <c r="Y96" s="8"/>
      <c r="Z96" s="8"/>
    </row>
    <row r="97" spans="7:26" s="10" customFormat="1" ht="15.75" customHeight="1" x14ac:dyDescent="0.25">
      <c r="G97" s="22">
        <f t="shared" si="1"/>
        <v>47327</v>
      </c>
      <c r="H97" s="23">
        <f>IF($E$14=DataValidation!$A$2,Vols!$X97,IF($E$14=DataValidation!$A$3,Vols!$Y97,IF('Forward Curve'!$E$14=DataValidation!$A$5,Vols!$AA97,IF('Forward Curve'!$E$14=DataValidation!$A$6,Vols!$AF97,IF('Forward Curve'!$E$14=DataValidation!$A$4,Vols!$Z97,IF('Forward Curve'!$E$14=DataValidation!$A$7,Vols!$AY97,""))))))</f>
        <v>1.6962399999999999E-2</v>
      </c>
      <c r="I97" s="29">
        <f>IF($E$14=DataValidation!$A$7,Vols!BF97,Vols!AR97)</f>
        <v>5.3967380086281186E-2</v>
      </c>
      <c r="L97" s="8"/>
      <c r="M97" s="8"/>
      <c r="N97" s="8"/>
      <c r="O97" s="8"/>
      <c r="P97" s="8"/>
      <c r="Q97" s="8"/>
      <c r="R97" s="8"/>
      <c r="S97" s="8"/>
      <c r="T97" s="8"/>
      <c r="U97" s="8"/>
      <c r="V97" s="8"/>
      <c r="W97" s="8"/>
      <c r="X97" s="8"/>
      <c r="Y97" s="8"/>
      <c r="Z97" s="8"/>
    </row>
    <row r="98" spans="7:26" s="10" customFormat="1" ht="15.75" customHeight="1" x14ac:dyDescent="0.25">
      <c r="G98" s="22">
        <f t="shared" si="1"/>
        <v>47358</v>
      </c>
      <c r="H98" s="23">
        <f>IF($E$14=DataValidation!$A$2,Vols!$X98,IF($E$14=DataValidation!$A$3,Vols!$Y98,IF('Forward Curve'!$E$14=DataValidation!$A$5,Vols!$AA98,IF('Forward Curve'!$E$14=DataValidation!$A$6,Vols!$AF98,IF('Forward Curve'!$E$14=DataValidation!$A$4,Vols!$Z98,IF('Forward Curve'!$E$14=DataValidation!$A$7,Vols!$AY98,""))))))</f>
        <v>1.6960800000000002E-2</v>
      </c>
      <c r="I98" s="29">
        <f>IF($E$14=DataValidation!$A$7,Vols!BF98,Vols!AR98)</f>
        <v>5.4168984760029397E-2</v>
      </c>
      <c r="L98" s="8"/>
      <c r="M98" s="8"/>
      <c r="N98" s="8"/>
      <c r="O98" s="8"/>
      <c r="P98" s="8"/>
      <c r="Q98" s="8"/>
      <c r="R98" s="8"/>
      <c r="S98" s="8"/>
      <c r="T98" s="8"/>
      <c r="U98" s="8"/>
      <c r="V98" s="8"/>
      <c r="W98" s="8"/>
      <c r="X98" s="8"/>
      <c r="Y98" s="8"/>
      <c r="Z98" s="8"/>
    </row>
    <row r="99" spans="7:26" s="10" customFormat="1" ht="15.75" customHeight="1" x14ac:dyDescent="0.25">
      <c r="G99" s="22">
        <f t="shared" si="1"/>
        <v>47389</v>
      </c>
      <c r="H99" s="23">
        <f>IF($E$14=DataValidation!$A$2,Vols!$X99,IF($E$14=DataValidation!$A$3,Vols!$Y99,IF('Forward Curve'!$E$14=DataValidation!$A$5,Vols!$AA99,IF('Forward Curve'!$E$14=DataValidation!$A$6,Vols!$AF99,IF('Forward Curve'!$E$14=DataValidation!$A$4,Vols!$Z99,IF('Forward Curve'!$E$14=DataValidation!$A$7,Vols!$AY99,""))))))</f>
        <v>1.6961199999999999E-2</v>
      </c>
      <c r="I99" s="29">
        <f>IF($E$14=DataValidation!$A$7,Vols!BF99,Vols!AR99)</f>
        <v>5.4375820446577357E-2</v>
      </c>
      <c r="L99" s="8"/>
      <c r="M99" s="8"/>
      <c r="N99" s="8"/>
      <c r="O99" s="8"/>
      <c r="P99" s="8"/>
      <c r="Q99" s="8"/>
      <c r="R99" s="8"/>
      <c r="S99" s="8"/>
      <c r="T99" s="8"/>
      <c r="U99" s="8"/>
      <c r="V99" s="8"/>
      <c r="W99" s="8"/>
      <c r="X99" s="8"/>
      <c r="Y99" s="8"/>
      <c r="Z99" s="8"/>
    </row>
    <row r="100" spans="7:26" s="10" customFormat="1" ht="15.75" customHeight="1" x14ac:dyDescent="0.25">
      <c r="G100" s="22">
        <f t="shared" si="1"/>
        <v>47419</v>
      </c>
      <c r="H100" s="23">
        <f>IF($E$14=DataValidation!$A$2,Vols!$X100,IF($E$14=DataValidation!$A$3,Vols!$Y100,IF('Forward Curve'!$E$14=DataValidation!$A$5,Vols!$AA100,IF('Forward Curve'!$E$14=DataValidation!$A$6,Vols!$AF100,IF('Forward Curve'!$E$14=DataValidation!$A$4,Vols!$Z100,IF('Forward Curve'!$E$14=DataValidation!$A$7,Vols!$AY100,""))))))</f>
        <v>1.69616E-2</v>
      </c>
      <c r="I100" s="29">
        <f>IF($E$14=DataValidation!$A$7,Vols!BF100,Vols!AR100)</f>
        <v>5.4235589223367311E-2</v>
      </c>
      <c r="L100" s="8"/>
      <c r="M100" s="8"/>
      <c r="N100" s="8"/>
      <c r="O100" s="8"/>
      <c r="P100" s="8"/>
      <c r="Q100" s="8"/>
      <c r="R100" s="8"/>
      <c r="S100" s="8"/>
      <c r="T100" s="8"/>
      <c r="U100" s="8"/>
      <c r="V100" s="8"/>
      <c r="W100" s="8"/>
      <c r="X100" s="8"/>
      <c r="Y100" s="8"/>
      <c r="Z100" s="8"/>
    </row>
    <row r="101" spans="7:26" s="10" customFormat="1" ht="15.75" customHeight="1" x14ac:dyDescent="0.25">
      <c r="G101" s="22">
        <f t="shared" si="1"/>
        <v>47450</v>
      </c>
      <c r="H101" s="23">
        <f>IF($E$14=DataValidation!$A$2,Vols!$X101,IF($E$14=DataValidation!$A$3,Vols!$Y101,IF('Forward Curve'!$E$14=DataValidation!$A$5,Vols!$AA101,IF('Forward Curve'!$E$14=DataValidation!$A$6,Vols!$AF101,IF('Forward Curve'!$E$14=DataValidation!$A$4,Vols!$Z101,IF('Forward Curve'!$E$14=DataValidation!$A$7,Vols!$AY101,""))))))</f>
        <v>1.6961199999999999E-2</v>
      </c>
      <c r="I101" s="29">
        <f>IF($E$14=DataValidation!$A$7,Vols!BF101,Vols!AR101)</f>
        <v>5.4089832173333338E-2</v>
      </c>
      <c r="L101" s="8"/>
      <c r="M101" s="8"/>
      <c r="N101" s="8"/>
      <c r="O101" s="8"/>
      <c r="P101" s="8"/>
      <c r="Q101" s="8"/>
      <c r="R101" s="8"/>
      <c r="S101" s="8"/>
      <c r="T101" s="8"/>
      <c r="U101" s="8"/>
      <c r="V101" s="8"/>
      <c r="W101" s="8"/>
      <c r="X101" s="8"/>
      <c r="Y101" s="8"/>
      <c r="Z101" s="8"/>
    </row>
    <row r="102" spans="7:26" s="10" customFormat="1" ht="15.75" customHeight="1" x14ac:dyDescent="0.25">
      <c r="G102" s="22">
        <f t="shared" si="1"/>
        <v>47480</v>
      </c>
      <c r="H102" s="23">
        <f>IF($E$14=DataValidation!$A$2,Vols!$X102,IF($E$14=DataValidation!$A$3,Vols!$Y102,IF('Forward Curve'!$E$14=DataValidation!$A$5,Vols!$AA102,IF('Forward Curve'!$E$14=DataValidation!$A$6,Vols!$AF102,IF('Forward Curve'!$E$14=DataValidation!$A$4,Vols!$Z102,IF('Forward Curve'!$E$14=DataValidation!$A$7,Vols!$AY102,""))))))</f>
        <v>1.7182099999999999E-2</v>
      </c>
      <c r="I102" s="29">
        <f>IF($E$14=DataValidation!$A$7,Vols!BF102,Vols!AR102)</f>
        <v>5.4656249035667827E-2</v>
      </c>
      <c r="L102" s="8"/>
      <c r="M102" s="8"/>
      <c r="N102" s="8"/>
      <c r="O102" s="8"/>
      <c r="P102" s="8"/>
      <c r="Q102" s="8"/>
      <c r="R102" s="8"/>
      <c r="S102" s="8"/>
      <c r="T102" s="8"/>
      <c r="U102" s="8"/>
      <c r="V102" s="8"/>
      <c r="W102" s="8"/>
      <c r="X102" s="8"/>
      <c r="Y102" s="8"/>
      <c r="Z102" s="8"/>
    </row>
    <row r="103" spans="7:26" s="10" customFormat="1" ht="15.75" customHeight="1" x14ac:dyDescent="0.25">
      <c r="G103" s="22">
        <f t="shared" si="1"/>
        <v>47511</v>
      </c>
      <c r="H103" s="23">
        <f>IF($E$14=DataValidation!$A$2,Vols!$X103,IF($E$14=DataValidation!$A$3,Vols!$Y103,IF('Forward Curve'!$E$14=DataValidation!$A$5,Vols!$AA103,IF('Forward Curve'!$E$14=DataValidation!$A$6,Vols!$AF103,IF('Forward Curve'!$E$14=DataValidation!$A$4,Vols!$Z103,IF('Forward Curve'!$E$14=DataValidation!$A$7,Vols!$AY103,""))))))</f>
        <v>1.7187500000000001E-2</v>
      </c>
      <c r="I103" s="29">
        <f>IF($E$14=DataValidation!$A$7,Vols!BF103,Vols!AR103)</f>
        <v>5.4871884606668628E-2</v>
      </c>
      <c r="L103" s="8"/>
      <c r="M103" s="8"/>
      <c r="N103" s="8"/>
      <c r="O103" s="8"/>
      <c r="P103" s="8"/>
      <c r="Q103" s="8"/>
      <c r="R103" s="8"/>
      <c r="S103" s="8"/>
      <c r="T103" s="8"/>
      <c r="U103" s="8"/>
      <c r="V103" s="8"/>
      <c r="W103" s="8"/>
      <c r="X103" s="8"/>
      <c r="Y103" s="8"/>
      <c r="Z103" s="8"/>
    </row>
    <row r="104" spans="7:26" s="10" customFormat="1" ht="15.75" customHeight="1" x14ac:dyDescent="0.25">
      <c r="G104" s="22">
        <f t="shared" si="1"/>
        <v>47542</v>
      </c>
      <c r="H104" s="23">
        <f>IF($E$14=DataValidation!$A$2,Vols!$X104,IF($E$14=DataValidation!$A$3,Vols!$Y104,IF('Forward Curve'!$E$14=DataValidation!$A$5,Vols!$AA104,IF('Forward Curve'!$E$14=DataValidation!$A$6,Vols!$AF104,IF('Forward Curve'!$E$14=DataValidation!$A$4,Vols!$Z104,IF('Forward Curve'!$E$14=DataValidation!$A$7,Vols!$AY104,""))))))</f>
        <v>1.7188800000000001E-2</v>
      </c>
      <c r="I104" s="29">
        <f>IF($E$14=DataValidation!$A$7,Vols!BF104,Vols!AR104)</f>
        <v>5.5073468338928837E-2</v>
      </c>
      <c r="L104" s="8"/>
      <c r="M104" s="8"/>
      <c r="N104" s="8"/>
      <c r="O104" s="8"/>
      <c r="P104" s="8"/>
      <c r="Q104" s="8"/>
      <c r="R104" s="8"/>
      <c r="S104" s="8"/>
      <c r="T104" s="8"/>
      <c r="U104" s="8"/>
      <c r="V104" s="8"/>
      <c r="W104" s="8"/>
      <c r="X104" s="8"/>
      <c r="Y104" s="8"/>
      <c r="Z104" s="8"/>
    </row>
    <row r="105" spans="7:26" s="10" customFormat="1" ht="15.75" customHeight="1" x14ac:dyDescent="0.25">
      <c r="G105" s="22">
        <f t="shared" si="1"/>
        <v>47570</v>
      </c>
      <c r="H105" s="23">
        <f>IF($E$14=DataValidation!$A$2,Vols!$X105,IF($E$14=DataValidation!$A$3,Vols!$Y105,IF('Forward Curve'!$E$14=DataValidation!$A$5,Vols!$AA105,IF('Forward Curve'!$E$14=DataValidation!$A$6,Vols!$AF105,IF('Forward Curve'!$E$14=DataValidation!$A$4,Vols!$Z105,IF('Forward Curve'!$E$14=DataValidation!$A$7,Vols!$AY105,""))))))</f>
        <v>1.71884E-2</v>
      </c>
      <c r="I105" s="29">
        <f>IF($E$14=DataValidation!$A$7,Vols!BF105,Vols!AR105)</f>
        <v>5.5249629320997917E-2</v>
      </c>
      <c r="L105" s="8"/>
      <c r="M105" s="8"/>
      <c r="N105" s="8"/>
      <c r="O105" s="8"/>
      <c r="P105" s="8"/>
      <c r="Q105" s="8"/>
      <c r="R105" s="8"/>
      <c r="S105" s="8"/>
      <c r="T105" s="8"/>
      <c r="U105" s="8"/>
      <c r="V105" s="8"/>
      <c r="W105" s="8"/>
      <c r="X105" s="8"/>
      <c r="Y105" s="8"/>
      <c r="Z105" s="8"/>
    </row>
    <row r="106" spans="7:26" s="10" customFormat="1" ht="15.75" customHeight="1" x14ac:dyDescent="0.25">
      <c r="G106" s="22">
        <f t="shared" si="1"/>
        <v>47601</v>
      </c>
      <c r="H106" s="23">
        <f>IF($E$14=DataValidation!$A$2,Vols!$X106,IF($E$14=DataValidation!$A$3,Vols!$Y106,IF('Forward Curve'!$E$14=DataValidation!$A$5,Vols!$AA106,IF('Forward Curve'!$E$14=DataValidation!$A$6,Vols!$AF106,IF('Forward Curve'!$E$14=DataValidation!$A$4,Vols!$Z106,IF('Forward Curve'!$E$14=DataValidation!$A$7,Vols!$AY106,""))))))</f>
        <v>1.7189200000000002E-2</v>
      </c>
      <c r="I106" s="29">
        <f>IF($E$14=DataValidation!$A$7,Vols!BF106,Vols!AR106)</f>
        <v>5.5447704208209998E-2</v>
      </c>
      <c r="L106" s="8"/>
      <c r="M106" s="8"/>
      <c r="N106" s="8"/>
      <c r="O106" s="8"/>
      <c r="P106" s="8"/>
      <c r="Q106" s="8"/>
      <c r="R106" s="8"/>
      <c r="S106" s="8"/>
      <c r="T106" s="8"/>
      <c r="U106" s="8"/>
      <c r="V106" s="8"/>
      <c r="W106" s="8"/>
      <c r="X106" s="8"/>
      <c r="Y106" s="8"/>
      <c r="Z106" s="8"/>
    </row>
    <row r="107" spans="7:26" s="10" customFormat="1" ht="15.75" customHeight="1" x14ac:dyDescent="0.25">
      <c r="G107" s="22">
        <f t="shared" si="1"/>
        <v>47631</v>
      </c>
      <c r="H107" s="23">
        <f>IF($E$14=DataValidation!$A$2,Vols!$X107,IF($E$14=DataValidation!$A$3,Vols!$Y107,IF('Forward Curve'!$E$14=DataValidation!$A$5,Vols!$AA107,IF('Forward Curve'!$E$14=DataValidation!$A$6,Vols!$AF107,IF('Forward Curve'!$E$14=DataValidation!$A$4,Vols!$Z107,IF('Forward Curve'!$E$14=DataValidation!$A$7,Vols!$AY107,""))))))</f>
        <v>1.71884E-2</v>
      </c>
      <c r="I107" s="29">
        <f>IF($E$14=DataValidation!$A$7,Vols!BF107,Vols!AR107)</f>
        <v>5.5633365159790941E-2</v>
      </c>
      <c r="L107" s="8"/>
      <c r="M107" s="8"/>
      <c r="N107" s="8"/>
      <c r="O107" s="8"/>
      <c r="P107" s="8"/>
      <c r="Q107" s="8"/>
      <c r="R107" s="8"/>
      <c r="S107" s="8"/>
      <c r="T107" s="8"/>
      <c r="U107" s="8"/>
      <c r="V107" s="8"/>
      <c r="W107" s="8"/>
      <c r="X107" s="8"/>
      <c r="Y107" s="8"/>
      <c r="Z107" s="8"/>
    </row>
    <row r="108" spans="7:26" s="10" customFormat="1" ht="15.75" customHeight="1" x14ac:dyDescent="0.25">
      <c r="G108" s="22">
        <f t="shared" si="1"/>
        <v>47662</v>
      </c>
      <c r="H108" s="23">
        <f>IF($E$14=DataValidation!$A$2,Vols!$X108,IF($E$14=DataValidation!$A$3,Vols!$Y108,IF('Forward Curve'!$E$14=DataValidation!$A$5,Vols!$AA108,IF('Forward Curve'!$E$14=DataValidation!$A$6,Vols!$AF108,IF('Forward Curve'!$E$14=DataValidation!$A$4,Vols!$Z108,IF('Forward Curve'!$E$14=DataValidation!$A$7,Vols!$AY108,""))))))</f>
        <v>1.7188800000000001E-2</v>
      </c>
      <c r="I108" s="29">
        <f>IF($E$14=DataValidation!$A$7,Vols!BF108,Vols!AR108)</f>
        <v>5.582821715052326E-2</v>
      </c>
      <c r="L108" s="8"/>
      <c r="M108" s="8"/>
      <c r="N108" s="8"/>
      <c r="O108" s="8"/>
      <c r="P108" s="8"/>
      <c r="Q108" s="8"/>
      <c r="R108" s="8"/>
      <c r="S108" s="8"/>
      <c r="T108" s="8"/>
      <c r="U108" s="8"/>
      <c r="V108" s="8"/>
      <c r="W108" s="8"/>
      <c r="X108" s="8"/>
      <c r="Y108" s="8"/>
      <c r="Z108" s="8"/>
    </row>
    <row r="109" spans="7:26" s="10" customFormat="1" ht="15.75" customHeight="1" x14ac:dyDescent="0.25">
      <c r="G109" s="22">
        <f t="shared" si="1"/>
        <v>47692</v>
      </c>
      <c r="H109" s="23">
        <f>IF($E$14=DataValidation!$A$2,Vols!$X109,IF($E$14=DataValidation!$A$3,Vols!$Y109,IF('Forward Curve'!$E$14=DataValidation!$A$5,Vols!$AA109,IF('Forward Curve'!$E$14=DataValidation!$A$6,Vols!$AF109,IF('Forward Curve'!$E$14=DataValidation!$A$4,Vols!$Z109,IF('Forward Curve'!$E$14=DataValidation!$A$7,Vols!$AY109,""))))))</f>
        <v>1.7189599999999999E-2</v>
      </c>
      <c r="I109" s="29">
        <f>IF($E$14=DataValidation!$A$7,Vols!BF109,Vols!AR109)</f>
        <v>5.6017218975822403E-2</v>
      </c>
      <c r="L109" s="8"/>
      <c r="M109" s="8"/>
      <c r="N109" s="8"/>
      <c r="O109" s="8"/>
      <c r="P109" s="8"/>
      <c r="Q109" s="8"/>
      <c r="R109" s="8"/>
      <c r="S109" s="8"/>
      <c r="T109" s="8"/>
      <c r="U109" s="8"/>
      <c r="V109" s="8"/>
      <c r="W109" s="8"/>
      <c r="X109" s="8"/>
      <c r="Y109" s="8"/>
      <c r="Z109" s="8"/>
    </row>
    <row r="110" spans="7:26" s="10" customFormat="1" ht="15.75" customHeight="1" x14ac:dyDescent="0.25">
      <c r="G110" s="22">
        <f t="shared" si="1"/>
        <v>47723</v>
      </c>
      <c r="H110" s="23">
        <f>IF($E$14=DataValidation!$A$2,Vols!$X110,IF($E$14=DataValidation!$A$3,Vols!$Y110,IF('Forward Curve'!$E$14=DataValidation!$A$5,Vols!$AA110,IF('Forward Curve'!$E$14=DataValidation!$A$6,Vols!$AF110,IF('Forward Curve'!$E$14=DataValidation!$A$4,Vols!$Z110,IF('Forward Curve'!$E$14=DataValidation!$A$7,Vols!$AY110,""))))))</f>
        <v>1.71884E-2</v>
      </c>
      <c r="I110" s="29">
        <f>IF($E$14=DataValidation!$A$7,Vols!BF110,Vols!AR110)</f>
        <v>5.6204976476321021E-2</v>
      </c>
      <c r="L110" s="8"/>
      <c r="M110" s="8"/>
      <c r="N110" s="8"/>
      <c r="O110" s="8"/>
      <c r="P110" s="8"/>
      <c r="Q110" s="8"/>
      <c r="R110" s="8"/>
      <c r="S110" s="8"/>
      <c r="T110" s="8"/>
      <c r="U110" s="8"/>
      <c r="V110" s="8"/>
      <c r="W110" s="8"/>
      <c r="X110" s="8"/>
      <c r="Y110" s="8"/>
      <c r="Z110" s="8"/>
    </row>
    <row r="111" spans="7:26" s="10" customFormat="1" ht="15.75" customHeight="1" x14ac:dyDescent="0.25">
      <c r="G111" s="22">
        <f t="shared" si="1"/>
        <v>47754</v>
      </c>
      <c r="H111" s="23">
        <f>IF($E$14=DataValidation!$A$2,Vols!$X111,IF($E$14=DataValidation!$A$3,Vols!$Y111,IF('Forward Curve'!$E$14=DataValidation!$A$5,Vols!$AA111,IF('Forward Curve'!$E$14=DataValidation!$A$6,Vols!$AF111,IF('Forward Curve'!$E$14=DataValidation!$A$4,Vols!$Z111,IF('Forward Curve'!$E$14=DataValidation!$A$7,Vols!$AY111,""))))))</f>
        <v>1.7189599999999999E-2</v>
      </c>
      <c r="I111" s="29">
        <f>IF($E$14=DataValidation!$A$7,Vols!BF111,Vols!AR111)</f>
        <v>5.6394524644057156E-2</v>
      </c>
      <c r="L111" s="8"/>
      <c r="M111" s="8"/>
      <c r="N111" s="8"/>
      <c r="O111" s="8"/>
      <c r="P111" s="8"/>
      <c r="Q111" s="8"/>
      <c r="R111" s="8"/>
      <c r="S111" s="8"/>
      <c r="T111" s="8"/>
      <c r="U111" s="8"/>
      <c r="V111" s="8"/>
      <c r="W111" s="8"/>
      <c r="X111" s="8"/>
      <c r="Y111" s="8"/>
      <c r="Z111" s="8"/>
    </row>
    <row r="112" spans="7:26" s="10" customFormat="1" ht="15.75" customHeight="1" x14ac:dyDescent="0.25">
      <c r="G112" s="22">
        <f t="shared" si="1"/>
        <v>47784</v>
      </c>
      <c r="H112" s="23">
        <f>IF($E$14=DataValidation!$A$2,Vols!$X112,IF($E$14=DataValidation!$A$3,Vols!$Y112,IF('Forward Curve'!$E$14=DataValidation!$A$5,Vols!$AA112,IF('Forward Curve'!$E$14=DataValidation!$A$6,Vols!$AF112,IF('Forward Curve'!$E$14=DataValidation!$A$4,Vols!$Z112,IF('Forward Curve'!$E$14=DataValidation!$A$7,Vols!$AY112,""))))))</f>
        <v>1.7188800000000001E-2</v>
      </c>
      <c r="I112" s="29">
        <f>IF($E$14=DataValidation!$A$7,Vols!BF112,Vols!AR112)</f>
        <v>5.6272089877827614E-2</v>
      </c>
      <c r="L112" s="8"/>
      <c r="M112" s="8"/>
      <c r="N112" s="8"/>
      <c r="O112" s="8"/>
      <c r="P112" s="8"/>
      <c r="Q112" s="8"/>
      <c r="R112" s="8"/>
      <c r="S112" s="8"/>
      <c r="T112" s="8"/>
      <c r="U112" s="8"/>
      <c r="V112" s="8"/>
      <c r="W112" s="8"/>
      <c r="X112" s="8"/>
      <c r="Y112" s="8"/>
      <c r="Z112" s="8"/>
    </row>
    <row r="113" spans="7:26" s="10" customFormat="1" ht="15.75" customHeight="1" x14ac:dyDescent="0.25">
      <c r="G113" s="22">
        <f t="shared" si="1"/>
        <v>47815</v>
      </c>
      <c r="H113" s="23">
        <f>IF($E$14=DataValidation!$A$2,Vols!$X113,IF($E$14=DataValidation!$A$3,Vols!$Y113,IF('Forward Curve'!$E$14=DataValidation!$A$5,Vols!$AA113,IF('Forward Curve'!$E$14=DataValidation!$A$6,Vols!$AF113,IF('Forward Curve'!$E$14=DataValidation!$A$4,Vols!$Z113,IF('Forward Curve'!$E$14=DataValidation!$A$7,Vols!$AY113,""))))))</f>
        <v>1.7188800000000001E-2</v>
      </c>
      <c r="I113" s="29">
        <f>IF($E$14=DataValidation!$A$7,Vols!BF113,Vols!AR113)</f>
        <v>5.6154595574699769E-2</v>
      </c>
      <c r="L113" s="8"/>
      <c r="M113" s="8"/>
      <c r="N113" s="8"/>
      <c r="O113" s="8"/>
      <c r="P113" s="8"/>
      <c r="Q113" s="8"/>
      <c r="R113" s="8"/>
      <c r="S113" s="8"/>
      <c r="T113" s="8"/>
      <c r="U113" s="8"/>
      <c r="V113" s="8"/>
      <c r="W113" s="8"/>
      <c r="X113" s="8"/>
      <c r="Y113" s="8"/>
      <c r="Z113" s="8"/>
    </row>
    <row r="114" spans="7:26" s="10" customFormat="1" ht="15.75" customHeight="1" x14ac:dyDescent="0.25">
      <c r="G114" s="22">
        <f t="shared" si="1"/>
        <v>47845</v>
      </c>
      <c r="H114" s="23">
        <f>IF($E$14=DataValidation!$A$2,Vols!$X114,IF($E$14=DataValidation!$A$3,Vols!$Y114,IF('Forward Curve'!$E$14=DataValidation!$A$5,Vols!$AA114,IF('Forward Curve'!$E$14=DataValidation!$A$6,Vols!$AF114,IF('Forward Curve'!$E$14=DataValidation!$A$4,Vols!$Z114,IF('Forward Curve'!$E$14=DataValidation!$A$7,Vols!$AY114,""))))))</f>
        <v>1.7810400000000001E-2</v>
      </c>
      <c r="I114" s="29">
        <f>IF($E$14=DataValidation!$A$7,Vols!BF114,Vols!AR114)</f>
        <v>5.8101946808968165E-2</v>
      </c>
      <c r="L114" s="8"/>
      <c r="M114" s="8"/>
      <c r="N114" s="8"/>
      <c r="O114" s="8"/>
      <c r="P114" s="8"/>
      <c r="Q114" s="8"/>
      <c r="R114" s="8"/>
      <c r="S114" s="8"/>
      <c r="T114" s="8"/>
      <c r="U114" s="8"/>
      <c r="V114" s="8"/>
      <c r="W114" s="8"/>
      <c r="X114" s="8"/>
      <c r="Y114" s="8"/>
      <c r="Z114" s="8"/>
    </row>
    <row r="115" spans="7:26" s="10" customFormat="1" ht="15.75" customHeight="1" x14ac:dyDescent="0.25">
      <c r="G115" s="22">
        <f t="shared" si="1"/>
        <v>47876</v>
      </c>
      <c r="H115" s="23">
        <f>IF($E$14=DataValidation!$A$2,Vols!$X115,IF($E$14=DataValidation!$A$3,Vols!$Y115,IF('Forward Curve'!$E$14=DataValidation!$A$5,Vols!$AA115,IF('Forward Curve'!$E$14=DataValidation!$A$6,Vols!$AF115,IF('Forward Curve'!$E$14=DataValidation!$A$4,Vols!$Z115,IF('Forward Curve'!$E$14=DataValidation!$A$7,Vols!$AY115,""))))))</f>
        <v>1.7897400000000001E-2</v>
      </c>
      <c r="I115" s="29">
        <f>IF($E$14=DataValidation!$A$7,Vols!BF115,Vols!AR115)</f>
        <v>5.8560059315633024E-2</v>
      </c>
      <c r="L115" s="8"/>
      <c r="M115" s="8"/>
      <c r="N115" s="8"/>
      <c r="O115" s="8"/>
      <c r="P115" s="8"/>
      <c r="Q115" s="8"/>
      <c r="R115" s="8"/>
      <c r="S115" s="8"/>
      <c r="T115" s="8"/>
      <c r="U115" s="8"/>
      <c r="V115" s="8"/>
      <c r="W115" s="8"/>
      <c r="X115" s="8"/>
      <c r="Y115" s="8"/>
      <c r="Z115" s="8"/>
    </row>
    <row r="116" spans="7:26" s="10" customFormat="1" ht="15.75" customHeight="1" x14ac:dyDescent="0.25">
      <c r="G116" s="22">
        <f t="shared" si="1"/>
        <v>47907</v>
      </c>
      <c r="H116" s="23">
        <f>IF($E$14=DataValidation!$A$2,Vols!$X116,IF($E$14=DataValidation!$A$3,Vols!$Y116,IF('Forward Curve'!$E$14=DataValidation!$A$5,Vols!$AA116,IF('Forward Curve'!$E$14=DataValidation!$A$6,Vols!$AF116,IF('Forward Curve'!$E$14=DataValidation!$A$4,Vols!$Z116,IF('Forward Curve'!$E$14=DataValidation!$A$7,Vols!$AY116,""))))))</f>
        <v>1.78987E-2</v>
      </c>
      <c r="I116" s="29">
        <f>IF($E$14=DataValidation!$A$7,Vols!BF116,Vols!AR116)</f>
        <v>5.8753954243217665E-2</v>
      </c>
      <c r="L116" s="8"/>
      <c r="M116" s="8"/>
      <c r="N116" s="8"/>
      <c r="O116" s="8"/>
      <c r="P116" s="8"/>
      <c r="Q116" s="8"/>
      <c r="R116" s="8"/>
      <c r="S116" s="8"/>
      <c r="T116" s="8"/>
      <c r="U116" s="8"/>
      <c r="V116" s="8"/>
      <c r="W116" s="8"/>
      <c r="X116" s="8"/>
      <c r="Y116" s="8"/>
      <c r="Z116" s="8"/>
    </row>
    <row r="117" spans="7:26" s="10" customFormat="1" ht="15.75" customHeight="1" x14ac:dyDescent="0.25">
      <c r="G117" s="22">
        <f t="shared" si="1"/>
        <v>47935</v>
      </c>
      <c r="H117" s="23">
        <f>IF($E$14=DataValidation!$A$2,Vols!$X117,IF($E$14=DataValidation!$A$3,Vols!$Y117,IF('Forward Curve'!$E$14=DataValidation!$A$5,Vols!$AA117,IF('Forward Curve'!$E$14=DataValidation!$A$6,Vols!$AF117,IF('Forward Curve'!$E$14=DataValidation!$A$4,Vols!$Z117,IF('Forward Curve'!$E$14=DataValidation!$A$7,Vols!$AY117,""))))))</f>
        <v>1.7898299999999999E-2</v>
      </c>
      <c r="I117" s="29">
        <f>IF($E$14=DataValidation!$A$7,Vols!BF117,Vols!AR117)</f>
        <v>5.8923172892841942E-2</v>
      </c>
      <c r="L117" s="8"/>
      <c r="M117" s="8"/>
      <c r="N117" s="8"/>
      <c r="O117" s="8"/>
      <c r="P117" s="8"/>
      <c r="Q117" s="8"/>
      <c r="R117" s="8"/>
      <c r="S117" s="8"/>
      <c r="T117" s="8"/>
      <c r="U117" s="8"/>
      <c r="V117" s="8"/>
      <c r="W117" s="8"/>
      <c r="X117" s="8"/>
      <c r="Y117" s="8"/>
      <c r="Z117" s="8"/>
    </row>
    <row r="118" spans="7:26" s="10" customFormat="1" ht="15.75" customHeight="1" x14ac:dyDescent="0.25">
      <c r="G118" s="22">
        <f t="shared" si="1"/>
        <v>47966</v>
      </c>
      <c r="H118" s="23">
        <f>IF($E$14=DataValidation!$A$2,Vols!$X118,IF($E$14=DataValidation!$A$3,Vols!$Y118,IF('Forward Curve'!$E$14=DataValidation!$A$5,Vols!$AA118,IF('Forward Curve'!$E$14=DataValidation!$A$6,Vols!$AF118,IF('Forward Curve'!$E$14=DataValidation!$A$4,Vols!$Z118,IF('Forward Curve'!$E$14=DataValidation!$A$7,Vols!$AY118,""))))))</f>
        <v>1.78987E-2</v>
      </c>
      <c r="I118" s="29">
        <f>IF($E$14=DataValidation!$A$7,Vols!BF118,Vols!AR118)</f>
        <v>5.9112473794517201E-2</v>
      </c>
      <c r="L118" s="8"/>
      <c r="M118" s="8"/>
      <c r="N118" s="8"/>
      <c r="O118" s="8"/>
      <c r="P118" s="8"/>
      <c r="Q118" s="8"/>
      <c r="R118" s="8"/>
      <c r="S118" s="8"/>
      <c r="T118" s="8"/>
      <c r="U118" s="8"/>
      <c r="V118" s="8"/>
      <c r="W118" s="8"/>
      <c r="X118" s="8"/>
      <c r="Y118" s="8"/>
      <c r="Z118" s="8"/>
    </row>
    <row r="119" spans="7:26" s="10" customFormat="1" ht="15.75" customHeight="1" x14ac:dyDescent="0.25">
      <c r="G119" s="22">
        <f t="shared" si="1"/>
        <v>47996</v>
      </c>
      <c r="H119" s="23">
        <f>IF($E$14=DataValidation!$A$2,Vols!$X119,IF($E$14=DataValidation!$A$3,Vols!$Y119,IF('Forward Curve'!$E$14=DataValidation!$A$5,Vols!$AA119,IF('Forward Curve'!$E$14=DataValidation!$A$6,Vols!$AF119,IF('Forward Curve'!$E$14=DataValidation!$A$4,Vols!$Z119,IF('Forward Curve'!$E$14=DataValidation!$A$7,Vols!$AY119,""))))))</f>
        <v>1.7898299999999999E-2</v>
      </c>
      <c r="I119" s="29">
        <f>IF($E$14=DataValidation!$A$7,Vols!BF119,Vols!AR119)</f>
        <v>5.9292255948226374E-2</v>
      </c>
      <c r="L119" s="8"/>
      <c r="M119" s="8"/>
      <c r="N119" s="8"/>
      <c r="O119" s="8"/>
      <c r="P119" s="8"/>
      <c r="Q119" s="8"/>
      <c r="R119" s="8"/>
      <c r="S119" s="8"/>
      <c r="T119" s="8"/>
      <c r="U119" s="8"/>
      <c r="V119" s="8"/>
      <c r="W119" s="8"/>
      <c r="X119" s="8"/>
      <c r="Y119" s="8"/>
      <c r="Z119" s="8"/>
    </row>
    <row r="120" spans="7:26" s="10" customFormat="1" ht="15.75" customHeight="1" x14ac:dyDescent="0.25">
      <c r="G120" s="22">
        <f t="shared" si="1"/>
        <v>48027</v>
      </c>
      <c r="H120" s="23">
        <f>IF($E$14=DataValidation!$A$2,Vols!$X120,IF($E$14=DataValidation!$A$3,Vols!$Y120,IF('Forward Curve'!$E$14=DataValidation!$A$5,Vols!$AA120,IF('Forward Curve'!$E$14=DataValidation!$A$6,Vols!$AF120,IF('Forward Curve'!$E$14=DataValidation!$A$4,Vols!$Z120,IF('Forward Curve'!$E$14=DataValidation!$A$7,Vols!$AY120,""))))))</f>
        <v>1.7899600000000002E-2</v>
      </c>
      <c r="I120" s="29">
        <f>IF($E$14=DataValidation!$A$7,Vols!BF120,Vols!AR120)</f>
        <v>5.9482887336803646E-2</v>
      </c>
      <c r="L120" s="8"/>
      <c r="M120" s="8"/>
      <c r="N120" s="8"/>
      <c r="O120" s="8"/>
      <c r="P120" s="8"/>
      <c r="Q120" s="8"/>
      <c r="R120" s="8"/>
      <c r="S120" s="8"/>
      <c r="T120" s="8"/>
      <c r="U120" s="8"/>
      <c r="V120" s="8"/>
      <c r="W120" s="8"/>
      <c r="X120" s="8"/>
      <c r="Y120" s="8"/>
      <c r="Z120" s="8"/>
    </row>
    <row r="121" spans="7:26" s="10" customFormat="1" ht="15.75" customHeight="1" x14ac:dyDescent="0.25">
      <c r="G121" s="22">
        <f t="shared" si="1"/>
        <v>48057</v>
      </c>
      <c r="H121" s="23">
        <f>IF($E$14=DataValidation!$A$2,Vols!$X121,IF($E$14=DataValidation!$A$3,Vols!$Y121,IF('Forward Curve'!$E$14=DataValidation!$A$5,Vols!$AA121,IF('Forward Curve'!$E$14=DataValidation!$A$6,Vols!$AF121,IF('Forward Curve'!$E$14=DataValidation!$A$4,Vols!$Z121,IF('Forward Curve'!$E$14=DataValidation!$A$7,Vols!$AY121,""))))))</f>
        <v>1.7899099999999998E-2</v>
      </c>
      <c r="I121" s="29">
        <f>IF($E$14=DataValidation!$A$7,Vols!BF121,Vols!AR121)</f>
        <v>5.9660743621316722E-2</v>
      </c>
      <c r="L121" s="8"/>
      <c r="M121" s="8"/>
      <c r="N121" s="8"/>
      <c r="O121" s="8"/>
      <c r="P121" s="8"/>
      <c r="Q121" s="8"/>
      <c r="R121" s="8"/>
      <c r="S121" s="8"/>
      <c r="T121" s="8"/>
      <c r="U121" s="8"/>
      <c r="V121" s="8"/>
      <c r="W121" s="8"/>
      <c r="X121" s="8"/>
      <c r="Y121" s="8"/>
      <c r="Z121" s="8"/>
    </row>
    <row r="122" spans="7:26" s="10" customFormat="1" ht="15.75" customHeight="1" x14ac:dyDescent="0.25">
      <c r="G122" s="22">
        <f t="shared" si="1"/>
        <v>48088</v>
      </c>
      <c r="H122" s="23">
        <f>IF($E$14=DataValidation!$A$2,Vols!$X122,IF($E$14=DataValidation!$A$3,Vols!$Y122,IF('Forward Curve'!$E$14=DataValidation!$A$5,Vols!$AA122,IF('Forward Curve'!$E$14=DataValidation!$A$6,Vols!$AF122,IF('Forward Curve'!$E$14=DataValidation!$A$4,Vols!$Z122,IF('Forward Curve'!$E$14=DataValidation!$A$7,Vols!$AY122,""))))))</f>
        <v>1.7898299999999999E-2</v>
      </c>
      <c r="I122" s="29">
        <f>IF($E$14=DataValidation!$A$7,Vols!BF122,Vols!AR122)</f>
        <v>5.9842763497424609E-2</v>
      </c>
      <c r="L122" s="8"/>
      <c r="M122" s="8"/>
      <c r="N122" s="8"/>
      <c r="O122" s="8"/>
      <c r="P122" s="8"/>
      <c r="Q122" s="8"/>
      <c r="R122" s="8"/>
      <c r="S122" s="8"/>
      <c r="T122" s="8"/>
      <c r="U122" s="8"/>
      <c r="V122" s="8"/>
      <c r="W122" s="8"/>
      <c r="X122" s="8"/>
      <c r="Y122" s="8"/>
      <c r="Z122" s="8"/>
    </row>
    <row r="123" spans="7:26" s="10" customFormat="1" ht="15.75" customHeight="1" x14ac:dyDescent="0.25">
      <c r="G123" s="22">
        <f t="shared" si="1"/>
        <v>48119</v>
      </c>
      <c r="H123" s="23">
        <f>IF($E$14=DataValidation!$A$2,Vols!$X123,IF($E$14=DataValidation!$A$3,Vols!$Y123,IF('Forward Curve'!$E$14=DataValidation!$A$5,Vols!$AA123,IF('Forward Curve'!$E$14=DataValidation!$A$6,Vols!$AF123,IF('Forward Curve'!$E$14=DataValidation!$A$4,Vols!$Z123,IF('Forward Curve'!$E$14=DataValidation!$A$7,Vols!$AY123,""))))))</f>
        <v>1.7899099999999998E-2</v>
      </c>
      <c r="I123" s="29">
        <f>IF($E$14=DataValidation!$A$7,Vols!BF123,Vols!AR123)</f>
        <v>6.0029323280337277E-2</v>
      </c>
      <c r="L123" s="8"/>
      <c r="M123" s="8"/>
      <c r="N123" s="8"/>
      <c r="O123" s="8"/>
      <c r="P123" s="8"/>
      <c r="Q123" s="8"/>
      <c r="R123" s="8"/>
      <c r="S123" s="8"/>
      <c r="T123" s="8"/>
      <c r="U123" s="8"/>
      <c r="V123" s="8"/>
      <c r="W123" s="8"/>
      <c r="X123" s="8"/>
      <c r="Y123" s="8"/>
      <c r="Z123" s="8"/>
    </row>
    <row r="124" spans="7:26" s="10" customFormat="1" ht="15.75" customHeight="1" x14ac:dyDescent="0.25">
      <c r="G124" s="22">
        <f t="shared" si="1"/>
        <v>48149</v>
      </c>
      <c r="H124" s="23">
        <f>IF($E$14=DataValidation!$A$2,Vols!$X124,IF($E$14=DataValidation!$A$3,Vols!$Y124,IF('Forward Curve'!$E$14=DataValidation!$A$5,Vols!$AA124,IF('Forward Curve'!$E$14=DataValidation!$A$6,Vols!$AF124,IF('Forward Curve'!$E$14=DataValidation!$A$4,Vols!$Z124,IF('Forward Curve'!$E$14=DataValidation!$A$7,Vols!$AY124,""))))))</f>
        <v>1.7898299999999999E-2</v>
      </c>
      <c r="I124" s="29">
        <f>IF($E$14=DataValidation!$A$7,Vols!BF124,Vols!AR124)</f>
        <v>5.9989075739170221E-2</v>
      </c>
      <c r="L124" s="8"/>
      <c r="M124" s="8"/>
      <c r="N124" s="8"/>
      <c r="O124" s="8"/>
      <c r="P124" s="8"/>
      <c r="Q124" s="8"/>
      <c r="R124" s="8"/>
      <c r="S124" s="8"/>
      <c r="T124" s="8"/>
      <c r="U124" s="8"/>
      <c r="V124" s="8"/>
      <c r="W124" s="8"/>
      <c r="X124" s="8"/>
      <c r="Y124" s="8"/>
      <c r="Z124" s="8"/>
    </row>
    <row r="125" spans="7:26" s="10" customFormat="1" ht="15.75" customHeight="1" x14ac:dyDescent="0.25">
      <c r="G125" s="22">
        <f t="shared" si="1"/>
        <v>48180</v>
      </c>
      <c r="H125" s="23">
        <f>IF($E$14=DataValidation!$A$2,Vols!$X125,IF($E$14=DataValidation!$A$3,Vols!$Y125,IF('Forward Curve'!$E$14=DataValidation!$A$5,Vols!$AA125,IF('Forward Curve'!$E$14=DataValidation!$A$6,Vols!$AF125,IF('Forward Curve'!$E$14=DataValidation!$A$4,Vols!$Z125,IF('Forward Curve'!$E$14=DataValidation!$A$7,Vols!$AY125,""))))))</f>
        <v>1.78987E-2</v>
      </c>
      <c r="I125" s="29">
        <f>IF($E$14=DataValidation!$A$7,Vols!BF125,Vols!AR125)</f>
        <v>5.9956130096229035E-2</v>
      </c>
      <c r="L125" s="8"/>
      <c r="M125" s="8"/>
      <c r="N125" s="8"/>
      <c r="O125" s="8"/>
      <c r="P125" s="8"/>
      <c r="Q125" s="8"/>
      <c r="R125" s="8"/>
      <c r="S125" s="8"/>
      <c r="T125" s="8"/>
      <c r="U125" s="8"/>
      <c r="V125" s="8"/>
      <c r="W125" s="8"/>
      <c r="X125" s="8"/>
      <c r="Y125" s="8"/>
      <c r="Z125" s="8"/>
    </row>
    <row r="126" spans="7:26" s="10" customFormat="1" ht="15.75" customHeight="1" x14ac:dyDescent="0.25">
      <c r="L126" s="8"/>
      <c r="M126" s="8"/>
      <c r="N126" s="8"/>
      <c r="O126" s="8"/>
      <c r="P126" s="8"/>
      <c r="Q126" s="8"/>
      <c r="R126" s="8"/>
      <c r="S126" s="8"/>
      <c r="T126" s="8"/>
      <c r="U126" s="8"/>
      <c r="V126" s="8"/>
      <c r="W126" s="8"/>
      <c r="X126" s="8"/>
      <c r="Y126" s="8"/>
      <c r="Z126" s="8"/>
    </row>
    <row r="127" spans="7:26" s="10" customFormat="1" ht="15.75" hidden="1" customHeight="1" x14ac:dyDescent="0.25">
      <c r="L127" s="8"/>
      <c r="M127" s="8"/>
      <c r="N127" s="8"/>
      <c r="O127" s="8"/>
      <c r="P127" s="8"/>
      <c r="Q127" s="8"/>
      <c r="R127" s="8"/>
      <c r="S127" s="8"/>
      <c r="T127" s="8"/>
      <c r="U127" s="8"/>
      <c r="V127" s="8"/>
      <c r="W127" s="8"/>
      <c r="X127" s="8"/>
      <c r="Y127" s="8"/>
      <c r="Z127" s="8"/>
    </row>
    <row r="128" spans="7:26" s="10" customFormat="1" ht="15.75" hidden="1" customHeight="1" x14ac:dyDescent="0.25">
      <c r="L128" s="8"/>
      <c r="M128" s="8"/>
      <c r="N128" s="8"/>
      <c r="O128" s="8"/>
      <c r="P128" s="8"/>
      <c r="Q128" s="8"/>
      <c r="R128" s="8"/>
      <c r="S128" s="8"/>
      <c r="T128" s="8"/>
      <c r="U128" s="8"/>
      <c r="V128" s="8"/>
      <c r="W128" s="8"/>
      <c r="X128" s="8"/>
      <c r="Y128" s="8"/>
      <c r="Z128" s="8"/>
    </row>
    <row r="129" spans="4:26" s="10" customFormat="1" ht="15.75" hidden="1" customHeight="1" x14ac:dyDescent="0.25">
      <c r="L129" s="8"/>
      <c r="M129" s="8"/>
      <c r="N129" s="8"/>
      <c r="O129" s="8"/>
      <c r="P129" s="8"/>
      <c r="Q129" s="8"/>
      <c r="R129" s="8"/>
      <c r="S129" s="8"/>
      <c r="T129" s="8"/>
      <c r="U129" s="8"/>
      <c r="V129" s="8"/>
      <c r="W129" s="8"/>
      <c r="X129" s="8"/>
      <c r="Y129" s="8"/>
      <c r="Z129" s="8"/>
    </row>
    <row r="130" spans="4:26" s="10" customFormat="1" ht="15.75" hidden="1" customHeight="1" x14ac:dyDescent="0.25">
      <c r="L130" s="8"/>
      <c r="M130" s="8"/>
      <c r="N130" s="8"/>
      <c r="O130" s="8"/>
      <c r="P130" s="8"/>
      <c r="Q130" s="8"/>
      <c r="R130" s="8"/>
      <c r="S130" s="8"/>
      <c r="T130" s="8"/>
      <c r="U130" s="8"/>
      <c r="V130" s="8"/>
      <c r="W130" s="8"/>
      <c r="X130" s="8"/>
      <c r="Y130" s="8"/>
      <c r="Z130" s="8"/>
    </row>
    <row r="131" spans="4:26" s="10" customFormat="1" ht="15.75" hidden="1" customHeight="1" x14ac:dyDescent="0.25">
      <c r="L131" s="8"/>
      <c r="M131" s="8"/>
      <c r="N131" s="8"/>
      <c r="O131" s="8"/>
      <c r="P131" s="8"/>
      <c r="Q131" s="8"/>
      <c r="R131" s="8"/>
      <c r="S131" s="8"/>
      <c r="T131" s="8"/>
      <c r="U131" s="8"/>
      <c r="V131" s="8"/>
      <c r="W131" s="8"/>
      <c r="X131" s="8"/>
      <c r="Y131" s="8"/>
      <c r="Z131" s="8"/>
    </row>
    <row r="132" spans="4:26" s="10" customFormat="1" ht="15.75" hidden="1" customHeight="1" x14ac:dyDescent="0.25">
      <c r="L132" s="8"/>
      <c r="M132" s="8"/>
      <c r="N132" s="8"/>
      <c r="O132" s="8"/>
      <c r="P132" s="8"/>
      <c r="Q132" s="8"/>
      <c r="R132" s="8"/>
      <c r="S132" s="8"/>
      <c r="T132" s="8"/>
      <c r="U132" s="8"/>
      <c r="V132" s="8"/>
      <c r="W132" s="8"/>
      <c r="X132" s="8"/>
      <c r="Y132" s="8"/>
      <c r="Z132" s="8"/>
    </row>
    <row r="133" spans="4:26" s="10" customFormat="1" ht="15.75" hidden="1" customHeight="1" x14ac:dyDescent="0.25">
      <c r="J133" s="8"/>
      <c r="K133" s="8"/>
      <c r="L133" s="8"/>
      <c r="M133" s="8"/>
      <c r="N133" s="8"/>
      <c r="O133" s="8"/>
      <c r="P133" s="8"/>
      <c r="Q133" s="8"/>
      <c r="R133" s="8"/>
      <c r="S133" s="8"/>
      <c r="T133" s="8"/>
      <c r="U133" s="8"/>
      <c r="V133" s="8"/>
      <c r="W133" s="8"/>
      <c r="X133" s="8"/>
      <c r="Y133" s="8"/>
      <c r="Z133" s="8"/>
    </row>
    <row r="134" spans="4:26" s="10" customFormat="1" ht="15.75" hidden="1" customHeight="1" x14ac:dyDescent="0.25">
      <c r="J134" s="8"/>
      <c r="K134" s="8"/>
      <c r="L134" s="8"/>
      <c r="M134" s="8"/>
      <c r="N134" s="8"/>
      <c r="O134" s="8"/>
      <c r="P134" s="8"/>
      <c r="Q134" s="8"/>
      <c r="R134" s="8"/>
      <c r="S134" s="8"/>
      <c r="T134" s="8"/>
      <c r="U134" s="8"/>
      <c r="V134" s="8"/>
      <c r="W134" s="8"/>
      <c r="X134" s="8"/>
      <c r="Y134" s="8"/>
      <c r="Z134" s="8"/>
    </row>
    <row r="135" spans="4:26" s="10" customFormat="1" ht="15.75" hidden="1" customHeight="1" x14ac:dyDescent="0.25">
      <c r="J135" s="8"/>
      <c r="K135" s="8"/>
      <c r="L135" s="8"/>
      <c r="M135" s="8"/>
      <c r="N135" s="8"/>
      <c r="O135" s="8"/>
      <c r="P135" s="8"/>
      <c r="Q135" s="8"/>
      <c r="R135" s="8"/>
      <c r="S135" s="8"/>
      <c r="T135" s="8"/>
      <c r="U135" s="8"/>
      <c r="V135" s="8"/>
      <c r="W135" s="8"/>
      <c r="X135" s="8"/>
      <c r="Y135" s="8"/>
      <c r="Z135" s="8"/>
    </row>
    <row r="136" spans="4:26" s="10" customFormat="1" ht="15.75" hidden="1" customHeight="1" x14ac:dyDescent="0.25">
      <c r="J136" s="8"/>
      <c r="K136" s="8"/>
      <c r="L136" s="8"/>
      <c r="M136" s="8"/>
      <c r="N136" s="8"/>
      <c r="O136" s="8"/>
      <c r="P136" s="8"/>
      <c r="Q136" s="8"/>
      <c r="R136" s="8"/>
      <c r="S136" s="8"/>
      <c r="T136" s="8"/>
      <c r="U136" s="8"/>
      <c r="V136" s="8"/>
      <c r="W136" s="8"/>
      <c r="X136" s="8"/>
      <c r="Y136" s="8"/>
      <c r="Z136" s="8"/>
    </row>
    <row r="137" spans="4:26" s="10" customFormat="1" ht="15.75" hidden="1" customHeight="1" x14ac:dyDescent="0.25">
      <c r="J137" s="8"/>
      <c r="K137" s="8"/>
      <c r="L137" s="8"/>
      <c r="M137" s="8"/>
      <c r="N137" s="8"/>
      <c r="O137" s="8"/>
      <c r="P137" s="8"/>
      <c r="Q137" s="8"/>
      <c r="R137" s="8"/>
      <c r="S137" s="8"/>
      <c r="T137" s="8"/>
      <c r="U137" s="8"/>
      <c r="V137" s="8"/>
      <c r="W137" s="8"/>
      <c r="X137" s="8"/>
      <c r="Y137" s="8"/>
      <c r="Z137" s="8"/>
    </row>
    <row r="138" spans="4:26" s="10" customFormat="1" ht="15.75" hidden="1" customHeight="1" x14ac:dyDescent="0.25">
      <c r="J138" s="8"/>
      <c r="K138" s="8"/>
      <c r="L138" s="8"/>
      <c r="M138" s="8"/>
      <c r="N138" s="8"/>
      <c r="O138" s="8"/>
      <c r="P138" s="8"/>
      <c r="Q138" s="8"/>
      <c r="R138" s="8"/>
      <c r="S138" s="8"/>
      <c r="T138" s="8"/>
      <c r="U138" s="8"/>
      <c r="V138" s="8"/>
      <c r="W138" s="8"/>
      <c r="X138" s="8"/>
      <c r="Y138" s="8"/>
      <c r="Z138" s="8"/>
    </row>
    <row r="139" spans="4:26" s="10" customFormat="1" ht="15.75" hidden="1" customHeight="1" x14ac:dyDescent="0.25">
      <c r="J139" s="8"/>
      <c r="K139" s="8"/>
      <c r="L139" s="8"/>
      <c r="M139" s="8"/>
      <c r="N139" s="8"/>
      <c r="O139" s="8"/>
      <c r="P139" s="8"/>
      <c r="Q139" s="8"/>
      <c r="R139" s="8"/>
      <c r="S139" s="8"/>
      <c r="T139" s="8"/>
      <c r="U139" s="8"/>
      <c r="V139" s="8"/>
      <c r="W139" s="8"/>
      <c r="X139" s="8"/>
      <c r="Y139" s="8"/>
      <c r="Z139" s="8"/>
    </row>
    <row r="140" spans="4:26" s="10" customFormat="1" ht="15.75" hidden="1" customHeight="1" x14ac:dyDescent="0.25">
      <c r="J140" s="8"/>
      <c r="K140" s="8"/>
      <c r="L140" s="8"/>
      <c r="M140" s="8"/>
      <c r="N140" s="8"/>
      <c r="O140" s="8"/>
      <c r="P140" s="8"/>
      <c r="Q140" s="8"/>
      <c r="R140" s="8"/>
      <c r="S140" s="8"/>
      <c r="T140" s="8"/>
      <c r="U140" s="8"/>
      <c r="V140" s="8"/>
      <c r="W140" s="8"/>
      <c r="X140" s="8"/>
      <c r="Y140" s="8"/>
      <c r="Z140" s="8"/>
    </row>
    <row r="141" spans="4:26" ht="15.75" hidden="1" customHeight="1" x14ac:dyDescent="0.25">
      <c r="D141" s="11"/>
      <c r="E141" s="11"/>
      <c r="G141" s="10"/>
      <c r="H141" s="10"/>
    </row>
    <row r="142" spans="4:26" ht="15.75" hidden="1" customHeight="1" x14ac:dyDescent="0.25"/>
    <row r="150" spans="4:9" ht="15.75" hidden="1" customHeight="1" x14ac:dyDescent="0.25">
      <c r="D150" s="12"/>
      <c r="E150" s="12"/>
      <c r="F150" s="12"/>
    </row>
    <row r="151" spans="4:9" ht="15.75" hidden="1" customHeight="1" x14ac:dyDescent="0.25">
      <c r="D151" s="12"/>
      <c r="E151" s="12"/>
      <c r="F151" s="12"/>
      <c r="G151" s="12"/>
      <c r="H151" s="12"/>
      <c r="I151" s="12"/>
    </row>
    <row r="152" spans="4:9" ht="15.75" hidden="1" customHeight="1" x14ac:dyDescent="0.25">
      <c r="D152" s="12"/>
      <c r="E152" s="12"/>
      <c r="G152" s="12"/>
      <c r="H152" s="12"/>
      <c r="I152" s="12"/>
    </row>
    <row r="153" spans="4:9" ht="15.75" hidden="1" customHeight="1" x14ac:dyDescent="0.25"/>
  </sheetData>
  <sheetProtection algorithmName="SHA-512" hashValue="T1YOxkQCvY2J+YEECjsBhhxK565Lc7xYkvdp/bc9IGfsF7dRUN8WwD23So7Ox18W5TfRiK+hVkVw4vNovTp1HA==" saltValue="yfYWnlP1JwYUqs9oCfZ8HQ==" spinCount="100000" sheet="1" objects="1" scenarios="1"/>
  <mergeCells count="4">
    <mergeCell ref="C18:E30"/>
    <mergeCell ref="I3:I4"/>
    <mergeCell ref="G3:G4"/>
    <mergeCell ref="H3:H4"/>
  </mergeCells>
  <pageMargins left="0.75" right="0.75" top="1" bottom="1" header="0.5" footer="0.5"/>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D926BB34-00CF-4F7C-B746-860EB081FE94}">
            <xm:f>IF($E$14=DataValidation!$A$7,TRUE,FALSE)</xm:f>
            <x14:dxf>
              <font>
                <color theme="0"/>
              </font>
              <fill>
                <patternFill patternType="none">
                  <bgColor auto="1"/>
                </patternFill>
              </fill>
            </x14:dxf>
          </x14:cfRule>
          <xm:sqref>E15</xm:sqref>
        </x14:conditionalFormatting>
        <x14:conditionalFormatting xmlns:xm="http://schemas.microsoft.com/office/excel/2006/main">
          <x14:cfRule type="expression" priority="1" id="{A2366652-0A69-4CFC-846D-C06A93E894F7}">
            <xm:f>IF($E$14=DataValidation!$A$7,FALSE,TRUE)</xm:f>
            <x14:dxf>
              <font>
                <color theme="0"/>
              </font>
              <fill>
                <patternFill patternType="none">
                  <bgColor auto="1"/>
                </patternFill>
              </fill>
            </x14:dxf>
          </x14:cfRule>
          <xm:sqref>E16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DataValidation!$A$2:$A$7</xm:f>
          </x14:formula1>
          <xm:sqref>E14</xm:sqref>
        </x14:dataValidation>
        <x14:dataValidation type="list" allowBlank="1" showInputMessage="1" showErrorMessage="1" xr:uid="{00000000-0002-0000-0000-000001000000}">
          <x14:formula1>
            <xm:f>DataValidation!$B$2:$B$9</xm:f>
          </x14:formula1>
          <xm:sqref>E15</xm:sqref>
        </x14:dataValidation>
        <x14:dataValidation type="list" allowBlank="1" showInputMessage="1" showErrorMessage="1" xr:uid="{909FBD8B-A9AF-41C6-AFD1-AE8A2336B9D3}">
          <x14:formula1>
            <xm:f>DataValidation!$B$11:$B$14</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R9994"/>
  <sheetViews>
    <sheetView zoomScaleNormal="100" workbookViewId="0">
      <pane ySplit="10" topLeftCell="A5719" activePane="bottomLeft" state="frozen"/>
      <selection pane="bottomLeft" activeCell="F5740" sqref="F5740"/>
    </sheetView>
  </sheetViews>
  <sheetFormatPr defaultColWidth="0" defaultRowHeight="15.75" customHeight="1" x14ac:dyDescent="0.25"/>
  <cols>
    <col min="1" max="2" width="3" style="40" customWidth="1"/>
    <col min="3" max="3" width="26" style="40" customWidth="1"/>
    <col min="4" max="4" width="26" style="46" customWidth="1"/>
    <col min="5" max="5" width="6" style="46" customWidth="1"/>
    <col min="6" max="6" width="19.85546875" style="101" customWidth="1"/>
    <col min="7" max="13" width="19.85546875" style="44" customWidth="1"/>
    <col min="14" max="14" width="55.85546875" style="40" customWidth="1"/>
    <col min="15" max="15" width="22.28515625" style="40" customWidth="1"/>
    <col min="16" max="16384" width="9.140625" style="40" hidden="1"/>
  </cols>
  <sheetData>
    <row r="1" spans="2:17" ht="15.75" customHeight="1" x14ac:dyDescent="0.25">
      <c r="B1" s="38"/>
      <c r="C1" s="38"/>
      <c r="D1" s="39"/>
      <c r="E1" s="40"/>
    </row>
    <row r="2" spans="2:17" ht="15.75" customHeight="1" x14ac:dyDescent="0.25">
      <c r="B2" s="38"/>
      <c r="C2" s="38"/>
      <c r="D2" s="39"/>
      <c r="E2" s="40"/>
    </row>
    <row r="3" spans="2:17" ht="16.5" customHeight="1" x14ac:dyDescent="0.25">
      <c r="B3" s="38"/>
      <c r="C3" s="38"/>
      <c r="D3" s="39"/>
      <c r="E3" s="40"/>
      <c r="F3" s="102"/>
      <c r="G3" s="100"/>
      <c r="H3" s="100"/>
      <c r="I3" s="100"/>
    </row>
    <row r="4" spans="2:17" ht="16.5" customHeight="1" x14ac:dyDescent="0.25">
      <c r="B4" s="38"/>
      <c r="C4" s="38"/>
      <c r="D4" s="39"/>
      <c r="E4" s="40"/>
    </row>
    <row r="5" spans="2:17" ht="16.5" customHeight="1" thickBot="1" x14ac:dyDescent="0.3">
      <c r="B5" s="38"/>
      <c r="C5" s="38"/>
      <c r="D5" s="39"/>
      <c r="E5" s="40"/>
      <c r="F5" s="127" t="s">
        <v>31</v>
      </c>
      <c r="G5" s="127"/>
      <c r="H5" s="127"/>
      <c r="I5" s="127"/>
      <c r="J5" s="127"/>
      <c r="K5" s="127"/>
      <c r="L5" s="127"/>
      <c r="M5" s="127"/>
    </row>
    <row r="6" spans="2:17" ht="16.5" customHeight="1" x14ac:dyDescent="0.25">
      <c r="B6" s="38"/>
      <c r="C6" s="38"/>
      <c r="D6" s="39"/>
      <c r="E6" s="40"/>
    </row>
    <row r="7" spans="2:17" ht="16.5" customHeight="1" x14ac:dyDescent="0.25">
      <c r="B7" s="38"/>
      <c r="C7" s="38"/>
      <c r="D7" s="41"/>
      <c r="E7" s="40"/>
    </row>
    <row r="8" spans="2:17" ht="16.5" customHeight="1" x14ac:dyDescent="0.25">
      <c r="B8" s="38"/>
      <c r="C8" s="38"/>
      <c r="D8" s="41"/>
      <c r="E8" s="40"/>
      <c r="F8" s="126" t="s">
        <v>0</v>
      </c>
      <c r="G8" s="125" t="s">
        <v>42</v>
      </c>
      <c r="H8" s="125" t="s">
        <v>43</v>
      </c>
      <c r="I8" s="125" t="s">
        <v>44</v>
      </c>
      <c r="J8" s="125" t="s">
        <v>28</v>
      </c>
      <c r="K8" s="125" t="s">
        <v>45</v>
      </c>
      <c r="L8" s="125" t="s">
        <v>70</v>
      </c>
      <c r="M8" s="125" t="s">
        <v>32</v>
      </c>
      <c r="N8" s="124" t="s">
        <v>71</v>
      </c>
      <c r="Q8" s="118"/>
    </row>
    <row r="9" spans="2:17" ht="16.5" customHeight="1" x14ac:dyDescent="0.25">
      <c r="B9" s="38"/>
      <c r="C9" s="38"/>
      <c r="D9" s="41"/>
      <c r="E9" s="40"/>
      <c r="F9" s="126"/>
      <c r="G9" s="125"/>
      <c r="H9" s="125"/>
      <c r="I9" s="125"/>
      <c r="J9" s="125"/>
      <c r="K9" s="125"/>
      <c r="L9" s="125"/>
      <c r="M9" s="125"/>
      <c r="N9" s="124"/>
    </row>
    <row r="10" spans="2:17" ht="15.75" customHeight="1" x14ac:dyDescent="0.25">
      <c r="B10" s="38"/>
      <c r="C10" s="38"/>
      <c r="D10" s="41"/>
      <c r="E10" s="40"/>
      <c r="F10" s="103"/>
      <c r="G10" s="42"/>
      <c r="H10" s="42"/>
      <c r="I10" s="42"/>
      <c r="J10" s="42"/>
      <c r="K10" s="42"/>
      <c r="L10" s="42"/>
      <c r="M10" s="42"/>
      <c r="N10" s="43"/>
    </row>
    <row r="11" spans="2:17" ht="15.75" customHeight="1" x14ac:dyDescent="0.25">
      <c r="B11" s="38"/>
      <c r="D11" s="40"/>
      <c r="E11" s="118"/>
      <c r="F11" s="101">
        <v>36529</v>
      </c>
      <c r="G11" s="44">
        <v>5.8099999999999999E-2</v>
      </c>
      <c r="H11" s="44">
        <v>6.0425000000000006E-2</v>
      </c>
      <c r="I11" s="44">
        <v>6.2087500000000004E-2</v>
      </c>
      <c r="J11" s="44">
        <v>8.5000000000000006E-2</v>
      </c>
      <c r="K11" s="44">
        <v>6.497E-2</v>
      </c>
      <c r="M11" s="45">
        <v>5.4726900000000002E-2</v>
      </c>
    </row>
    <row r="12" spans="2:17" ht="15.75" customHeight="1" x14ac:dyDescent="0.25">
      <c r="D12" s="40"/>
      <c r="E12" s="40"/>
      <c r="F12" s="101">
        <v>36530</v>
      </c>
      <c r="G12" s="44">
        <v>5.7925000000000004E-2</v>
      </c>
      <c r="H12" s="44">
        <v>6.0299999999999999E-2</v>
      </c>
      <c r="I12" s="44">
        <v>6.19375E-2</v>
      </c>
      <c r="J12" s="44">
        <v>8.5000000000000006E-2</v>
      </c>
      <c r="K12" s="44">
        <v>6.5939999999999999E-2</v>
      </c>
      <c r="M12" s="45">
        <v>5.4816500000000004E-2</v>
      </c>
    </row>
    <row r="13" spans="2:17" ht="15.75" customHeight="1" x14ac:dyDescent="0.25">
      <c r="D13" s="40"/>
      <c r="E13" s="40"/>
      <c r="F13" s="101">
        <v>36531</v>
      </c>
      <c r="G13" s="44">
        <v>5.7912499999999999E-2</v>
      </c>
      <c r="H13" s="44">
        <v>6.0299999999999999E-2</v>
      </c>
      <c r="I13" s="44">
        <v>6.1912500000000002E-2</v>
      </c>
      <c r="J13" s="44">
        <v>8.5000000000000006E-2</v>
      </c>
      <c r="K13" s="44">
        <v>6.5240000000000006E-2</v>
      </c>
      <c r="M13" s="45">
        <v>5.4836999999999997E-2</v>
      </c>
    </row>
    <row r="14" spans="2:17" ht="15.75" customHeight="1" x14ac:dyDescent="0.25">
      <c r="D14" s="40"/>
      <c r="E14" s="40"/>
      <c r="F14" s="101">
        <v>36532</v>
      </c>
      <c r="G14" s="44">
        <v>5.7912499999999999E-2</v>
      </c>
      <c r="H14" s="44">
        <v>6.0299999999999999E-2</v>
      </c>
      <c r="I14" s="44">
        <v>6.1912500000000002E-2</v>
      </c>
      <c r="J14" s="44">
        <v>8.5000000000000006E-2</v>
      </c>
      <c r="K14" s="44">
        <v>6.515E-2</v>
      </c>
      <c r="M14" s="45">
        <v>5.4852499999999998E-2</v>
      </c>
    </row>
    <row r="15" spans="2:17" ht="15.75" customHeight="1" x14ac:dyDescent="0.25">
      <c r="D15" s="40"/>
      <c r="E15" s="40"/>
      <c r="F15" s="101">
        <v>36535</v>
      </c>
      <c r="G15" s="44">
        <v>5.7812500000000003E-2</v>
      </c>
      <c r="H15" s="44">
        <v>6.0262500000000004E-2</v>
      </c>
      <c r="I15" s="44">
        <v>6.1812500000000006E-2</v>
      </c>
      <c r="J15" s="44">
        <v>8.5000000000000006E-2</v>
      </c>
      <c r="K15" s="44">
        <v>6.5519999999999995E-2</v>
      </c>
      <c r="M15" s="45">
        <v>5.4982900000000001E-2</v>
      </c>
    </row>
    <row r="16" spans="2:17" ht="15.75" customHeight="1" x14ac:dyDescent="0.25">
      <c r="D16" s="40"/>
      <c r="E16" s="40"/>
      <c r="F16" s="101">
        <v>36536</v>
      </c>
      <c r="G16" s="44">
        <v>5.7812500000000003E-2</v>
      </c>
      <c r="H16" s="44">
        <v>6.0299999999999999E-2</v>
      </c>
      <c r="I16" s="44">
        <v>6.1912500000000002E-2</v>
      </c>
      <c r="J16" s="44">
        <v>8.5000000000000006E-2</v>
      </c>
      <c r="K16" s="44">
        <v>6.6570000000000004E-2</v>
      </c>
      <c r="M16" s="45">
        <v>5.50024E-2</v>
      </c>
    </row>
    <row r="17" spans="4:13" ht="15.75" customHeight="1" x14ac:dyDescent="0.25">
      <c r="D17" s="40"/>
      <c r="E17" s="40"/>
      <c r="F17" s="101">
        <v>36537</v>
      </c>
      <c r="G17" s="44">
        <v>5.7812500000000003E-2</v>
      </c>
      <c r="H17" s="44">
        <v>6.0393800000000004E-2</v>
      </c>
      <c r="I17" s="44">
        <v>6.2093800000000005E-2</v>
      </c>
      <c r="J17" s="44">
        <v>8.5000000000000006E-2</v>
      </c>
      <c r="K17" s="44">
        <v>6.7030000000000006E-2</v>
      </c>
      <c r="M17" s="45">
        <v>5.5047899999999997E-2</v>
      </c>
    </row>
    <row r="18" spans="4:13" ht="15.75" customHeight="1" x14ac:dyDescent="0.25">
      <c r="D18" s="40"/>
      <c r="E18" s="40"/>
      <c r="F18" s="101">
        <v>36538</v>
      </c>
      <c r="G18" s="44">
        <v>5.7812500000000003E-2</v>
      </c>
      <c r="H18" s="44">
        <v>6.0400000000000002E-2</v>
      </c>
      <c r="I18" s="44">
        <v>6.2199999999999998E-2</v>
      </c>
      <c r="J18" s="44">
        <v>8.5000000000000006E-2</v>
      </c>
      <c r="K18" s="44">
        <v>6.6299999999999998E-2</v>
      </c>
      <c r="M18" s="45">
        <v>5.50222E-2</v>
      </c>
    </row>
    <row r="19" spans="4:13" ht="15.75" customHeight="1" x14ac:dyDescent="0.25">
      <c r="D19" s="40"/>
      <c r="E19" s="40"/>
      <c r="F19" s="101">
        <v>36539</v>
      </c>
      <c r="G19" s="44">
        <v>5.7925000000000004E-2</v>
      </c>
      <c r="H19" s="44">
        <v>6.0400000000000002E-2</v>
      </c>
      <c r="I19" s="44">
        <v>6.2212500000000004E-2</v>
      </c>
      <c r="J19" s="44">
        <v>8.5000000000000006E-2</v>
      </c>
      <c r="K19" s="44">
        <v>6.6790000000000002E-2</v>
      </c>
      <c r="M19" s="45">
        <v>5.50275E-2</v>
      </c>
    </row>
    <row r="20" spans="4:13" ht="15.75" customHeight="1" x14ac:dyDescent="0.25">
      <c r="D20" s="40"/>
      <c r="E20" s="40"/>
      <c r="F20" s="101">
        <v>36542</v>
      </c>
      <c r="G20" s="44">
        <v>5.8025E-2</v>
      </c>
      <c r="H20" s="44">
        <v>6.0362499999999999E-2</v>
      </c>
      <c r="I20" s="44">
        <v>6.2149999999999997E-2</v>
      </c>
      <c r="J20" s="44" t="s">
        <v>33</v>
      </c>
      <c r="K20" s="44">
        <v>6.6790000000000002E-2</v>
      </c>
      <c r="M20" s="45">
        <v>5.50275E-2</v>
      </c>
    </row>
    <row r="21" spans="4:13" ht="15.75" customHeight="1" x14ac:dyDescent="0.25">
      <c r="D21" s="40"/>
      <c r="E21" s="40"/>
      <c r="F21" s="101">
        <v>36543</v>
      </c>
      <c r="G21" s="44">
        <v>5.8075000000000002E-2</v>
      </c>
      <c r="H21" s="44">
        <v>6.0350000000000001E-2</v>
      </c>
      <c r="I21" s="44">
        <v>6.2149999999999997E-2</v>
      </c>
      <c r="J21" s="44">
        <v>8.5000000000000006E-2</v>
      </c>
      <c r="K21" s="44">
        <v>6.7479999999999998E-2</v>
      </c>
      <c r="M21" s="45">
        <v>5.5443800000000001E-2</v>
      </c>
    </row>
    <row r="22" spans="4:13" ht="15.75" customHeight="1" x14ac:dyDescent="0.25">
      <c r="D22" s="40"/>
      <c r="E22" s="40"/>
      <c r="F22" s="101">
        <v>36544</v>
      </c>
      <c r="G22" s="44">
        <v>5.80875E-2</v>
      </c>
      <c r="H22" s="44">
        <v>6.0374999999999998E-2</v>
      </c>
      <c r="I22" s="44">
        <v>6.2199999999999998E-2</v>
      </c>
      <c r="J22" s="44">
        <v>8.5000000000000006E-2</v>
      </c>
      <c r="K22" s="44">
        <v>6.7320000000000005E-2</v>
      </c>
      <c r="M22" s="45">
        <v>5.5498000000000006E-2</v>
      </c>
    </row>
    <row r="23" spans="4:13" ht="15.75" customHeight="1" x14ac:dyDescent="0.25">
      <c r="D23" s="40"/>
      <c r="E23" s="40"/>
      <c r="F23" s="101">
        <v>36545</v>
      </c>
      <c r="G23" s="44">
        <v>5.8099999999999999E-2</v>
      </c>
      <c r="H23" s="44">
        <v>6.0400000000000002E-2</v>
      </c>
      <c r="I23" s="44">
        <v>6.2199999999999998E-2</v>
      </c>
      <c r="J23" s="44">
        <v>8.5000000000000006E-2</v>
      </c>
      <c r="K23" s="44">
        <v>6.7879999999999996E-2</v>
      </c>
      <c r="M23" s="45">
        <v>5.5532000000000005E-2</v>
      </c>
    </row>
    <row r="24" spans="4:13" ht="15.75" customHeight="1" x14ac:dyDescent="0.25">
      <c r="D24" s="40"/>
      <c r="E24" s="40"/>
      <c r="F24" s="101">
        <v>36546</v>
      </c>
      <c r="G24" s="44">
        <v>5.8137499999999995E-2</v>
      </c>
      <c r="H24" s="44">
        <v>6.0400000000000002E-2</v>
      </c>
      <c r="I24" s="44">
        <v>6.2199999999999998E-2</v>
      </c>
      <c r="J24" s="44">
        <v>8.5000000000000006E-2</v>
      </c>
      <c r="K24" s="44">
        <v>6.7650000000000002E-2</v>
      </c>
      <c r="M24" s="45">
        <v>5.5590400000000005E-2</v>
      </c>
    </row>
    <row r="25" spans="4:13" ht="15.75" customHeight="1" x14ac:dyDescent="0.25">
      <c r="D25" s="40"/>
      <c r="E25" s="40"/>
      <c r="F25" s="101">
        <v>36549</v>
      </c>
      <c r="G25" s="44">
        <v>5.8187499999999996E-2</v>
      </c>
      <c r="H25" s="44">
        <v>6.0400000000000002E-2</v>
      </c>
      <c r="I25" s="44">
        <v>6.2199999999999998E-2</v>
      </c>
      <c r="J25" s="44">
        <v>8.5000000000000006E-2</v>
      </c>
      <c r="K25" s="44">
        <v>6.6849999999999993E-2</v>
      </c>
      <c r="M25" s="45">
        <v>5.5935499999999999E-2</v>
      </c>
    </row>
    <row r="26" spans="4:13" ht="15.75" customHeight="1" x14ac:dyDescent="0.25">
      <c r="D26" s="40"/>
      <c r="E26" s="40"/>
      <c r="F26" s="101">
        <v>36550</v>
      </c>
      <c r="G26" s="44">
        <v>5.8200000000000002E-2</v>
      </c>
      <c r="H26" s="44">
        <v>6.0400000000000002E-2</v>
      </c>
      <c r="I26" s="44">
        <v>6.2199999999999998E-2</v>
      </c>
      <c r="J26" s="44">
        <v>8.5000000000000006E-2</v>
      </c>
      <c r="K26" s="44">
        <v>6.6920000000000007E-2</v>
      </c>
      <c r="M26" s="45">
        <v>5.6000300000000003E-2</v>
      </c>
    </row>
    <row r="27" spans="4:13" ht="15.75" customHeight="1" x14ac:dyDescent="0.25">
      <c r="D27" s="40"/>
      <c r="E27" s="40"/>
      <c r="F27" s="101">
        <v>36551</v>
      </c>
      <c r="G27" s="44">
        <v>5.82125E-2</v>
      </c>
      <c r="H27" s="44">
        <v>6.0400000000000002E-2</v>
      </c>
      <c r="I27" s="44">
        <v>6.2199999999999998E-2</v>
      </c>
      <c r="J27" s="44">
        <v>8.5000000000000006E-2</v>
      </c>
      <c r="K27" s="44">
        <v>6.6639999999999991E-2</v>
      </c>
      <c r="M27" s="45">
        <v>5.6098299999999997E-2</v>
      </c>
    </row>
    <row r="28" spans="4:13" ht="15.75" customHeight="1" x14ac:dyDescent="0.25">
      <c r="D28" s="40"/>
      <c r="E28" s="40"/>
      <c r="F28" s="101">
        <v>36552</v>
      </c>
      <c r="G28" s="44">
        <v>5.8299999999999998E-2</v>
      </c>
      <c r="H28" s="44">
        <v>6.0400000000000002E-2</v>
      </c>
      <c r="I28" s="44">
        <v>6.2199999999999998E-2</v>
      </c>
      <c r="J28" s="44">
        <v>8.5000000000000006E-2</v>
      </c>
      <c r="K28" s="44">
        <v>6.6920000000000007E-2</v>
      </c>
      <c r="M28" s="45">
        <v>5.6174299999999996E-2</v>
      </c>
    </row>
    <row r="29" spans="4:13" ht="15.75" customHeight="1" x14ac:dyDescent="0.25">
      <c r="D29" s="40"/>
      <c r="E29" s="40"/>
      <c r="F29" s="101">
        <v>36553</v>
      </c>
      <c r="G29" s="44">
        <v>5.8562500000000003E-2</v>
      </c>
      <c r="H29" s="44">
        <v>6.04875E-2</v>
      </c>
      <c r="I29" s="44">
        <v>6.2324999999999998E-2</v>
      </c>
      <c r="J29" s="44">
        <v>8.5000000000000006E-2</v>
      </c>
      <c r="K29" s="44">
        <v>6.658E-2</v>
      </c>
      <c r="M29" s="45">
        <v>5.6206800000000001E-2</v>
      </c>
    </row>
    <row r="30" spans="4:13" ht="15.75" customHeight="1" x14ac:dyDescent="0.25">
      <c r="D30" s="40"/>
      <c r="E30" s="40"/>
      <c r="F30" s="101">
        <v>36556</v>
      </c>
      <c r="G30" s="44">
        <v>5.885E-2</v>
      </c>
      <c r="H30" s="44">
        <v>6.0774999999999996E-2</v>
      </c>
      <c r="I30" s="44">
        <v>6.2887499999999999E-2</v>
      </c>
      <c r="J30" s="44">
        <v>8.5000000000000006E-2</v>
      </c>
      <c r="K30" s="44">
        <v>6.6650000000000001E-2</v>
      </c>
      <c r="M30" s="45">
        <v>5.6353099999999996E-2</v>
      </c>
    </row>
    <row r="31" spans="4:13" ht="15.75" customHeight="1" x14ac:dyDescent="0.25">
      <c r="D31" s="40"/>
      <c r="E31" s="40"/>
      <c r="F31" s="101">
        <v>36557</v>
      </c>
      <c r="G31" s="44">
        <v>5.9050000000000005E-2</v>
      </c>
      <c r="H31" s="44">
        <v>6.0912499999999994E-2</v>
      </c>
      <c r="I31" s="44">
        <v>6.3075000000000006E-2</v>
      </c>
      <c r="J31" s="44">
        <v>8.5000000000000006E-2</v>
      </c>
      <c r="K31" s="44">
        <v>6.6189999999999999E-2</v>
      </c>
      <c r="M31" s="45">
        <v>5.6367E-2</v>
      </c>
    </row>
    <row r="32" spans="4:13" ht="15.75" customHeight="1" x14ac:dyDescent="0.25">
      <c r="D32" s="40"/>
      <c r="E32" s="40"/>
      <c r="F32" s="101">
        <v>36558</v>
      </c>
      <c r="G32" s="44">
        <v>5.9237499999999998E-2</v>
      </c>
      <c r="H32" s="44">
        <v>6.0999999999999999E-2</v>
      </c>
      <c r="I32" s="44">
        <v>6.3200000000000006E-2</v>
      </c>
      <c r="J32" s="44">
        <v>8.5000000000000006E-2</v>
      </c>
      <c r="K32" s="44">
        <v>6.5730000000000011E-2</v>
      </c>
      <c r="M32" s="45">
        <v>5.6367E-2</v>
      </c>
    </row>
    <row r="33" spans="4:13" ht="15.75" customHeight="1" x14ac:dyDescent="0.25">
      <c r="D33" s="40"/>
      <c r="E33" s="40"/>
      <c r="F33" s="101">
        <v>36559</v>
      </c>
      <c r="G33" s="44">
        <v>5.8962500000000001E-2</v>
      </c>
      <c r="H33" s="44">
        <v>6.0975000000000001E-2</v>
      </c>
      <c r="I33" s="44">
        <v>6.3287499999999997E-2</v>
      </c>
      <c r="J33" s="44">
        <v>8.7499999999999994E-2</v>
      </c>
      <c r="K33" s="44">
        <v>6.4890000000000003E-2</v>
      </c>
      <c r="M33" s="45">
        <v>5.6367E-2</v>
      </c>
    </row>
    <row r="34" spans="4:13" ht="15.75" customHeight="1" x14ac:dyDescent="0.25">
      <c r="D34" s="40"/>
      <c r="E34" s="40"/>
      <c r="F34" s="101">
        <v>36560</v>
      </c>
      <c r="G34" s="44">
        <v>5.8899999999999994E-2</v>
      </c>
      <c r="H34" s="44">
        <v>6.0899999999999996E-2</v>
      </c>
      <c r="I34" s="44">
        <v>6.3137499999999999E-2</v>
      </c>
      <c r="J34" s="44">
        <v>8.7499999999999994E-2</v>
      </c>
      <c r="K34" s="44">
        <v>6.5490000000000007E-2</v>
      </c>
      <c r="M34" s="45">
        <v>5.6381800000000003E-2</v>
      </c>
    </row>
    <row r="35" spans="4:13" ht="15.75" customHeight="1" x14ac:dyDescent="0.25">
      <c r="D35" s="40"/>
      <c r="E35" s="40"/>
      <c r="F35" s="101">
        <v>36563</v>
      </c>
      <c r="G35" s="44">
        <v>5.8912500000000007E-2</v>
      </c>
      <c r="H35" s="44">
        <v>6.0999999999999999E-2</v>
      </c>
      <c r="I35" s="44">
        <v>6.3299999999999995E-2</v>
      </c>
      <c r="J35" s="44">
        <v>8.7499999999999994E-2</v>
      </c>
      <c r="K35" s="44">
        <v>6.6390000000000005E-2</v>
      </c>
      <c r="M35" s="45">
        <v>5.6495099999999999E-2</v>
      </c>
    </row>
    <row r="36" spans="4:13" ht="15.75" customHeight="1" x14ac:dyDescent="0.25">
      <c r="D36" s="40"/>
      <c r="E36" s="40"/>
      <c r="F36" s="101">
        <v>36564</v>
      </c>
      <c r="G36" s="44">
        <v>5.8899999999999994E-2</v>
      </c>
      <c r="H36" s="44">
        <v>6.0999999999999999E-2</v>
      </c>
      <c r="I36" s="44">
        <v>6.3299999999999995E-2</v>
      </c>
      <c r="J36" s="44">
        <v>8.7499999999999994E-2</v>
      </c>
      <c r="K36" s="44">
        <v>6.6130000000000008E-2</v>
      </c>
      <c r="M36" s="45">
        <v>5.6477800000000002E-2</v>
      </c>
    </row>
    <row r="37" spans="4:13" ht="15.75" customHeight="1" x14ac:dyDescent="0.25">
      <c r="D37" s="40"/>
      <c r="E37" s="40"/>
      <c r="F37" s="101">
        <v>36565</v>
      </c>
      <c r="G37" s="44">
        <v>5.8899999999999994E-2</v>
      </c>
      <c r="H37" s="44">
        <v>6.0999999999999999E-2</v>
      </c>
      <c r="I37" s="44">
        <v>6.3212500000000005E-2</v>
      </c>
      <c r="J37" s="44">
        <v>8.7499999999999994E-2</v>
      </c>
      <c r="K37" s="44">
        <v>6.6600000000000006E-2</v>
      </c>
      <c r="M37" s="45">
        <v>5.6508900000000001E-2</v>
      </c>
    </row>
    <row r="38" spans="4:13" ht="15.75" customHeight="1" x14ac:dyDescent="0.25">
      <c r="D38" s="40"/>
      <c r="E38" s="40"/>
      <c r="F38" s="101">
        <v>36566</v>
      </c>
      <c r="G38" s="44">
        <v>5.8887500000000002E-2</v>
      </c>
      <c r="H38" s="44">
        <v>6.09875E-2</v>
      </c>
      <c r="I38" s="44">
        <v>6.3225000000000003E-2</v>
      </c>
      <c r="J38" s="44">
        <v>8.7499999999999994E-2</v>
      </c>
      <c r="K38" s="44">
        <v>6.6710000000000005E-2</v>
      </c>
      <c r="M38" s="45">
        <v>5.6536700000000002E-2</v>
      </c>
    </row>
    <row r="39" spans="4:13" ht="15.75" customHeight="1" x14ac:dyDescent="0.25">
      <c r="D39" s="40"/>
      <c r="E39" s="40"/>
      <c r="F39" s="101">
        <v>36567</v>
      </c>
      <c r="G39" s="44">
        <v>5.885E-2</v>
      </c>
      <c r="H39" s="44">
        <v>6.0962500000000003E-2</v>
      </c>
      <c r="I39" s="44">
        <v>6.3237500000000002E-2</v>
      </c>
      <c r="J39" s="44">
        <v>8.7499999999999994E-2</v>
      </c>
      <c r="K39" s="44">
        <v>6.6040000000000001E-2</v>
      </c>
      <c r="M39" s="45">
        <v>5.6559999999999999E-2</v>
      </c>
    </row>
    <row r="40" spans="4:13" ht="15.75" customHeight="1" x14ac:dyDescent="0.25">
      <c r="D40" s="40"/>
      <c r="E40" s="40"/>
      <c r="F40" s="101">
        <v>36570</v>
      </c>
      <c r="G40" s="44">
        <v>5.8799999999999998E-2</v>
      </c>
      <c r="H40" s="44">
        <v>6.0899999999999996E-2</v>
      </c>
      <c r="I40" s="44">
        <v>6.3212500000000005E-2</v>
      </c>
      <c r="J40" s="44">
        <v>8.7499999999999994E-2</v>
      </c>
      <c r="K40" s="44">
        <v>6.5540000000000001E-2</v>
      </c>
      <c r="M40" s="45">
        <v>5.6633599999999999E-2</v>
      </c>
    </row>
    <row r="41" spans="4:13" ht="15.75" customHeight="1" x14ac:dyDescent="0.25">
      <c r="D41" s="40"/>
      <c r="E41" s="40"/>
      <c r="F41" s="101">
        <v>36571</v>
      </c>
      <c r="G41" s="44">
        <v>5.8799999999999998E-2</v>
      </c>
      <c r="H41" s="44">
        <v>6.0899999999999996E-2</v>
      </c>
      <c r="I41" s="44">
        <v>6.3200000000000006E-2</v>
      </c>
      <c r="J41" s="44">
        <v>8.7499999999999994E-2</v>
      </c>
      <c r="K41" s="44">
        <v>6.5519999999999995E-2</v>
      </c>
      <c r="M41" s="45">
        <v>5.6640499999999996E-2</v>
      </c>
    </row>
    <row r="42" spans="4:13" ht="15.75" customHeight="1" x14ac:dyDescent="0.25">
      <c r="D42" s="40"/>
      <c r="E42" s="40"/>
      <c r="F42" s="101">
        <v>36572</v>
      </c>
      <c r="G42" s="44">
        <v>5.8799999999999998E-2</v>
      </c>
      <c r="H42" s="44">
        <v>6.0899999999999996E-2</v>
      </c>
      <c r="I42" s="44">
        <v>6.3200000000000006E-2</v>
      </c>
      <c r="J42" s="44">
        <v>8.7499999999999994E-2</v>
      </c>
      <c r="K42" s="44">
        <v>6.5449999999999994E-2</v>
      </c>
      <c r="M42" s="45">
        <v>5.6633599999999999E-2</v>
      </c>
    </row>
    <row r="43" spans="4:13" ht="15.75" customHeight="1" x14ac:dyDescent="0.25">
      <c r="D43" s="40"/>
      <c r="E43" s="40"/>
      <c r="F43" s="101">
        <v>36573</v>
      </c>
      <c r="G43" s="44">
        <v>5.8799999999999998E-2</v>
      </c>
      <c r="H43" s="44">
        <v>6.0899999999999996E-2</v>
      </c>
      <c r="I43" s="44">
        <v>6.3212500000000005E-2</v>
      </c>
      <c r="J43" s="44">
        <v>8.7499999999999994E-2</v>
      </c>
      <c r="K43" s="44">
        <v>6.5670000000000006E-2</v>
      </c>
      <c r="M43" s="45">
        <v>5.6657800000000001E-2</v>
      </c>
    </row>
    <row r="44" spans="4:13" ht="15.75" customHeight="1" x14ac:dyDescent="0.25">
      <c r="D44" s="40"/>
      <c r="E44" s="40"/>
      <c r="F44" s="101">
        <v>36574</v>
      </c>
      <c r="G44" s="44">
        <v>5.8799999999999998E-2</v>
      </c>
      <c r="H44" s="44">
        <v>6.1100000000000002E-2</v>
      </c>
      <c r="I44" s="44">
        <v>6.3550000000000009E-2</v>
      </c>
      <c r="J44" s="44">
        <v>8.7499999999999994E-2</v>
      </c>
      <c r="K44" s="44">
        <v>6.4890000000000003E-2</v>
      </c>
      <c r="M44" s="45">
        <v>5.6673500000000002E-2</v>
      </c>
    </row>
    <row r="45" spans="4:13" ht="15.75" customHeight="1" x14ac:dyDescent="0.25">
      <c r="D45" s="40"/>
      <c r="E45" s="40"/>
      <c r="F45" s="101">
        <v>36577</v>
      </c>
      <c r="G45" s="44">
        <v>5.8799999999999998E-2</v>
      </c>
      <c r="H45" s="44">
        <v>6.1100000000000002E-2</v>
      </c>
      <c r="I45" s="44">
        <v>6.3537499999999997E-2</v>
      </c>
      <c r="J45" s="44" t="s">
        <v>33</v>
      </c>
      <c r="K45" s="44">
        <v>6.4890000000000003E-2</v>
      </c>
      <c r="M45" s="45">
        <v>5.6673500000000002E-2</v>
      </c>
    </row>
    <row r="46" spans="4:13" ht="15.75" customHeight="1" x14ac:dyDescent="0.25">
      <c r="D46" s="40"/>
      <c r="E46" s="40"/>
      <c r="F46" s="101">
        <v>36578</v>
      </c>
      <c r="G46" s="44">
        <v>5.8799999999999998E-2</v>
      </c>
      <c r="H46" s="44">
        <v>6.1100000000000002E-2</v>
      </c>
      <c r="I46" s="44">
        <v>6.3524999999999998E-2</v>
      </c>
      <c r="J46" s="44">
        <v>8.7499999999999994E-2</v>
      </c>
      <c r="K46" s="44">
        <v>6.361E-2</v>
      </c>
      <c r="M46" s="45">
        <v>5.6797300000000002E-2</v>
      </c>
    </row>
    <row r="47" spans="4:13" ht="15.75" customHeight="1" x14ac:dyDescent="0.25">
      <c r="D47" s="40"/>
      <c r="E47" s="40"/>
      <c r="F47" s="101">
        <v>36579</v>
      </c>
      <c r="G47" s="44">
        <v>5.8787499999999999E-2</v>
      </c>
      <c r="H47" s="44">
        <v>6.1100000000000002E-2</v>
      </c>
      <c r="I47" s="44">
        <v>6.3500000000000001E-2</v>
      </c>
      <c r="J47" s="44">
        <v>8.7499999999999994E-2</v>
      </c>
      <c r="K47" s="44">
        <v>6.4219999999999999E-2</v>
      </c>
      <c r="M47" s="45">
        <v>5.6825000000000001E-2</v>
      </c>
    </row>
    <row r="48" spans="4:13" ht="15.75" customHeight="1" x14ac:dyDescent="0.25">
      <c r="D48" s="40"/>
      <c r="E48" s="40"/>
      <c r="F48" s="101">
        <v>36580</v>
      </c>
      <c r="G48" s="44">
        <v>5.8775000000000001E-2</v>
      </c>
      <c r="H48" s="44">
        <v>6.1100000000000002E-2</v>
      </c>
      <c r="I48" s="44">
        <v>6.3500000000000001E-2</v>
      </c>
      <c r="J48" s="44">
        <v>8.7499999999999994E-2</v>
      </c>
      <c r="K48" s="44">
        <v>6.3649999999999998E-2</v>
      </c>
      <c r="M48" s="45">
        <v>5.6908099999999996E-2</v>
      </c>
    </row>
    <row r="49" spans="4:13" ht="15.75" customHeight="1" x14ac:dyDescent="0.25">
      <c r="D49" s="40"/>
      <c r="E49" s="40"/>
      <c r="F49" s="101">
        <v>36581</v>
      </c>
      <c r="G49" s="44">
        <v>5.8762499999999995E-2</v>
      </c>
      <c r="H49" s="44">
        <v>6.1012500000000004E-2</v>
      </c>
      <c r="I49" s="44">
        <v>6.3324999999999992E-2</v>
      </c>
      <c r="J49" s="44">
        <v>8.7499999999999994E-2</v>
      </c>
      <c r="K49" s="44">
        <v>6.3259999999999997E-2</v>
      </c>
      <c r="M49" s="45">
        <v>5.7043700000000003E-2</v>
      </c>
    </row>
    <row r="50" spans="4:13" ht="15.75" customHeight="1" x14ac:dyDescent="0.25">
      <c r="D50" s="40"/>
      <c r="E50" s="40"/>
      <c r="F50" s="101">
        <v>36584</v>
      </c>
      <c r="G50" s="44">
        <v>5.9124999999999997E-2</v>
      </c>
      <c r="H50" s="44">
        <v>6.1012500000000004E-2</v>
      </c>
      <c r="I50" s="44">
        <v>6.3225000000000003E-2</v>
      </c>
      <c r="J50" s="44">
        <v>8.7499999999999994E-2</v>
      </c>
      <c r="K50" s="44">
        <v>6.4219999999999999E-2</v>
      </c>
      <c r="M50" s="45">
        <v>5.7188600000000006E-2</v>
      </c>
    </row>
    <row r="51" spans="4:13" ht="15.75" customHeight="1" x14ac:dyDescent="0.25">
      <c r="D51" s="40"/>
      <c r="E51" s="40"/>
      <c r="F51" s="101">
        <v>36585</v>
      </c>
      <c r="G51" s="44">
        <v>5.9187500000000004E-2</v>
      </c>
      <c r="H51" s="44">
        <v>6.1087499999999996E-2</v>
      </c>
      <c r="I51" s="44">
        <v>6.3312499999999994E-2</v>
      </c>
      <c r="J51" s="44">
        <v>8.7499999999999994E-2</v>
      </c>
      <c r="K51" s="44">
        <v>6.4089999999999994E-2</v>
      </c>
      <c r="M51" s="45">
        <v>5.7240599999999996E-2</v>
      </c>
    </row>
    <row r="52" spans="4:13" ht="15.75" customHeight="1" x14ac:dyDescent="0.25">
      <c r="D52" s="40"/>
      <c r="E52" s="40"/>
      <c r="F52" s="101">
        <v>36586</v>
      </c>
      <c r="G52" s="44">
        <v>5.9262499999999996E-2</v>
      </c>
      <c r="H52" s="44">
        <v>6.1100000000000002E-2</v>
      </c>
      <c r="I52" s="44">
        <v>6.3312499999999994E-2</v>
      </c>
      <c r="J52" s="44">
        <v>8.7499999999999994E-2</v>
      </c>
      <c r="K52" s="44">
        <v>6.386E-2</v>
      </c>
      <c r="M52" s="45">
        <v>5.7716099999999999E-2</v>
      </c>
    </row>
    <row r="53" spans="4:13" ht="15.75" customHeight="1" x14ac:dyDescent="0.25">
      <c r="D53" s="40"/>
      <c r="E53" s="40"/>
      <c r="F53" s="101">
        <v>36587</v>
      </c>
      <c r="G53" s="44">
        <v>5.9362500000000006E-2</v>
      </c>
      <c r="H53" s="44">
        <v>6.1187500000000006E-2</v>
      </c>
      <c r="I53" s="44">
        <v>6.3362500000000002E-2</v>
      </c>
      <c r="J53" s="44">
        <v>8.7499999999999994E-2</v>
      </c>
      <c r="K53" s="44">
        <v>6.3840000000000008E-2</v>
      </c>
      <c r="M53" s="45">
        <v>5.7754399999999997E-2</v>
      </c>
    </row>
    <row r="54" spans="4:13" ht="15.75" customHeight="1" x14ac:dyDescent="0.25">
      <c r="D54" s="40"/>
      <c r="E54" s="40"/>
      <c r="F54" s="101">
        <v>36588</v>
      </c>
      <c r="G54" s="44">
        <v>5.94125E-2</v>
      </c>
      <c r="H54" s="44">
        <v>6.1200000000000004E-2</v>
      </c>
      <c r="I54" s="44">
        <v>6.3399999999999998E-2</v>
      </c>
      <c r="J54" s="44">
        <v>8.7499999999999994E-2</v>
      </c>
      <c r="K54" s="44">
        <v>6.3879999999999992E-2</v>
      </c>
      <c r="M54" s="45">
        <v>5.7801999999999999E-2</v>
      </c>
    </row>
    <row r="55" spans="4:13" ht="15.75" customHeight="1" x14ac:dyDescent="0.25">
      <c r="D55" s="40"/>
      <c r="E55" s="40"/>
      <c r="F55" s="101">
        <v>36591</v>
      </c>
      <c r="G55" s="44">
        <v>5.9500000000000004E-2</v>
      </c>
      <c r="H55" s="44">
        <v>6.1200000000000004E-2</v>
      </c>
      <c r="I55" s="44">
        <v>6.3399999999999998E-2</v>
      </c>
      <c r="J55" s="44">
        <v>8.7499999999999994E-2</v>
      </c>
      <c r="K55" s="44">
        <v>6.411E-2</v>
      </c>
      <c r="M55" s="45">
        <v>5.8162700000000005E-2</v>
      </c>
    </row>
    <row r="56" spans="4:13" ht="15.75" customHeight="1" x14ac:dyDescent="0.25">
      <c r="D56" s="40"/>
      <c r="E56" s="40"/>
      <c r="F56" s="101">
        <v>36592</v>
      </c>
      <c r="G56" s="44">
        <v>5.96E-2</v>
      </c>
      <c r="H56" s="44">
        <v>6.1268799999999998E-2</v>
      </c>
      <c r="I56" s="44">
        <v>6.3500000000000001E-2</v>
      </c>
      <c r="J56" s="44">
        <v>8.7499999999999994E-2</v>
      </c>
      <c r="K56" s="44">
        <v>6.3730000000000009E-2</v>
      </c>
      <c r="M56" s="45">
        <v>5.8272899999999996E-2</v>
      </c>
    </row>
    <row r="57" spans="4:13" ht="15.75" customHeight="1" x14ac:dyDescent="0.25">
      <c r="D57" s="40"/>
      <c r="E57" s="40"/>
      <c r="F57" s="101">
        <v>36593</v>
      </c>
      <c r="G57" s="44">
        <v>5.9699999999999996E-2</v>
      </c>
      <c r="H57" s="44">
        <v>6.13E-2</v>
      </c>
      <c r="I57" s="44">
        <v>6.3500000000000001E-2</v>
      </c>
      <c r="J57" s="44">
        <v>8.7499999999999994E-2</v>
      </c>
      <c r="K57" s="44">
        <v>6.3789999999999999E-2</v>
      </c>
      <c r="M57" s="45">
        <v>5.8456099999999997E-2</v>
      </c>
    </row>
    <row r="58" spans="4:13" ht="15.75" customHeight="1" x14ac:dyDescent="0.25">
      <c r="D58" s="40"/>
      <c r="E58" s="40"/>
      <c r="F58" s="101">
        <v>36594</v>
      </c>
      <c r="G58" s="44">
        <v>5.9887499999999996E-2</v>
      </c>
      <c r="H58" s="44">
        <v>6.1399999999999996E-2</v>
      </c>
      <c r="I58" s="44">
        <v>6.3500000000000001E-2</v>
      </c>
      <c r="J58" s="44">
        <v>8.7499999999999994E-2</v>
      </c>
      <c r="K58" s="44">
        <v>6.343E-2</v>
      </c>
      <c r="M58" s="45">
        <v>5.85081E-2</v>
      </c>
    </row>
    <row r="59" spans="4:13" ht="15.75" customHeight="1" x14ac:dyDescent="0.25">
      <c r="D59" s="40"/>
      <c r="E59" s="40"/>
      <c r="F59" s="101">
        <v>36595</v>
      </c>
      <c r="G59" s="44">
        <v>5.9962500000000002E-2</v>
      </c>
      <c r="H59" s="44">
        <v>6.1437499999999999E-2</v>
      </c>
      <c r="I59" s="44">
        <v>6.3562500000000008E-2</v>
      </c>
      <c r="J59" s="44">
        <v>8.7499999999999994E-2</v>
      </c>
      <c r="K59" s="44">
        <v>6.3829999999999998E-2</v>
      </c>
      <c r="M59" s="45">
        <v>5.8550700000000004E-2</v>
      </c>
    </row>
    <row r="60" spans="4:13" ht="15.75" customHeight="1" x14ac:dyDescent="0.25">
      <c r="D60" s="40"/>
      <c r="E60" s="40"/>
      <c r="F60" s="101">
        <v>36598</v>
      </c>
      <c r="G60" s="44">
        <v>6.0037500000000001E-2</v>
      </c>
      <c r="H60" s="44">
        <v>6.1500000000000006E-2</v>
      </c>
      <c r="I60" s="44">
        <v>6.3625000000000001E-2</v>
      </c>
      <c r="J60" s="44">
        <v>8.7499999999999994E-2</v>
      </c>
      <c r="K60" s="44">
        <v>6.3700000000000007E-2</v>
      </c>
      <c r="M60" s="45">
        <v>5.8849799999999994E-2</v>
      </c>
    </row>
    <row r="61" spans="4:13" ht="15.75" customHeight="1" x14ac:dyDescent="0.25">
      <c r="D61" s="40"/>
      <c r="E61" s="40"/>
      <c r="F61" s="101">
        <v>36599</v>
      </c>
      <c r="G61" s="44">
        <v>6.0174999999999999E-2</v>
      </c>
      <c r="H61" s="44">
        <v>6.1600000000000002E-2</v>
      </c>
      <c r="I61" s="44">
        <v>6.3712500000000005E-2</v>
      </c>
      <c r="J61" s="44">
        <v>8.7499999999999994E-2</v>
      </c>
      <c r="K61" s="44">
        <v>6.2920000000000004E-2</v>
      </c>
      <c r="M61" s="45">
        <v>5.8908099999999998E-2</v>
      </c>
    </row>
    <row r="62" spans="4:13" ht="15.75" customHeight="1" x14ac:dyDescent="0.25">
      <c r="D62" s="40"/>
      <c r="E62" s="40"/>
      <c r="F62" s="101">
        <v>36600</v>
      </c>
      <c r="G62" s="44">
        <v>6.0350000000000001E-2</v>
      </c>
      <c r="H62" s="44">
        <v>6.1725000000000002E-2</v>
      </c>
      <c r="I62" s="44">
        <v>6.3799999999999996E-2</v>
      </c>
      <c r="J62" s="44">
        <v>8.7499999999999994E-2</v>
      </c>
      <c r="K62" s="44">
        <v>6.2910000000000008E-2</v>
      </c>
      <c r="M62" s="45">
        <v>5.9031799999999995E-2</v>
      </c>
    </row>
    <row r="63" spans="4:13" ht="15.75" customHeight="1" x14ac:dyDescent="0.25">
      <c r="D63" s="40"/>
      <c r="E63" s="40"/>
      <c r="F63" s="101">
        <v>36601</v>
      </c>
      <c r="G63" s="44">
        <v>6.0712500000000003E-2</v>
      </c>
      <c r="H63" s="44">
        <v>6.1912500000000002E-2</v>
      </c>
      <c r="I63" s="44">
        <v>6.4000000000000001E-2</v>
      </c>
      <c r="J63" s="44">
        <v>8.7499999999999994E-2</v>
      </c>
      <c r="K63" s="44">
        <v>6.2449999999999999E-2</v>
      </c>
      <c r="M63" s="45">
        <v>5.9032500000000002E-2</v>
      </c>
    </row>
    <row r="64" spans="4:13" ht="15.75" customHeight="1" x14ac:dyDescent="0.25">
      <c r="D64" s="40"/>
      <c r="E64" s="40"/>
      <c r="F64" s="101">
        <v>36602</v>
      </c>
      <c r="G64" s="44">
        <v>6.0962500000000003E-2</v>
      </c>
      <c r="H64" s="44">
        <v>6.2100000000000002E-2</v>
      </c>
      <c r="I64" s="44">
        <v>6.4112500000000003E-2</v>
      </c>
      <c r="J64" s="44">
        <v>8.7499999999999994E-2</v>
      </c>
      <c r="K64" s="44">
        <v>6.1940000000000002E-2</v>
      </c>
      <c r="M64" s="45">
        <v>5.91017E-2</v>
      </c>
    </row>
    <row r="65" spans="4:13" ht="15.75" customHeight="1" x14ac:dyDescent="0.25">
      <c r="D65" s="40"/>
      <c r="E65" s="40"/>
      <c r="F65" s="101">
        <v>36605</v>
      </c>
      <c r="G65" s="44">
        <v>6.1124999999999999E-2</v>
      </c>
      <c r="H65" s="44">
        <v>6.2287499999999996E-2</v>
      </c>
      <c r="I65" s="44">
        <v>6.4199999999999993E-2</v>
      </c>
      <c r="J65" s="44">
        <v>8.7499999999999994E-2</v>
      </c>
      <c r="K65" s="44">
        <v>6.1829999999999996E-2</v>
      </c>
      <c r="M65" s="45">
        <v>5.9410499999999998E-2</v>
      </c>
    </row>
    <row r="66" spans="4:13" ht="15.75" customHeight="1" x14ac:dyDescent="0.25">
      <c r="D66" s="40"/>
      <c r="E66" s="40"/>
      <c r="F66" s="101">
        <v>36606</v>
      </c>
      <c r="G66" s="44">
        <v>6.1212499999999996E-2</v>
      </c>
      <c r="H66" s="44">
        <v>6.2412500000000003E-2</v>
      </c>
      <c r="I66" s="44">
        <v>6.4299999999999996E-2</v>
      </c>
      <c r="J66" s="44">
        <v>8.7499999999999994E-2</v>
      </c>
      <c r="K66" s="44">
        <v>6.1349999999999995E-2</v>
      </c>
      <c r="M66" s="45">
        <v>5.9290700000000002E-2</v>
      </c>
    </row>
    <row r="67" spans="4:13" ht="15.75" customHeight="1" x14ac:dyDescent="0.25">
      <c r="D67" s="40"/>
      <c r="E67" s="40"/>
      <c r="F67" s="101">
        <v>36607</v>
      </c>
      <c r="G67" s="44">
        <v>6.12375E-2</v>
      </c>
      <c r="H67" s="44">
        <v>6.2462499999999997E-2</v>
      </c>
      <c r="I67" s="44">
        <v>6.4375000000000002E-2</v>
      </c>
      <c r="J67" s="44">
        <v>0.09</v>
      </c>
      <c r="K67" s="44">
        <v>6.1120000000000001E-2</v>
      </c>
      <c r="M67" s="45">
        <v>5.9332500000000003E-2</v>
      </c>
    </row>
    <row r="68" spans="4:13" ht="15.75" customHeight="1" x14ac:dyDescent="0.25">
      <c r="D68" s="40"/>
      <c r="E68" s="40"/>
      <c r="F68" s="101">
        <v>36608</v>
      </c>
      <c r="G68" s="44">
        <v>6.1249999999999999E-2</v>
      </c>
      <c r="H68" s="44">
        <v>6.2474999999999996E-2</v>
      </c>
      <c r="I68" s="44">
        <v>6.4349999999999991E-2</v>
      </c>
      <c r="J68" s="44">
        <v>0.09</v>
      </c>
      <c r="K68" s="44">
        <v>6.0780000000000001E-2</v>
      </c>
      <c r="M68" s="45">
        <v>5.9383400000000003E-2</v>
      </c>
    </row>
    <row r="69" spans="4:13" ht="15.75" customHeight="1" x14ac:dyDescent="0.25">
      <c r="D69" s="40"/>
      <c r="E69" s="40"/>
      <c r="F69" s="101">
        <v>36609</v>
      </c>
      <c r="G69" s="44">
        <v>6.1287500000000002E-2</v>
      </c>
      <c r="H69" s="44">
        <v>6.2549999999999994E-2</v>
      </c>
      <c r="I69" s="44">
        <v>6.4549999999999996E-2</v>
      </c>
      <c r="J69" s="44">
        <v>0.09</v>
      </c>
      <c r="K69" s="44">
        <v>6.191E-2</v>
      </c>
      <c r="M69" s="45">
        <v>5.9399E-2</v>
      </c>
    </row>
    <row r="70" spans="4:13" ht="15.75" customHeight="1" x14ac:dyDescent="0.25">
      <c r="D70" s="40"/>
      <c r="E70" s="40"/>
      <c r="F70" s="101">
        <v>36612</v>
      </c>
      <c r="G70" s="44">
        <v>6.1312499999999999E-2</v>
      </c>
      <c r="H70" s="44">
        <v>6.2800000000000009E-2</v>
      </c>
      <c r="I70" s="44">
        <v>6.5024999999999999E-2</v>
      </c>
      <c r="J70" s="44">
        <v>0.09</v>
      </c>
      <c r="K70" s="44">
        <v>6.1849999999999995E-2</v>
      </c>
      <c r="M70" s="45">
        <v>5.9357800000000002E-2</v>
      </c>
    </row>
    <row r="71" spans="4:13" ht="15.75" customHeight="1" x14ac:dyDescent="0.25">
      <c r="D71" s="40"/>
      <c r="E71" s="40"/>
      <c r="F71" s="101">
        <v>36613</v>
      </c>
      <c r="G71" s="44">
        <v>6.1325000000000005E-2</v>
      </c>
      <c r="H71" s="44">
        <v>6.2800000000000009E-2</v>
      </c>
      <c r="I71" s="44">
        <v>6.5199999999999994E-2</v>
      </c>
      <c r="J71" s="44">
        <v>0.09</v>
      </c>
      <c r="K71" s="44">
        <v>6.1509999999999995E-2</v>
      </c>
      <c r="M71" s="45">
        <v>5.9325299999999997E-2</v>
      </c>
    </row>
    <row r="72" spans="4:13" ht="15.75" customHeight="1" x14ac:dyDescent="0.25">
      <c r="D72" s="40"/>
      <c r="E72" s="40"/>
      <c r="F72" s="101">
        <v>36614</v>
      </c>
      <c r="G72" s="44">
        <v>6.1325000000000005E-2</v>
      </c>
      <c r="H72" s="44">
        <v>6.2800000000000009E-2</v>
      </c>
      <c r="I72" s="44">
        <v>6.5199999999999994E-2</v>
      </c>
      <c r="J72" s="44">
        <v>0.09</v>
      </c>
      <c r="K72" s="44">
        <v>6.1470000000000004E-2</v>
      </c>
      <c r="M72" s="45">
        <v>5.9343199999999999E-2</v>
      </c>
    </row>
    <row r="73" spans="4:13" ht="15.75" customHeight="1" x14ac:dyDescent="0.25">
      <c r="D73" s="40"/>
      <c r="E73" s="40"/>
      <c r="F73" s="101">
        <v>36615</v>
      </c>
      <c r="G73" s="44">
        <v>6.1325000000000005E-2</v>
      </c>
      <c r="H73" s="44">
        <v>6.2899999999999998E-2</v>
      </c>
      <c r="I73" s="44">
        <v>6.5299999999999997E-2</v>
      </c>
      <c r="J73" s="44">
        <v>0.09</v>
      </c>
      <c r="K73" s="44">
        <v>6.055E-2</v>
      </c>
      <c r="M73" s="45">
        <v>5.9359200000000001E-2</v>
      </c>
    </row>
    <row r="74" spans="4:13" ht="15.75" customHeight="1" x14ac:dyDescent="0.25">
      <c r="D74" s="40"/>
      <c r="E74" s="40"/>
      <c r="F74" s="101">
        <v>36616</v>
      </c>
      <c r="G74" s="44">
        <v>6.1325000000000005E-2</v>
      </c>
      <c r="H74" s="44">
        <v>6.2899999999999998E-2</v>
      </c>
      <c r="I74" s="44">
        <v>6.5262500000000001E-2</v>
      </c>
      <c r="J74" s="44">
        <v>0.09</v>
      </c>
      <c r="K74" s="44">
        <v>6.0039999999999996E-2</v>
      </c>
      <c r="M74" s="45">
        <v>5.93372E-2</v>
      </c>
    </row>
    <row r="75" spans="4:13" ht="15.75" customHeight="1" x14ac:dyDescent="0.25">
      <c r="D75" s="40"/>
      <c r="E75" s="40"/>
      <c r="F75" s="101">
        <v>36619</v>
      </c>
      <c r="G75" s="44">
        <v>6.1312499999999999E-2</v>
      </c>
      <c r="H75" s="44">
        <v>6.2899999999999998E-2</v>
      </c>
      <c r="I75" s="44">
        <v>6.5237500000000004E-2</v>
      </c>
      <c r="J75" s="44">
        <v>0.09</v>
      </c>
      <c r="K75" s="44">
        <v>5.9650000000000002E-2</v>
      </c>
      <c r="M75" s="45">
        <v>5.8834299999999999E-2</v>
      </c>
    </row>
    <row r="76" spans="4:13" ht="15.75" customHeight="1" x14ac:dyDescent="0.25">
      <c r="D76" s="40"/>
      <c r="E76" s="40"/>
      <c r="F76" s="101">
        <v>36620</v>
      </c>
      <c r="G76" s="44">
        <v>6.1325000000000005E-2</v>
      </c>
      <c r="H76" s="44">
        <v>6.2899999999999998E-2</v>
      </c>
      <c r="I76" s="44">
        <v>6.5250000000000002E-2</v>
      </c>
      <c r="J76" s="44">
        <v>0.09</v>
      </c>
      <c r="K76" s="44">
        <v>5.8949999999999995E-2</v>
      </c>
      <c r="M76" s="45">
        <v>5.86869E-2</v>
      </c>
    </row>
    <row r="77" spans="4:13" ht="15.75" customHeight="1" x14ac:dyDescent="0.25">
      <c r="D77" s="40"/>
      <c r="E77" s="40"/>
      <c r="F77" s="101">
        <v>36621</v>
      </c>
      <c r="G77" s="44">
        <v>6.1287500000000002E-2</v>
      </c>
      <c r="H77" s="44">
        <v>6.2712500000000004E-2</v>
      </c>
      <c r="I77" s="44">
        <v>6.4987500000000004E-2</v>
      </c>
      <c r="J77" s="44">
        <v>0.09</v>
      </c>
      <c r="K77" s="44">
        <v>5.8720000000000001E-2</v>
      </c>
      <c r="M77" s="45">
        <v>5.86367E-2</v>
      </c>
    </row>
    <row r="78" spans="4:13" ht="15.75" customHeight="1" x14ac:dyDescent="0.25">
      <c r="D78" s="40"/>
      <c r="E78" s="40"/>
      <c r="F78" s="101">
        <v>36622</v>
      </c>
      <c r="G78" s="44">
        <v>6.13E-2</v>
      </c>
      <c r="H78" s="44">
        <v>6.2712500000000004E-2</v>
      </c>
      <c r="I78" s="44">
        <v>6.5024999999999999E-2</v>
      </c>
      <c r="J78" s="44">
        <v>0.09</v>
      </c>
      <c r="K78" s="44">
        <v>5.9340000000000004E-2</v>
      </c>
      <c r="M78" s="45">
        <v>5.8529200000000003E-2</v>
      </c>
    </row>
    <row r="79" spans="4:13" ht="15.75" customHeight="1" x14ac:dyDescent="0.25">
      <c r="D79" s="40"/>
      <c r="E79" s="40"/>
      <c r="F79" s="101">
        <v>36623</v>
      </c>
      <c r="G79" s="44">
        <v>6.13E-2</v>
      </c>
      <c r="H79" s="44">
        <v>6.2800000000000009E-2</v>
      </c>
      <c r="I79" s="44">
        <v>6.5112500000000004E-2</v>
      </c>
      <c r="J79" s="44">
        <v>0.09</v>
      </c>
      <c r="K79" s="44">
        <v>5.8529999999999999E-2</v>
      </c>
      <c r="M79" s="45">
        <v>5.8471999999999996E-2</v>
      </c>
    </row>
    <row r="80" spans="4:13" ht="15.75" customHeight="1" x14ac:dyDescent="0.25">
      <c r="D80" s="40"/>
      <c r="E80" s="40"/>
      <c r="F80" s="101">
        <v>36626</v>
      </c>
      <c r="G80" s="44">
        <v>6.13E-2</v>
      </c>
      <c r="H80" s="44">
        <v>6.2800000000000009E-2</v>
      </c>
      <c r="I80" s="44">
        <v>6.5099999999999991E-2</v>
      </c>
      <c r="J80" s="44">
        <v>0.09</v>
      </c>
      <c r="K80" s="44">
        <v>5.7709999999999997E-2</v>
      </c>
      <c r="M80" s="45">
        <v>5.8331999999999995E-2</v>
      </c>
    </row>
    <row r="81" spans="4:13" ht="15.75" customHeight="1" x14ac:dyDescent="0.25">
      <c r="D81" s="40"/>
      <c r="E81" s="40"/>
      <c r="F81" s="101">
        <v>36627</v>
      </c>
      <c r="G81" s="44">
        <v>6.13E-2</v>
      </c>
      <c r="H81" s="44">
        <v>6.2800000000000009E-2</v>
      </c>
      <c r="I81" s="44">
        <v>6.5000000000000002E-2</v>
      </c>
      <c r="J81" s="44">
        <v>0.09</v>
      </c>
      <c r="K81" s="44">
        <v>5.8819999999999997E-2</v>
      </c>
      <c r="M81" s="45">
        <v>5.8201299999999997E-2</v>
      </c>
    </row>
    <row r="82" spans="4:13" ht="15.75" customHeight="1" x14ac:dyDescent="0.25">
      <c r="D82" s="40"/>
      <c r="E82" s="40"/>
      <c r="F82" s="101">
        <v>36628</v>
      </c>
      <c r="G82" s="44">
        <v>6.13E-2</v>
      </c>
      <c r="H82" s="44">
        <v>6.2837500000000004E-2</v>
      </c>
      <c r="I82" s="44">
        <v>6.5112500000000004E-2</v>
      </c>
      <c r="J82" s="44">
        <v>0.09</v>
      </c>
      <c r="K82" s="44">
        <v>5.9349999999999993E-2</v>
      </c>
      <c r="M82" s="45">
        <v>5.8134400000000003E-2</v>
      </c>
    </row>
    <row r="83" spans="4:13" ht="15.75" customHeight="1" x14ac:dyDescent="0.25">
      <c r="D83" s="40"/>
      <c r="E83" s="40"/>
      <c r="F83" s="101">
        <v>36629</v>
      </c>
      <c r="G83" s="44">
        <v>6.13E-2</v>
      </c>
      <c r="H83" s="44">
        <v>6.2812499999999993E-2</v>
      </c>
      <c r="I83" s="44">
        <v>6.5112500000000004E-2</v>
      </c>
      <c r="J83" s="44">
        <v>0.09</v>
      </c>
      <c r="K83" s="44">
        <v>5.9059999999999994E-2</v>
      </c>
      <c r="M83" s="45">
        <v>5.8167999999999997E-2</v>
      </c>
    </row>
    <row r="84" spans="4:13" ht="15.75" customHeight="1" x14ac:dyDescent="0.25">
      <c r="D84" s="40"/>
      <c r="E84" s="40"/>
      <c r="F84" s="101">
        <v>36630</v>
      </c>
      <c r="G84" s="44">
        <v>6.13E-2</v>
      </c>
      <c r="H84" s="44">
        <v>6.2812499999999993E-2</v>
      </c>
      <c r="I84" s="44">
        <v>6.5112500000000004E-2</v>
      </c>
      <c r="J84" s="44">
        <v>0.09</v>
      </c>
      <c r="K84" s="44">
        <v>5.8499999999999996E-2</v>
      </c>
      <c r="M84" s="45">
        <v>5.8122E-2</v>
      </c>
    </row>
    <row r="85" spans="4:13" ht="15.75" customHeight="1" x14ac:dyDescent="0.25">
      <c r="D85" s="40"/>
      <c r="E85" s="40"/>
      <c r="F85" s="101">
        <v>36633</v>
      </c>
      <c r="G85" s="44">
        <v>6.13E-2</v>
      </c>
      <c r="H85" s="44">
        <v>6.2824999999999992E-2</v>
      </c>
      <c r="I85" s="44">
        <v>6.5000000000000002E-2</v>
      </c>
      <c r="J85" s="44">
        <v>0.09</v>
      </c>
      <c r="K85" s="44">
        <v>6.0380000000000003E-2</v>
      </c>
      <c r="M85" s="45">
        <v>5.8114299999999994E-2</v>
      </c>
    </row>
    <row r="86" spans="4:13" ht="15.75" customHeight="1" x14ac:dyDescent="0.25">
      <c r="D86" s="40"/>
      <c r="E86" s="40"/>
      <c r="F86" s="101">
        <v>36634</v>
      </c>
      <c r="G86" s="44">
        <v>6.13E-2</v>
      </c>
      <c r="H86" s="44">
        <v>6.2925000000000009E-2</v>
      </c>
      <c r="I86" s="44">
        <v>6.5125000000000002E-2</v>
      </c>
      <c r="J86" s="44">
        <v>0.09</v>
      </c>
      <c r="K86" s="44">
        <v>6.0590000000000005E-2</v>
      </c>
      <c r="M86" s="45">
        <v>5.8074099999999997E-2</v>
      </c>
    </row>
    <row r="87" spans="4:13" ht="15.75" customHeight="1" x14ac:dyDescent="0.25">
      <c r="D87" s="40"/>
      <c r="E87" s="40"/>
      <c r="F87" s="101">
        <v>36635</v>
      </c>
      <c r="G87" s="44">
        <v>6.1449999999999998E-2</v>
      </c>
      <c r="H87" s="44">
        <v>6.3099999999999989E-2</v>
      </c>
      <c r="I87" s="44">
        <v>6.5199999999999994E-2</v>
      </c>
      <c r="J87" s="44">
        <v>0.09</v>
      </c>
      <c r="K87" s="44">
        <v>5.9920000000000001E-2</v>
      </c>
      <c r="M87" s="45">
        <v>5.8117599999999998E-2</v>
      </c>
    </row>
    <row r="88" spans="4:13" ht="15.75" customHeight="1" x14ac:dyDescent="0.25">
      <c r="D88" s="40"/>
      <c r="E88" s="40"/>
      <c r="F88" s="101">
        <v>36636</v>
      </c>
      <c r="G88" s="44">
        <v>6.1500000000000006E-2</v>
      </c>
      <c r="H88" s="44">
        <v>6.3181299999999996E-2</v>
      </c>
      <c r="I88" s="44">
        <v>6.5243800000000005E-2</v>
      </c>
      <c r="J88" s="44">
        <v>0.09</v>
      </c>
      <c r="K88" s="44">
        <v>5.994E-2</v>
      </c>
      <c r="M88" s="45">
        <v>5.8325099999999998E-2</v>
      </c>
    </row>
    <row r="89" spans="4:13" ht="15.75" customHeight="1" x14ac:dyDescent="0.25">
      <c r="D89" s="40"/>
      <c r="E89" s="40"/>
      <c r="F89" s="101">
        <v>36637</v>
      </c>
      <c r="G89" s="44" t="s">
        <v>33</v>
      </c>
      <c r="H89" s="44" t="s">
        <v>33</v>
      </c>
      <c r="I89" s="44" t="s">
        <v>33</v>
      </c>
      <c r="J89" s="44" t="s">
        <v>33</v>
      </c>
      <c r="K89" s="44">
        <v>5.994E-2</v>
      </c>
      <c r="M89" s="45">
        <v>5.8325099999999998E-2</v>
      </c>
    </row>
    <row r="90" spans="4:13" ht="15.75" customHeight="1" x14ac:dyDescent="0.25">
      <c r="D90" s="40"/>
      <c r="E90" s="40"/>
      <c r="F90" s="101">
        <v>36640</v>
      </c>
      <c r="G90" s="44" t="s">
        <v>33</v>
      </c>
      <c r="H90" s="44" t="s">
        <v>33</v>
      </c>
      <c r="I90" s="44" t="s">
        <v>33</v>
      </c>
      <c r="J90" s="44">
        <v>0.09</v>
      </c>
      <c r="K90" s="44">
        <v>6.0170000000000001E-2</v>
      </c>
      <c r="M90" s="45">
        <v>5.8604099999999999E-2</v>
      </c>
    </row>
    <row r="91" spans="4:13" ht="15.75" customHeight="1" x14ac:dyDescent="0.25">
      <c r="D91" s="40"/>
      <c r="E91" s="40"/>
      <c r="F91" s="101">
        <v>36641</v>
      </c>
      <c r="G91" s="44">
        <v>6.1637500000000005E-2</v>
      </c>
      <c r="H91" s="44">
        <v>6.3337500000000005E-2</v>
      </c>
      <c r="I91" s="44">
        <v>6.5425000000000011E-2</v>
      </c>
      <c r="J91" s="44">
        <v>0.09</v>
      </c>
      <c r="K91" s="44">
        <v>6.1280000000000001E-2</v>
      </c>
      <c r="M91" s="45">
        <v>5.8687799999999998E-2</v>
      </c>
    </row>
    <row r="92" spans="4:13" ht="15.75" customHeight="1" x14ac:dyDescent="0.25">
      <c r="D92" s="40"/>
      <c r="E92" s="40"/>
      <c r="F92" s="101">
        <v>36642</v>
      </c>
      <c r="G92" s="44">
        <v>6.1824999999999998E-2</v>
      </c>
      <c r="H92" s="44">
        <v>6.3750000000000001E-2</v>
      </c>
      <c r="I92" s="44">
        <v>6.5949999999999995E-2</v>
      </c>
      <c r="J92" s="44">
        <v>0.09</v>
      </c>
      <c r="K92" s="44">
        <v>6.13E-2</v>
      </c>
      <c r="M92" s="45">
        <v>5.8838499999999995E-2</v>
      </c>
    </row>
    <row r="93" spans="4:13" ht="15.75" customHeight="1" x14ac:dyDescent="0.25">
      <c r="D93" s="40"/>
      <c r="E93" s="40"/>
      <c r="F93" s="101">
        <v>36643</v>
      </c>
      <c r="G93" s="44">
        <v>6.1974999999999995E-2</v>
      </c>
      <c r="H93" s="44">
        <v>6.3912499999999997E-2</v>
      </c>
      <c r="I93" s="44">
        <v>6.6125000000000003E-2</v>
      </c>
      <c r="J93" s="44">
        <v>0.09</v>
      </c>
      <c r="K93" s="44">
        <v>6.2230000000000001E-2</v>
      </c>
      <c r="M93" s="45">
        <v>5.9308E-2</v>
      </c>
    </row>
    <row r="94" spans="4:13" ht="15.75" customHeight="1" x14ac:dyDescent="0.25">
      <c r="D94" s="40"/>
      <c r="E94" s="40"/>
      <c r="F94" s="101">
        <v>36644</v>
      </c>
      <c r="G94" s="44">
        <v>6.2912499999999996E-2</v>
      </c>
      <c r="H94" s="44">
        <v>6.5024999999999999E-2</v>
      </c>
      <c r="I94" s="44">
        <v>6.7312499999999997E-2</v>
      </c>
      <c r="J94" s="44">
        <v>0.09</v>
      </c>
      <c r="K94" s="44">
        <v>6.2119999999999995E-2</v>
      </c>
      <c r="M94" s="45">
        <v>5.9351799999999996E-2</v>
      </c>
    </row>
    <row r="95" spans="4:13" ht="15.75" customHeight="1" x14ac:dyDescent="0.25">
      <c r="D95" s="40"/>
      <c r="E95" s="40"/>
      <c r="F95" s="101">
        <v>36647</v>
      </c>
      <c r="G95" s="44" t="s">
        <v>33</v>
      </c>
      <c r="H95" s="44" t="s">
        <v>33</v>
      </c>
      <c r="I95" s="44" t="s">
        <v>33</v>
      </c>
      <c r="J95" s="44">
        <v>0.09</v>
      </c>
      <c r="K95" s="44">
        <v>6.2780000000000002E-2</v>
      </c>
      <c r="M95" s="45">
        <v>5.9830899999999999E-2</v>
      </c>
    </row>
    <row r="96" spans="4:13" ht="15.75" customHeight="1" x14ac:dyDescent="0.25">
      <c r="D96" s="40"/>
      <c r="E96" s="40"/>
      <c r="F96" s="101">
        <v>36648</v>
      </c>
      <c r="G96" s="44">
        <v>6.3550000000000009E-2</v>
      </c>
      <c r="H96" s="44">
        <v>6.5687499999999996E-2</v>
      </c>
      <c r="I96" s="44">
        <v>6.7837500000000009E-2</v>
      </c>
      <c r="J96" s="44">
        <v>0.09</v>
      </c>
      <c r="K96" s="44">
        <v>6.2990000000000004E-2</v>
      </c>
      <c r="M96" s="45">
        <v>5.9973499999999999E-2</v>
      </c>
    </row>
    <row r="97" spans="4:13" ht="15.75" customHeight="1" x14ac:dyDescent="0.25">
      <c r="D97" s="40"/>
      <c r="E97" s="40"/>
      <c r="F97" s="101">
        <v>36649</v>
      </c>
      <c r="G97" s="44">
        <v>6.3750000000000001E-2</v>
      </c>
      <c r="H97" s="44">
        <v>6.6000000000000003E-2</v>
      </c>
      <c r="I97" s="44">
        <v>6.8137500000000004E-2</v>
      </c>
      <c r="J97" s="44">
        <v>0.09</v>
      </c>
      <c r="K97" s="44">
        <v>6.4009999999999997E-2</v>
      </c>
      <c r="M97" s="45">
        <v>6.03893E-2</v>
      </c>
    </row>
    <row r="98" spans="4:13" ht="15.75" customHeight="1" x14ac:dyDescent="0.25">
      <c r="D98" s="40"/>
      <c r="E98" s="40"/>
      <c r="F98" s="101">
        <v>36650</v>
      </c>
      <c r="G98" s="44">
        <v>6.42625E-2</v>
      </c>
      <c r="H98" s="44">
        <v>6.6525000000000001E-2</v>
      </c>
      <c r="I98" s="44">
        <v>6.8699999999999997E-2</v>
      </c>
      <c r="J98" s="44">
        <v>0.09</v>
      </c>
      <c r="K98" s="44">
        <v>6.4269999999999994E-2</v>
      </c>
      <c r="M98" s="45">
        <v>6.0488699999999999E-2</v>
      </c>
    </row>
    <row r="99" spans="4:13" ht="15.75" customHeight="1" x14ac:dyDescent="0.25">
      <c r="D99" s="40"/>
      <c r="E99" s="40"/>
      <c r="F99" s="101">
        <v>36651</v>
      </c>
      <c r="G99" s="44">
        <v>6.4399999999999999E-2</v>
      </c>
      <c r="H99" s="44">
        <v>6.6699999999999995E-2</v>
      </c>
      <c r="I99" s="44">
        <v>6.8812499999999999E-2</v>
      </c>
      <c r="J99" s="44">
        <v>0.09</v>
      </c>
      <c r="K99" s="44">
        <v>6.5049999999999997E-2</v>
      </c>
      <c r="M99" s="45">
        <v>6.0568999999999998E-2</v>
      </c>
    </row>
    <row r="100" spans="4:13" ht="15.75" customHeight="1" x14ac:dyDescent="0.25">
      <c r="D100" s="40"/>
      <c r="E100" s="40"/>
      <c r="F100" s="101">
        <v>36654</v>
      </c>
      <c r="G100" s="44">
        <v>6.4612500000000003E-2</v>
      </c>
      <c r="H100" s="44">
        <v>6.7000000000000004E-2</v>
      </c>
      <c r="I100" s="44">
        <v>6.9137500000000005E-2</v>
      </c>
      <c r="J100" s="44">
        <v>0.09</v>
      </c>
      <c r="K100" s="44">
        <v>6.5599999999999992E-2</v>
      </c>
      <c r="M100" s="45">
        <v>6.1101599999999999E-2</v>
      </c>
    </row>
    <row r="101" spans="4:13" ht="15.75" customHeight="1" x14ac:dyDescent="0.25">
      <c r="D101" s="40"/>
      <c r="E101" s="40"/>
      <c r="F101" s="101">
        <v>36655</v>
      </c>
      <c r="G101" s="44">
        <v>6.4787499999999998E-2</v>
      </c>
      <c r="H101" s="44">
        <v>6.7187499999999997E-2</v>
      </c>
      <c r="I101" s="44">
        <v>6.9312499999999999E-2</v>
      </c>
      <c r="J101" s="44">
        <v>0.09</v>
      </c>
      <c r="K101" s="44">
        <v>6.5290000000000001E-2</v>
      </c>
      <c r="M101" s="45">
        <v>6.1273400000000006E-2</v>
      </c>
    </row>
    <row r="102" spans="4:13" ht="15.75" customHeight="1" x14ac:dyDescent="0.25">
      <c r="D102" s="40"/>
      <c r="E102" s="40"/>
      <c r="F102" s="101">
        <v>36656</v>
      </c>
      <c r="G102" s="44">
        <v>6.4950000000000008E-2</v>
      </c>
      <c r="H102" s="44">
        <v>6.7199999999999996E-2</v>
      </c>
      <c r="I102" s="44">
        <v>6.93E-2</v>
      </c>
      <c r="J102" s="44">
        <v>0.09</v>
      </c>
      <c r="K102" s="44">
        <v>6.4199999999999993E-2</v>
      </c>
      <c r="M102" s="45">
        <v>6.1613899999999999E-2</v>
      </c>
    </row>
    <row r="103" spans="4:13" ht="15.75" customHeight="1" x14ac:dyDescent="0.25">
      <c r="D103" s="40"/>
      <c r="E103" s="40"/>
      <c r="F103" s="101">
        <v>36657</v>
      </c>
      <c r="G103" s="44">
        <v>6.5225000000000005E-2</v>
      </c>
      <c r="H103" s="44">
        <v>6.7199999999999996E-2</v>
      </c>
      <c r="I103" s="44">
        <v>6.9212499999999996E-2</v>
      </c>
      <c r="J103" s="44">
        <v>0.09</v>
      </c>
      <c r="K103" s="44">
        <v>6.4089999999999994E-2</v>
      </c>
      <c r="M103" s="45">
        <v>6.1773399999999999E-2</v>
      </c>
    </row>
    <row r="104" spans="4:13" ht="15.75" customHeight="1" x14ac:dyDescent="0.25">
      <c r="D104" s="40"/>
      <c r="E104" s="40"/>
      <c r="F104" s="101">
        <v>36658</v>
      </c>
      <c r="G104" s="44">
        <v>6.54E-2</v>
      </c>
      <c r="H104" s="44">
        <v>6.7337499999999995E-2</v>
      </c>
      <c r="I104" s="44">
        <v>6.9349999999999995E-2</v>
      </c>
      <c r="J104" s="44">
        <v>0.09</v>
      </c>
      <c r="K104" s="44">
        <v>6.5119999999999997E-2</v>
      </c>
      <c r="M104" s="45">
        <v>6.1888399999999996E-2</v>
      </c>
    </row>
    <row r="105" spans="4:13" ht="15.75" customHeight="1" x14ac:dyDescent="0.25">
      <c r="D105" s="40"/>
      <c r="E105" s="40"/>
      <c r="F105" s="101">
        <v>36661</v>
      </c>
      <c r="G105" s="44">
        <v>6.5700000000000008E-2</v>
      </c>
      <c r="H105" s="44">
        <v>6.7599999999999993E-2</v>
      </c>
      <c r="I105" s="44">
        <v>6.9737499999999994E-2</v>
      </c>
      <c r="J105" s="44">
        <v>0.09</v>
      </c>
      <c r="K105" s="44">
        <v>6.4460000000000003E-2</v>
      </c>
      <c r="M105" s="45">
        <v>6.2378999999999997E-2</v>
      </c>
    </row>
    <row r="106" spans="4:13" ht="15.75" customHeight="1" x14ac:dyDescent="0.25">
      <c r="D106" s="40"/>
      <c r="E106" s="40"/>
      <c r="F106" s="101">
        <v>36662</v>
      </c>
      <c r="G106" s="44">
        <v>6.5837500000000007E-2</v>
      </c>
      <c r="H106" s="44">
        <v>6.7612500000000006E-2</v>
      </c>
      <c r="I106" s="44">
        <v>6.9837499999999997E-2</v>
      </c>
      <c r="J106" s="44">
        <v>0.09</v>
      </c>
      <c r="K106" s="44">
        <v>6.4240000000000005E-2</v>
      </c>
      <c r="M106" s="45">
        <v>6.2498899999999996E-2</v>
      </c>
    </row>
    <row r="107" spans="4:13" ht="15.75" customHeight="1" x14ac:dyDescent="0.25">
      <c r="D107" s="40"/>
      <c r="E107" s="40"/>
      <c r="F107" s="101">
        <v>36663</v>
      </c>
      <c r="G107" s="44">
        <v>6.6074999999999995E-2</v>
      </c>
      <c r="H107" s="44">
        <v>6.8087499999999995E-2</v>
      </c>
      <c r="I107" s="44">
        <v>7.0412500000000003E-2</v>
      </c>
      <c r="J107" s="44">
        <v>9.5000000000000001E-2</v>
      </c>
      <c r="K107" s="44">
        <v>6.4960000000000004E-2</v>
      </c>
      <c r="M107" s="45">
        <v>6.2704599999999999E-2</v>
      </c>
    </row>
    <row r="108" spans="4:13" ht="15.75" customHeight="1" x14ac:dyDescent="0.25">
      <c r="D108" s="40"/>
      <c r="E108" s="40"/>
      <c r="F108" s="101">
        <v>36664</v>
      </c>
      <c r="G108" s="44">
        <v>6.6087499999999993E-2</v>
      </c>
      <c r="H108" s="44">
        <v>6.8187499999999998E-2</v>
      </c>
      <c r="I108" s="44">
        <v>7.0612500000000009E-2</v>
      </c>
      <c r="J108" s="44">
        <v>9.5000000000000001E-2</v>
      </c>
      <c r="K108" s="44">
        <v>6.54E-2</v>
      </c>
      <c r="M108" s="45">
        <v>6.2769199999999997E-2</v>
      </c>
    </row>
    <row r="109" spans="4:13" ht="15.75" customHeight="1" x14ac:dyDescent="0.25">
      <c r="D109" s="40"/>
      <c r="E109" s="40"/>
      <c r="F109" s="101">
        <v>36665</v>
      </c>
      <c r="G109" s="44">
        <v>6.6100000000000006E-2</v>
      </c>
      <c r="H109" s="44">
        <v>6.8199999999999997E-2</v>
      </c>
      <c r="I109" s="44">
        <v>7.0599999999999996E-2</v>
      </c>
      <c r="J109" s="44">
        <v>9.5000000000000001E-2</v>
      </c>
      <c r="K109" s="44">
        <v>6.4939999999999998E-2</v>
      </c>
      <c r="M109" s="45">
        <v>6.2831799999999993E-2</v>
      </c>
    </row>
    <row r="110" spans="4:13" ht="15.75" customHeight="1" x14ac:dyDescent="0.25">
      <c r="D110" s="40"/>
      <c r="E110" s="40"/>
      <c r="F110" s="101">
        <v>36668</v>
      </c>
      <c r="G110" s="44">
        <v>6.6100000000000006E-2</v>
      </c>
      <c r="H110" s="44">
        <v>6.8199999999999997E-2</v>
      </c>
      <c r="I110" s="44">
        <v>7.0425000000000001E-2</v>
      </c>
      <c r="J110" s="44">
        <v>9.5000000000000001E-2</v>
      </c>
      <c r="K110" s="44">
        <v>6.4390000000000003E-2</v>
      </c>
      <c r="M110" s="45">
        <v>6.3134399999999993E-2</v>
      </c>
    </row>
    <row r="111" spans="4:13" ht="15.75" customHeight="1" x14ac:dyDescent="0.25">
      <c r="D111" s="40"/>
      <c r="E111" s="40"/>
      <c r="F111" s="101">
        <v>36669</v>
      </c>
      <c r="G111" s="44">
        <v>6.6100000000000006E-2</v>
      </c>
      <c r="H111" s="44">
        <v>6.8199999999999997E-2</v>
      </c>
      <c r="I111" s="44">
        <v>7.0425000000000001E-2</v>
      </c>
      <c r="J111" s="44">
        <v>9.5000000000000001E-2</v>
      </c>
      <c r="K111" s="44">
        <v>6.4349999999999991E-2</v>
      </c>
      <c r="M111" s="45">
        <v>6.3176599999999999E-2</v>
      </c>
    </row>
    <row r="112" spans="4:13" ht="15.75" customHeight="1" x14ac:dyDescent="0.25">
      <c r="D112" s="40"/>
      <c r="E112" s="40"/>
      <c r="F112" s="101">
        <v>36670</v>
      </c>
      <c r="G112" s="44">
        <v>6.6100000000000006E-2</v>
      </c>
      <c r="H112" s="44">
        <v>6.8199999999999997E-2</v>
      </c>
      <c r="I112" s="44">
        <v>7.0412500000000003E-2</v>
      </c>
      <c r="J112" s="44">
        <v>9.5000000000000001E-2</v>
      </c>
      <c r="K112" s="44">
        <v>6.4699999999999994E-2</v>
      </c>
      <c r="M112" s="45">
        <v>6.3274299999999992E-2</v>
      </c>
    </row>
    <row r="113" spans="4:13" ht="15.75" customHeight="1" x14ac:dyDescent="0.25">
      <c r="D113" s="40"/>
      <c r="E113" s="40"/>
      <c r="F113" s="101">
        <v>36671</v>
      </c>
      <c r="G113" s="44">
        <v>6.6112500000000005E-2</v>
      </c>
      <c r="H113" s="44">
        <v>6.8275000000000002E-2</v>
      </c>
      <c r="I113" s="44">
        <v>7.0624999999999993E-2</v>
      </c>
      <c r="J113" s="44">
        <v>9.5000000000000001E-2</v>
      </c>
      <c r="K113" s="44">
        <v>6.3939999999999997E-2</v>
      </c>
      <c r="M113" s="45">
        <v>6.3328400000000007E-2</v>
      </c>
    </row>
    <row r="114" spans="4:13" ht="15.75" customHeight="1" x14ac:dyDescent="0.25">
      <c r="D114" s="40"/>
      <c r="E114" s="40"/>
      <c r="F114" s="101">
        <v>36672</v>
      </c>
      <c r="G114" s="44">
        <v>6.615E-2</v>
      </c>
      <c r="H114" s="44">
        <v>6.8262500000000004E-2</v>
      </c>
      <c r="I114" s="44">
        <v>7.0525000000000004E-2</v>
      </c>
      <c r="J114" s="44">
        <v>9.5000000000000001E-2</v>
      </c>
      <c r="K114" s="44">
        <v>6.3310000000000005E-2</v>
      </c>
      <c r="M114" s="45">
        <v>6.3360299999999994E-2</v>
      </c>
    </row>
    <row r="115" spans="4:13" ht="15.75" customHeight="1" x14ac:dyDescent="0.25">
      <c r="D115" s="40"/>
      <c r="E115" s="40"/>
      <c r="F115" s="101">
        <v>36675</v>
      </c>
      <c r="G115" s="44" t="s">
        <v>33</v>
      </c>
      <c r="H115" s="44" t="s">
        <v>33</v>
      </c>
      <c r="I115" s="44" t="s">
        <v>33</v>
      </c>
      <c r="J115" s="44" t="s">
        <v>33</v>
      </c>
      <c r="K115" s="44">
        <v>6.3310000000000005E-2</v>
      </c>
      <c r="M115" s="45">
        <v>6.3360299999999994E-2</v>
      </c>
    </row>
    <row r="116" spans="4:13" ht="15.75" customHeight="1" x14ac:dyDescent="0.25">
      <c r="D116" s="40"/>
      <c r="E116" s="40"/>
      <c r="F116" s="101">
        <v>36676</v>
      </c>
      <c r="G116" s="44">
        <v>6.6412499999999999E-2</v>
      </c>
      <c r="H116" s="44">
        <v>6.8400000000000002E-2</v>
      </c>
      <c r="I116" s="44">
        <v>7.0624999999999993E-2</v>
      </c>
      <c r="J116" s="44">
        <v>9.5000000000000001E-2</v>
      </c>
      <c r="K116" s="44">
        <v>6.3759999999999997E-2</v>
      </c>
      <c r="M116" s="45">
        <v>6.3670400000000002E-2</v>
      </c>
    </row>
    <row r="117" spans="4:13" ht="15.75" customHeight="1" x14ac:dyDescent="0.25">
      <c r="D117" s="40"/>
      <c r="E117" s="40"/>
      <c r="F117" s="101">
        <v>36677</v>
      </c>
      <c r="G117" s="44">
        <v>6.6537499999999999E-2</v>
      </c>
      <c r="H117" s="44">
        <v>6.8624999999999992E-2</v>
      </c>
      <c r="I117" s="44">
        <v>7.1050000000000002E-2</v>
      </c>
      <c r="J117" s="44">
        <v>9.5000000000000001E-2</v>
      </c>
      <c r="K117" s="44">
        <v>6.2719999999999998E-2</v>
      </c>
      <c r="M117" s="45">
        <v>6.3674999999999995E-2</v>
      </c>
    </row>
    <row r="118" spans="4:13" ht="15.75" customHeight="1" x14ac:dyDescent="0.25">
      <c r="D118" s="40"/>
      <c r="E118" s="40"/>
      <c r="F118" s="101">
        <v>36678</v>
      </c>
      <c r="G118" s="44">
        <v>6.662499999999999E-2</v>
      </c>
      <c r="H118" s="44">
        <v>6.8687499999999999E-2</v>
      </c>
      <c r="I118" s="44">
        <v>7.1087499999999998E-2</v>
      </c>
      <c r="J118" s="44">
        <v>9.5000000000000001E-2</v>
      </c>
      <c r="K118" s="44">
        <v>6.191E-2</v>
      </c>
      <c r="M118" s="45">
        <v>6.3872799999999993E-2</v>
      </c>
    </row>
    <row r="119" spans="4:13" ht="15.75" customHeight="1" x14ac:dyDescent="0.25">
      <c r="D119" s="40"/>
      <c r="E119" s="40"/>
      <c r="F119" s="101">
        <v>36679</v>
      </c>
      <c r="G119" s="44">
        <v>6.6562499999999997E-2</v>
      </c>
      <c r="H119" s="44">
        <v>6.8512500000000004E-2</v>
      </c>
      <c r="I119" s="44">
        <v>7.0699999999999999E-2</v>
      </c>
      <c r="J119" s="44">
        <v>9.5000000000000001E-2</v>
      </c>
      <c r="K119" s="44">
        <v>6.1519999999999998E-2</v>
      </c>
      <c r="M119" s="45">
        <v>6.3893000000000005E-2</v>
      </c>
    </row>
    <row r="120" spans="4:13" ht="15.75" customHeight="1" x14ac:dyDescent="0.25">
      <c r="D120" s="40"/>
      <c r="E120" s="40"/>
      <c r="F120" s="101">
        <v>36682</v>
      </c>
      <c r="G120" s="44">
        <v>6.6224999999999992E-2</v>
      </c>
      <c r="H120" s="44">
        <v>6.7924999999999999E-2</v>
      </c>
      <c r="I120" s="44">
        <v>6.9800000000000001E-2</v>
      </c>
      <c r="J120" s="44">
        <v>9.5000000000000001E-2</v>
      </c>
      <c r="K120" s="44">
        <v>6.1219999999999997E-2</v>
      </c>
      <c r="M120" s="45">
        <v>6.4100000000000004E-2</v>
      </c>
    </row>
    <row r="121" spans="4:13" ht="15.75" customHeight="1" x14ac:dyDescent="0.25">
      <c r="D121" s="40"/>
      <c r="E121" s="40"/>
      <c r="F121" s="101">
        <v>36683</v>
      </c>
      <c r="G121" s="44">
        <v>6.6262500000000002E-2</v>
      </c>
      <c r="H121" s="44">
        <v>6.7900000000000002E-2</v>
      </c>
      <c r="I121" s="44">
        <v>6.9699999999999998E-2</v>
      </c>
      <c r="J121" s="44">
        <v>9.5000000000000001E-2</v>
      </c>
      <c r="K121" s="44">
        <v>6.1219999999999997E-2</v>
      </c>
      <c r="M121" s="45">
        <v>6.4143499999999992E-2</v>
      </c>
    </row>
    <row r="122" spans="4:13" ht="15.75" customHeight="1" x14ac:dyDescent="0.25">
      <c r="D122" s="40"/>
      <c r="E122" s="40"/>
      <c r="F122" s="101">
        <v>36684</v>
      </c>
      <c r="G122" s="44">
        <v>6.6299999999999998E-2</v>
      </c>
      <c r="H122" s="44">
        <v>6.7975000000000008E-2</v>
      </c>
      <c r="I122" s="44">
        <v>6.9800000000000001E-2</v>
      </c>
      <c r="J122" s="44">
        <v>9.5000000000000001E-2</v>
      </c>
      <c r="K122" s="44">
        <v>6.1409999999999999E-2</v>
      </c>
      <c r="M122" s="45">
        <v>6.4163600000000001E-2</v>
      </c>
    </row>
    <row r="123" spans="4:13" ht="15.75" customHeight="1" x14ac:dyDescent="0.25">
      <c r="D123" s="40"/>
      <c r="E123" s="40"/>
      <c r="F123" s="101">
        <v>36685</v>
      </c>
      <c r="G123" s="44">
        <v>6.6349999999999992E-2</v>
      </c>
      <c r="H123" s="44">
        <v>6.8000000000000005E-2</v>
      </c>
      <c r="I123" s="44">
        <v>6.9824999999999998E-2</v>
      </c>
      <c r="J123" s="44">
        <v>9.5000000000000001E-2</v>
      </c>
      <c r="K123" s="44">
        <v>6.1239999999999996E-2</v>
      </c>
      <c r="M123" s="45">
        <v>6.4177200000000004E-2</v>
      </c>
    </row>
    <row r="124" spans="4:13" ht="15.75" customHeight="1" x14ac:dyDescent="0.25">
      <c r="D124" s="40"/>
      <c r="E124" s="40"/>
      <c r="F124" s="101">
        <v>36686</v>
      </c>
      <c r="G124" s="44">
        <v>6.6412499999999999E-2</v>
      </c>
      <c r="H124" s="44">
        <v>6.8099999999999994E-2</v>
      </c>
      <c r="I124" s="44">
        <v>6.9900000000000004E-2</v>
      </c>
      <c r="J124" s="44">
        <v>9.5000000000000001E-2</v>
      </c>
      <c r="K124" s="44">
        <v>6.1260000000000002E-2</v>
      </c>
      <c r="M124" s="45">
        <v>6.4181299999999997E-2</v>
      </c>
    </row>
    <row r="125" spans="4:13" ht="15.75" customHeight="1" x14ac:dyDescent="0.25">
      <c r="D125" s="40"/>
      <c r="E125" s="40"/>
      <c r="F125" s="101">
        <v>36689</v>
      </c>
      <c r="G125" s="44">
        <v>6.6487499999999991E-2</v>
      </c>
      <c r="H125" s="44">
        <v>6.8099999999999994E-2</v>
      </c>
      <c r="I125" s="44">
        <v>6.9925000000000001E-2</v>
      </c>
      <c r="J125" s="44">
        <v>9.5000000000000001E-2</v>
      </c>
      <c r="K125" s="44">
        <v>6.071E-2</v>
      </c>
      <c r="M125" s="45">
        <v>6.4207200000000006E-2</v>
      </c>
    </row>
    <row r="126" spans="4:13" ht="15.75" customHeight="1" x14ac:dyDescent="0.25">
      <c r="D126" s="40"/>
      <c r="E126" s="40"/>
      <c r="F126" s="101">
        <v>36690</v>
      </c>
      <c r="G126" s="44">
        <v>6.6512500000000002E-2</v>
      </c>
      <c r="H126" s="44">
        <v>6.8099999999999994E-2</v>
      </c>
      <c r="I126" s="44">
        <v>6.9900000000000004E-2</v>
      </c>
      <c r="J126" s="44">
        <v>9.5000000000000001E-2</v>
      </c>
      <c r="K126" s="44">
        <v>6.1159999999999999E-2</v>
      </c>
      <c r="M126" s="45">
        <v>6.4207200000000006E-2</v>
      </c>
    </row>
    <row r="127" spans="4:13" ht="15.75" customHeight="1" x14ac:dyDescent="0.25">
      <c r="D127" s="40"/>
      <c r="E127" s="40"/>
      <c r="F127" s="101">
        <v>36691</v>
      </c>
      <c r="G127" s="44">
        <v>6.6500000000000004E-2</v>
      </c>
      <c r="H127" s="44">
        <v>6.7924999999999999E-2</v>
      </c>
      <c r="I127" s="44">
        <v>6.9599999999999995E-2</v>
      </c>
      <c r="J127" s="44">
        <v>9.5000000000000001E-2</v>
      </c>
      <c r="K127" s="44">
        <v>6.0410000000000005E-2</v>
      </c>
      <c r="M127" s="45">
        <v>6.4200499999999994E-2</v>
      </c>
    </row>
    <row r="128" spans="4:13" ht="15.75" customHeight="1" x14ac:dyDescent="0.25">
      <c r="D128" s="40"/>
      <c r="E128" s="40"/>
      <c r="F128" s="101">
        <v>36692</v>
      </c>
      <c r="G128" s="44">
        <v>6.6487499999999991E-2</v>
      </c>
      <c r="H128" s="44">
        <v>6.7775000000000002E-2</v>
      </c>
      <c r="I128" s="44">
        <v>6.9412500000000002E-2</v>
      </c>
      <c r="J128" s="44">
        <v>9.5000000000000001E-2</v>
      </c>
      <c r="K128" s="44">
        <v>6.0499999999999998E-2</v>
      </c>
      <c r="M128" s="45">
        <v>6.4161499999999996E-2</v>
      </c>
    </row>
    <row r="129" spans="4:13" ht="15.75" customHeight="1" x14ac:dyDescent="0.25">
      <c r="D129" s="40"/>
      <c r="E129" s="40"/>
      <c r="F129" s="101">
        <v>36693</v>
      </c>
      <c r="G129" s="44">
        <v>6.6512500000000002E-2</v>
      </c>
      <c r="H129" s="44">
        <v>6.7750000000000005E-2</v>
      </c>
      <c r="I129" s="44">
        <v>6.9412500000000002E-2</v>
      </c>
      <c r="J129" s="44">
        <v>9.5000000000000001E-2</v>
      </c>
      <c r="K129" s="44">
        <v>5.9709999999999999E-2</v>
      </c>
      <c r="M129" s="45">
        <v>6.4132599999999998E-2</v>
      </c>
    </row>
    <row r="130" spans="4:13" ht="15.75" customHeight="1" x14ac:dyDescent="0.25">
      <c r="D130" s="40"/>
      <c r="E130" s="40"/>
      <c r="F130" s="101">
        <v>36696</v>
      </c>
      <c r="G130" s="44">
        <v>6.6475000000000006E-2</v>
      </c>
      <c r="H130" s="44">
        <v>6.7618799999999993E-2</v>
      </c>
      <c r="I130" s="44">
        <v>6.908750000000001E-2</v>
      </c>
      <c r="J130" s="44">
        <v>9.5000000000000001E-2</v>
      </c>
      <c r="K130" s="44">
        <v>5.9989999999999995E-2</v>
      </c>
      <c r="M130" s="45">
        <v>6.418370000000001E-2</v>
      </c>
    </row>
    <row r="131" spans="4:13" ht="15.75" customHeight="1" x14ac:dyDescent="0.25">
      <c r="D131" s="40"/>
      <c r="E131" s="40"/>
      <c r="F131" s="101">
        <v>36697</v>
      </c>
      <c r="G131" s="44">
        <v>6.6500000000000004E-2</v>
      </c>
      <c r="H131" s="44">
        <v>6.7612500000000006E-2</v>
      </c>
      <c r="I131" s="44">
        <v>6.9112499999999993E-2</v>
      </c>
      <c r="J131" s="44">
        <v>9.5000000000000001E-2</v>
      </c>
      <c r="K131" s="44">
        <v>6.0199999999999997E-2</v>
      </c>
      <c r="M131" s="45">
        <v>6.4200499999999994E-2</v>
      </c>
    </row>
    <row r="132" spans="4:13" ht="15.75" customHeight="1" x14ac:dyDescent="0.25">
      <c r="D132" s="40"/>
      <c r="E132" s="40"/>
      <c r="F132" s="101">
        <v>36698</v>
      </c>
      <c r="G132" s="44">
        <v>6.6500000000000004E-2</v>
      </c>
      <c r="H132" s="44">
        <v>6.7650000000000002E-2</v>
      </c>
      <c r="I132" s="44">
        <v>6.9199999999999998E-2</v>
      </c>
      <c r="J132" s="44">
        <v>9.5000000000000001E-2</v>
      </c>
      <c r="K132" s="44">
        <v>6.1130000000000004E-2</v>
      </c>
      <c r="M132" s="45">
        <v>6.42239E-2</v>
      </c>
    </row>
    <row r="133" spans="4:13" ht="15.75" customHeight="1" x14ac:dyDescent="0.25">
      <c r="D133" s="40"/>
      <c r="E133" s="40"/>
      <c r="F133" s="101">
        <v>36699</v>
      </c>
      <c r="G133" s="44">
        <v>6.6512500000000002E-2</v>
      </c>
      <c r="H133" s="44">
        <v>6.7724999999999994E-2</v>
      </c>
      <c r="I133" s="44">
        <v>6.9324999999999998E-2</v>
      </c>
      <c r="J133" s="44">
        <v>9.5000000000000001E-2</v>
      </c>
      <c r="K133" s="44">
        <v>6.1040000000000004E-2</v>
      </c>
      <c r="M133" s="45">
        <v>6.4230599999999999E-2</v>
      </c>
    </row>
    <row r="134" spans="4:13" ht="15.75" customHeight="1" x14ac:dyDescent="0.25">
      <c r="D134" s="40"/>
      <c r="E134" s="40"/>
      <c r="F134" s="101">
        <v>36700</v>
      </c>
      <c r="G134" s="44">
        <v>6.6512500000000002E-2</v>
      </c>
      <c r="H134" s="44">
        <v>6.7699999999999996E-2</v>
      </c>
      <c r="I134" s="44">
        <v>6.93E-2</v>
      </c>
      <c r="J134" s="44">
        <v>9.5000000000000001E-2</v>
      </c>
      <c r="K134" s="44">
        <v>6.1849999999999995E-2</v>
      </c>
      <c r="M134" s="45">
        <v>6.42461E-2</v>
      </c>
    </row>
    <row r="135" spans="4:13" ht="15.75" customHeight="1" x14ac:dyDescent="0.25">
      <c r="D135" s="40"/>
      <c r="E135" s="40"/>
      <c r="F135" s="101">
        <v>36703</v>
      </c>
      <c r="G135" s="44">
        <v>6.6650000000000001E-2</v>
      </c>
      <c r="H135" s="44">
        <v>6.7743799999999993E-2</v>
      </c>
      <c r="I135" s="44">
        <v>6.9312499999999999E-2</v>
      </c>
      <c r="J135" s="44">
        <v>9.5000000000000001E-2</v>
      </c>
      <c r="K135" s="44">
        <v>6.1020000000000005E-2</v>
      </c>
      <c r="M135" s="45">
        <v>6.4334500000000003E-2</v>
      </c>
    </row>
    <row r="136" spans="4:13" ht="15.75" customHeight="1" x14ac:dyDescent="0.25">
      <c r="D136" s="40"/>
      <c r="E136" s="40"/>
      <c r="F136" s="101">
        <v>36704</v>
      </c>
      <c r="G136" s="44">
        <v>6.6737500000000005E-2</v>
      </c>
      <c r="H136" s="44">
        <v>6.7750000000000005E-2</v>
      </c>
      <c r="I136" s="44">
        <v>6.9324999999999998E-2</v>
      </c>
      <c r="J136" s="44">
        <v>9.5000000000000001E-2</v>
      </c>
      <c r="K136" s="44">
        <v>6.0850000000000001E-2</v>
      </c>
      <c r="M136" s="45">
        <v>6.4351199999999997E-2</v>
      </c>
    </row>
    <row r="137" spans="4:13" ht="15.75" customHeight="1" x14ac:dyDescent="0.25">
      <c r="D137" s="40"/>
      <c r="E137" s="40"/>
      <c r="F137" s="101">
        <v>36705</v>
      </c>
      <c r="G137" s="44">
        <v>6.6843799999999995E-2</v>
      </c>
      <c r="H137" s="44">
        <v>6.7799999999999999E-2</v>
      </c>
      <c r="I137" s="44">
        <v>6.9400000000000003E-2</v>
      </c>
      <c r="J137" s="44">
        <v>9.5000000000000001E-2</v>
      </c>
      <c r="K137" s="44">
        <v>6.0999999999999999E-2</v>
      </c>
      <c r="M137" s="45">
        <v>6.4354599999999998E-2</v>
      </c>
    </row>
    <row r="138" spans="4:13" ht="15.75" customHeight="1" x14ac:dyDescent="0.25">
      <c r="D138" s="40"/>
      <c r="E138" s="40"/>
      <c r="F138" s="101">
        <v>36706</v>
      </c>
      <c r="G138" s="44">
        <v>6.6449999999999995E-2</v>
      </c>
      <c r="H138" s="44">
        <v>6.7787500000000001E-2</v>
      </c>
      <c r="I138" s="44">
        <v>7.0125000000000007E-2</v>
      </c>
      <c r="J138" s="44">
        <v>9.5000000000000001E-2</v>
      </c>
      <c r="K138" s="44">
        <v>6.0270000000000004E-2</v>
      </c>
      <c r="M138" s="45">
        <v>6.4394000000000007E-2</v>
      </c>
    </row>
    <row r="139" spans="4:13" ht="15.75" customHeight="1" x14ac:dyDescent="0.25">
      <c r="D139" s="40"/>
      <c r="E139" s="40"/>
      <c r="F139" s="101">
        <v>36707</v>
      </c>
      <c r="G139" s="44">
        <v>6.64188E-2</v>
      </c>
      <c r="H139" s="44">
        <v>6.7693799999999998E-2</v>
      </c>
      <c r="I139" s="44">
        <v>7.0000000000000007E-2</v>
      </c>
      <c r="J139" s="44">
        <v>9.5000000000000001E-2</v>
      </c>
      <c r="K139" s="44">
        <v>6.0309999999999996E-2</v>
      </c>
      <c r="M139" s="45">
        <v>6.4388799999999996E-2</v>
      </c>
    </row>
    <row r="140" spans="4:13" ht="15.75" customHeight="1" x14ac:dyDescent="0.25">
      <c r="D140" s="40"/>
      <c r="E140" s="40"/>
      <c r="F140" s="101">
        <v>36710</v>
      </c>
      <c r="G140" s="44">
        <v>6.6400000000000001E-2</v>
      </c>
      <c r="H140" s="44">
        <v>6.7699999999999996E-2</v>
      </c>
      <c r="I140" s="44">
        <v>7.0000000000000007E-2</v>
      </c>
      <c r="J140" s="44">
        <v>9.5000000000000001E-2</v>
      </c>
      <c r="K140" s="44">
        <v>5.9889999999999999E-2</v>
      </c>
      <c r="M140" s="45">
        <v>6.4318600000000004E-2</v>
      </c>
    </row>
    <row r="141" spans="4:13" ht="15.75" customHeight="1" x14ac:dyDescent="0.25">
      <c r="D141" s="40"/>
      <c r="E141" s="40"/>
      <c r="F141" s="101">
        <v>36711</v>
      </c>
      <c r="G141" s="44">
        <v>6.6299999999999998E-2</v>
      </c>
      <c r="H141" s="44">
        <v>6.7500000000000004E-2</v>
      </c>
      <c r="I141" s="44">
        <v>6.9612499999999994E-2</v>
      </c>
      <c r="J141" s="44" t="s">
        <v>33</v>
      </c>
      <c r="K141" s="44">
        <v>5.9889999999999999E-2</v>
      </c>
      <c r="M141" s="45">
        <v>6.4318600000000004E-2</v>
      </c>
    </row>
    <row r="142" spans="4:13" ht="15.75" customHeight="1" x14ac:dyDescent="0.25">
      <c r="D142" s="40"/>
      <c r="E142" s="40"/>
      <c r="F142" s="101">
        <v>36712</v>
      </c>
      <c r="G142" s="44">
        <v>6.6299999999999998E-2</v>
      </c>
      <c r="H142" s="44">
        <v>6.7449999999999996E-2</v>
      </c>
      <c r="I142" s="44">
        <v>6.9537500000000002E-2</v>
      </c>
      <c r="J142" s="44">
        <v>9.5000000000000001E-2</v>
      </c>
      <c r="K142" s="44">
        <v>5.9839999999999997E-2</v>
      </c>
      <c r="M142" s="45">
        <v>6.4155900000000002E-2</v>
      </c>
    </row>
    <row r="143" spans="4:13" ht="15.75" customHeight="1" x14ac:dyDescent="0.25">
      <c r="D143" s="40"/>
      <c r="E143" s="40"/>
      <c r="F143" s="101">
        <v>36713</v>
      </c>
      <c r="G143" s="44">
        <v>6.6299999999999998E-2</v>
      </c>
      <c r="H143" s="44">
        <v>6.7400000000000002E-2</v>
      </c>
      <c r="I143" s="44">
        <v>6.9337499999999996E-2</v>
      </c>
      <c r="J143" s="44">
        <v>9.5000000000000001E-2</v>
      </c>
      <c r="K143" s="44">
        <v>6.0479999999999999E-2</v>
      </c>
      <c r="M143" s="45">
        <v>6.41399E-2</v>
      </c>
    </row>
    <row r="144" spans="4:13" ht="15.75" customHeight="1" x14ac:dyDescent="0.25">
      <c r="D144" s="40"/>
      <c r="E144" s="40"/>
      <c r="F144" s="101">
        <v>36714</v>
      </c>
      <c r="G144" s="44">
        <v>6.6312499999999996E-2</v>
      </c>
      <c r="H144" s="44">
        <v>6.7437499999999997E-2</v>
      </c>
      <c r="I144" s="44">
        <v>6.9362500000000007E-2</v>
      </c>
      <c r="J144" s="44">
        <v>9.5000000000000001E-2</v>
      </c>
      <c r="K144" s="44">
        <v>6.0010000000000001E-2</v>
      </c>
      <c r="M144" s="45">
        <v>6.4149200000000003E-2</v>
      </c>
    </row>
    <row r="145" spans="4:13" ht="15.75" customHeight="1" x14ac:dyDescent="0.25">
      <c r="D145" s="40"/>
      <c r="E145" s="40"/>
      <c r="F145" s="101">
        <v>36717</v>
      </c>
      <c r="G145" s="44">
        <v>6.6299999999999998E-2</v>
      </c>
      <c r="H145" s="44">
        <v>6.7299999999999999E-2</v>
      </c>
      <c r="I145" s="44">
        <v>6.8962499999999996E-2</v>
      </c>
      <c r="J145" s="44">
        <v>9.5000000000000001E-2</v>
      </c>
      <c r="K145" s="44">
        <v>6.0350000000000001E-2</v>
      </c>
      <c r="M145" s="45">
        <v>6.4172999999999994E-2</v>
      </c>
    </row>
    <row r="146" spans="4:13" ht="15.75" customHeight="1" x14ac:dyDescent="0.25">
      <c r="D146" s="40"/>
      <c r="E146" s="40"/>
      <c r="F146" s="101">
        <v>36718</v>
      </c>
      <c r="G146" s="44">
        <v>6.6299999999999998E-2</v>
      </c>
      <c r="H146" s="44">
        <v>6.7312499999999997E-2</v>
      </c>
      <c r="I146" s="44">
        <v>6.9099999999999995E-2</v>
      </c>
      <c r="J146" s="44">
        <v>9.5000000000000001E-2</v>
      </c>
      <c r="K146" s="44">
        <v>6.0479999999999999E-2</v>
      </c>
      <c r="M146" s="45">
        <v>6.4182799999999998E-2</v>
      </c>
    </row>
    <row r="147" spans="4:13" ht="15.75" customHeight="1" x14ac:dyDescent="0.25">
      <c r="D147" s="40"/>
      <c r="E147" s="40"/>
      <c r="F147" s="101">
        <v>36719</v>
      </c>
      <c r="G147" s="44">
        <v>6.6287499999999999E-2</v>
      </c>
      <c r="H147" s="44">
        <v>6.7312499999999997E-2</v>
      </c>
      <c r="I147" s="44">
        <v>6.9099999999999995E-2</v>
      </c>
      <c r="J147" s="44">
        <v>9.5000000000000001E-2</v>
      </c>
      <c r="K147" s="44">
        <v>6.08E-2</v>
      </c>
      <c r="M147" s="45">
        <v>6.4229000000000008E-2</v>
      </c>
    </row>
    <row r="148" spans="4:13" ht="15.75" customHeight="1" x14ac:dyDescent="0.25">
      <c r="D148" s="40"/>
      <c r="E148" s="40"/>
      <c r="F148" s="101">
        <v>36720</v>
      </c>
      <c r="G148" s="44">
        <v>6.6262500000000002E-2</v>
      </c>
      <c r="H148" s="44">
        <v>6.7337499999999995E-2</v>
      </c>
      <c r="I148" s="44">
        <v>6.9137500000000005E-2</v>
      </c>
      <c r="J148" s="44">
        <v>9.5000000000000001E-2</v>
      </c>
      <c r="K148" s="44">
        <v>6.0049999999999999E-2</v>
      </c>
      <c r="M148" s="45">
        <v>6.4240500000000006E-2</v>
      </c>
    </row>
    <row r="149" spans="4:13" ht="15.75" customHeight="1" x14ac:dyDescent="0.25">
      <c r="D149" s="40"/>
      <c r="E149" s="40"/>
      <c r="F149" s="101">
        <v>36721</v>
      </c>
      <c r="G149" s="44">
        <v>6.6275000000000001E-2</v>
      </c>
      <c r="H149" s="44">
        <v>6.7299999999999999E-2</v>
      </c>
      <c r="I149" s="44">
        <v>6.905E-2</v>
      </c>
      <c r="J149" s="44">
        <v>9.5000000000000001E-2</v>
      </c>
      <c r="K149" s="44">
        <v>6.096E-2</v>
      </c>
      <c r="M149" s="45">
        <v>6.4253000000000005E-2</v>
      </c>
    </row>
    <row r="150" spans="4:13" ht="15.75" customHeight="1" x14ac:dyDescent="0.25">
      <c r="D150" s="40"/>
      <c r="E150" s="40"/>
      <c r="F150" s="101">
        <v>36724</v>
      </c>
      <c r="G150" s="44">
        <v>6.6299999999999998E-2</v>
      </c>
      <c r="H150" s="44">
        <v>6.7400000000000002E-2</v>
      </c>
      <c r="I150" s="44">
        <v>6.9275000000000003E-2</v>
      </c>
      <c r="J150" s="44">
        <v>9.5000000000000001E-2</v>
      </c>
      <c r="K150" s="44">
        <v>6.148E-2</v>
      </c>
      <c r="M150" s="45">
        <v>6.4419500000000005E-2</v>
      </c>
    </row>
    <row r="151" spans="4:13" ht="15.75" customHeight="1" x14ac:dyDescent="0.25">
      <c r="D151" s="40"/>
      <c r="E151" s="40"/>
      <c r="F151" s="101">
        <v>36725</v>
      </c>
      <c r="G151" s="44">
        <v>6.6299999999999998E-2</v>
      </c>
      <c r="H151" s="44">
        <v>6.7400000000000002E-2</v>
      </c>
      <c r="I151" s="44">
        <v>6.9400000000000003E-2</v>
      </c>
      <c r="J151" s="44">
        <v>9.5000000000000001E-2</v>
      </c>
      <c r="K151" s="44">
        <v>6.1409999999999999E-2</v>
      </c>
      <c r="M151" s="45">
        <v>6.4406499999999992E-2</v>
      </c>
    </row>
    <row r="152" spans="4:13" ht="15.75" customHeight="1" x14ac:dyDescent="0.25">
      <c r="D152" s="40"/>
      <c r="E152" s="40"/>
      <c r="F152" s="101">
        <v>36726</v>
      </c>
      <c r="G152" s="44">
        <v>6.6299999999999998E-2</v>
      </c>
      <c r="H152" s="44">
        <v>6.7400000000000002E-2</v>
      </c>
      <c r="I152" s="44">
        <v>6.9400000000000003E-2</v>
      </c>
      <c r="J152" s="44">
        <v>9.5000000000000001E-2</v>
      </c>
      <c r="K152" s="44">
        <v>6.1539999999999997E-2</v>
      </c>
      <c r="M152" s="45">
        <v>6.4393599999999995E-2</v>
      </c>
    </row>
    <row r="153" spans="4:13" ht="15.75" customHeight="1" x14ac:dyDescent="0.25">
      <c r="D153" s="40"/>
      <c r="E153" s="40"/>
      <c r="F153" s="101">
        <v>36727</v>
      </c>
      <c r="G153" s="44">
        <v>6.6299999999999998E-2</v>
      </c>
      <c r="H153" s="44">
        <v>6.7400000000000002E-2</v>
      </c>
      <c r="I153" s="44">
        <v>6.9412500000000002E-2</v>
      </c>
      <c r="J153" s="44">
        <v>9.5000000000000001E-2</v>
      </c>
      <c r="K153" s="44">
        <v>6.0019999999999997E-2</v>
      </c>
      <c r="M153" s="45">
        <v>6.4400700000000005E-2</v>
      </c>
    </row>
    <row r="154" spans="4:13" ht="15.75" customHeight="1" x14ac:dyDescent="0.25">
      <c r="D154" s="40"/>
      <c r="E154" s="40"/>
      <c r="F154" s="101">
        <v>36728</v>
      </c>
      <c r="G154" s="44">
        <v>6.6199999999999995E-2</v>
      </c>
      <c r="H154" s="44">
        <v>6.7174999999999999E-2</v>
      </c>
      <c r="I154" s="44">
        <v>6.8937499999999999E-2</v>
      </c>
      <c r="J154" s="44">
        <v>9.5000000000000001E-2</v>
      </c>
      <c r="K154" s="44">
        <v>5.9980000000000006E-2</v>
      </c>
      <c r="M154" s="45">
        <v>6.4405400000000002E-2</v>
      </c>
    </row>
    <row r="155" spans="4:13" ht="15.75" customHeight="1" x14ac:dyDescent="0.25">
      <c r="D155" s="40"/>
      <c r="E155" s="40"/>
      <c r="F155" s="101">
        <v>36731</v>
      </c>
      <c r="G155" s="44">
        <v>6.6199999999999995E-2</v>
      </c>
      <c r="H155" s="44">
        <v>6.7137500000000003E-2</v>
      </c>
      <c r="I155" s="44">
        <v>6.8912500000000002E-2</v>
      </c>
      <c r="J155" s="44">
        <v>9.5000000000000001E-2</v>
      </c>
      <c r="K155" s="44">
        <v>6.0339999999999998E-2</v>
      </c>
      <c r="M155" s="45">
        <v>6.4399999999999999E-2</v>
      </c>
    </row>
    <row r="156" spans="4:13" ht="15.75" customHeight="1" x14ac:dyDescent="0.25">
      <c r="D156" s="40"/>
      <c r="E156" s="40"/>
      <c r="F156" s="101">
        <v>36732</v>
      </c>
      <c r="G156" s="44">
        <v>6.6199999999999995E-2</v>
      </c>
      <c r="H156" s="44">
        <v>6.7150000000000001E-2</v>
      </c>
      <c r="I156" s="44">
        <v>6.8912500000000002E-2</v>
      </c>
      <c r="J156" s="44">
        <v>9.5000000000000001E-2</v>
      </c>
      <c r="K156" s="44">
        <v>6.0279999999999993E-2</v>
      </c>
      <c r="M156" s="45">
        <v>6.4390299999999998E-2</v>
      </c>
    </row>
    <row r="157" spans="4:13" ht="15.75" customHeight="1" x14ac:dyDescent="0.25">
      <c r="D157" s="40"/>
      <c r="E157" s="40"/>
      <c r="F157" s="101">
        <v>36733</v>
      </c>
      <c r="G157" s="44">
        <v>6.6199999999999995E-2</v>
      </c>
      <c r="H157" s="44">
        <v>6.7125000000000004E-2</v>
      </c>
      <c r="I157" s="44">
        <v>6.8912500000000002E-2</v>
      </c>
      <c r="J157" s="44">
        <v>9.5000000000000001E-2</v>
      </c>
      <c r="K157" s="44">
        <v>6.0270000000000004E-2</v>
      </c>
      <c r="M157" s="45">
        <v>6.4402699999999993E-2</v>
      </c>
    </row>
    <row r="158" spans="4:13" ht="15.75" customHeight="1" x14ac:dyDescent="0.25">
      <c r="D158" s="40"/>
      <c r="E158" s="40"/>
      <c r="F158" s="101">
        <v>36734</v>
      </c>
      <c r="G158" s="44">
        <v>6.6199999999999995E-2</v>
      </c>
      <c r="H158" s="44">
        <v>6.7125000000000004E-2</v>
      </c>
      <c r="I158" s="44">
        <v>6.8900000000000003E-2</v>
      </c>
      <c r="J158" s="44">
        <v>9.5000000000000001E-2</v>
      </c>
      <c r="K158" s="44">
        <v>0.06</v>
      </c>
      <c r="M158" s="45">
        <v>6.4381800000000003E-2</v>
      </c>
    </row>
    <row r="159" spans="4:13" ht="15.75" customHeight="1" x14ac:dyDescent="0.25">
      <c r="D159" s="40"/>
      <c r="E159" s="40"/>
      <c r="F159" s="101">
        <v>36735</v>
      </c>
      <c r="G159" s="44">
        <v>6.6199999999999995E-2</v>
      </c>
      <c r="H159" s="44">
        <v>6.7112499999999992E-2</v>
      </c>
      <c r="I159" s="44">
        <v>6.8824999999999997E-2</v>
      </c>
      <c r="J159" s="44">
        <v>9.5000000000000001E-2</v>
      </c>
      <c r="K159" s="44">
        <v>6.0339999999999998E-2</v>
      </c>
      <c r="M159" s="45">
        <v>6.4363200000000009E-2</v>
      </c>
    </row>
    <row r="160" spans="4:13" ht="15.75" customHeight="1" x14ac:dyDescent="0.25">
      <c r="D160" s="40"/>
      <c r="E160" s="40"/>
      <c r="F160" s="101">
        <v>36738</v>
      </c>
      <c r="G160" s="44">
        <v>6.6206299999999996E-2</v>
      </c>
      <c r="H160" s="44">
        <v>6.7218799999999995E-2</v>
      </c>
      <c r="I160" s="44">
        <v>6.8937499999999999E-2</v>
      </c>
      <c r="J160" s="44">
        <v>9.5000000000000001E-2</v>
      </c>
      <c r="K160" s="44">
        <v>6.0309999999999996E-2</v>
      </c>
      <c r="M160" s="45">
        <v>6.4380599999999996E-2</v>
      </c>
    </row>
    <row r="161" spans="4:13" ht="15.75" customHeight="1" x14ac:dyDescent="0.25">
      <c r="D161" s="40"/>
      <c r="E161" s="40"/>
      <c r="F161" s="101">
        <v>36739</v>
      </c>
      <c r="G161" s="44">
        <v>6.6212499999999994E-2</v>
      </c>
      <c r="H161" s="44">
        <v>6.7199999999999996E-2</v>
      </c>
      <c r="I161" s="44">
        <v>6.8949999999999997E-2</v>
      </c>
      <c r="J161" s="44">
        <v>9.5000000000000001E-2</v>
      </c>
      <c r="K161" s="44">
        <v>5.9839999999999997E-2</v>
      </c>
      <c r="M161" s="45">
        <v>6.4396800000000004E-2</v>
      </c>
    </row>
    <row r="162" spans="4:13" ht="15.75" customHeight="1" x14ac:dyDescent="0.25">
      <c r="D162" s="40"/>
      <c r="E162" s="40"/>
      <c r="F162" s="101">
        <v>36740</v>
      </c>
      <c r="G162" s="44">
        <v>6.6199999999999995E-2</v>
      </c>
      <c r="H162" s="44">
        <v>6.7199999999999996E-2</v>
      </c>
      <c r="I162" s="44">
        <v>6.8900000000000003E-2</v>
      </c>
      <c r="J162" s="44">
        <v>9.5000000000000001E-2</v>
      </c>
      <c r="K162" s="44">
        <v>5.9760000000000001E-2</v>
      </c>
      <c r="M162" s="45">
        <v>6.4486699999999994E-2</v>
      </c>
    </row>
    <row r="163" spans="4:13" ht="15.75" customHeight="1" x14ac:dyDescent="0.25">
      <c r="D163" s="40"/>
      <c r="E163" s="40"/>
      <c r="F163" s="101">
        <v>36741</v>
      </c>
      <c r="G163" s="44">
        <v>6.6199999999999995E-2</v>
      </c>
      <c r="H163" s="44">
        <v>6.7137500000000003E-2</v>
      </c>
      <c r="I163" s="44">
        <v>6.88E-2</v>
      </c>
      <c r="J163" s="44">
        <v>9.5000000000000001E-2</v>
      </c>
      <c r="K163" s="44">
        <v>5.9519999999999997E-2</v>
      </c>
      <c r="M163" s="45">
        <v>6.4492999999999995E-2</v>
      </c>
    </row>
    <row r="164" spans="4:13" ht="15.75" customHeight="1" x14ac:dyDescent="0.25">
      <c r="D164" s="40"/>
      <c r="E164" s="40"/>
      <c r="F164" s="101">
        <v>36742</v>
      </c>
      <c r="G164" s="44">
        <v>6.6199999999999995E-2</v>
      </c>
      <c r="H164" s="44">
        <v>6.7099999999999993E-2</v>
      </c>
      <c r="I164" s="44">
        <v>6.8699999999999997E-2</v>
      </c>
      <c r="J164" s="44">
        <v>9.5000000000000001E-2</v>
      </c>
      <c r="K164" s="44">
        <v>5.901E-2</v>
      </c>
      <c r="M164" s="45">
        <v>6.4506400000000005E-2</v>
      </c>
    </row>
    <row r="165" spans="4:13" ht="15.75" customHeight="1" x14ac:dyDescent="0.25">
      <c r="D165" s="40"/>
      <c r="E165" s="40"/>
      <c r="F165" s="101">
        <v>36745</v>
      </c>
      <c r="G165" s="44">
        <v>6.6174999999999998E-2</v>
      </c>
      <c r="H165" s="44">
        <v>6.69125E-2</v>
      </c>
      <c r="I165" s="44">
        <v>6.8400000000000002E-2</v>
      </c>
      <c r="J165" s="44">
        <v>9.5000000000000001E-2</v>
      </c>
      <c r="K165" s="44">
        <v>5.9560000000000002E-2</v>
      </c>
      <c r="M165" s="45">
        <v>6.4655100000000007E-2</v>
      </c>
    </row>
    <row r="166" spans="4:13" ht="15.75" customHeight="1" x14ac:dyDescent="0.25">
      <c r="D166" s="40"/>
      <c r="E166" s="40"/>
      <c r="F166" s="101">
        <v>36746</v>
      </c>
      <c r="G166" s="44">
        <v>6.6199999999999995E-2</v>
      </c>
      <c r="H166" s="44">
        <v>6.6900000000000001E-2</v>
      </c>
      <c r="I166" s="44">
        <v>6.8406300000000003E-2</v>
      </c>
      <c r="J166" s="44">
        <v>9.5000000000000001E-2</v>
      </c>
      <c r="K166" s="44">
        <v>5.9200000000000003E-2</v>
      </c>
      <c r="M166" s="45">
        <v>6.4687499999999995E-2</v>
      </c>
    </row>
    <row r="167" spans="4:13" ht="15.75" customHeight="1" x14ac:dyDescent="0.25">
      <c r="D167" s="40"/>
      <c r="E167" s="40"/>
      <c r="F167" s="101">
        <v>36747</v>
      </c>
      <c r="G167" s="44">
        <v>6.6199999999999995E-2</v>
      </c>
      <c r="H167" s="44">
        <v>6.6881300000000005E-2</v>
      </c>
      <c r="I167" s="44">
        <v>6.83E-2</v>
      </c>
      <c r="J167" s="44">
        <v>9.5000000000000001E-2</v>
      </c>
      <c r="K167" s="44">
        <v>5.9160000000000004E-2</v>
      </c>
      <c r="M167" s="45">
        <v>6.4724599999999993E-2</v>
      </c>
    </row>
    <row r="168" spans="4:13" ht="15.75" customHeight="1" x14ac:dyDescent="0.25">
      <c r="D168" s="40"/>
      <c r="E168" s="40"/>
      <c r="F168" s="101">
        <v>36748</v>
      </c>
      <c r="G168" s="44">
        <v>6.618750000000001E-2</v>
      </c>
      <c r="H168" s="44">
        <v>6.6812499999999997E-2</v>
      </c>
      <c r="I168" s="44">
        <v>6.8224999999999994E-2</v>
      </c>
      <c r="J168" s="44">
        <v>9.5000000000000001E-2</v>
      </c>
      <c r="K168" s="44">
        <v>5.7630000000000001E-2</v>
      </c>
      <c r="M168" s="45">
        <v>6.4735799999999996E-2</v>
      </c>
    </row>
    <row r="169" spans="4:13" ht="15.75" customHeight="1" x14ac:dyDescent="0.25">
      <c r="D169" s="40"/>
      <c r="E169" s="40"/>
      <c r="F169" s="101">
        <v>36749</v>
      </c>
      <c r="G169" s="44">
        <v>6.618750000000001E-2</v>
      </c>
      <c r="H169" s="44">
        <v>6.6799999999999998E-2</v>
      </c>
      <c r="I169" s="44">
        <v>6.8199999999999997E-2</v>
      </c>
      <c r="J169" s="44">
        <v>9.5000000000000001E-2</v>
      </c>
      <c r="K169" s="44">
        <v>5.79E-2</v>
      </c>
      <c r="M169" s="45">
        <v>6.4748E-2</v>
      </c>
    </row>
    <row r="170" spans="4:13" ht="15.75" customHeight="1" x14ac:dyDescent="0.25">
      <c r="D170" s="40"/>
      <c r="E170" s="40"/>
      <c r="F170" s="101">
        <v>36752</v>
      </c>
      <c r="G170" s="44">
        <v>6.6199999999999995E-2</v>
      </c>
      <c r="H170" s="44">
        <v>6.6875000000000004E-2</v>
      </c>
      <c r="I170" s="44">
        <v>6.8362499999999993E-2</v>
      </c>
      <c r="J170" s="44">
        <v>9.5000000000000001E-2</v>
      </c>
      <c r="K170" s="44">
        <v>5.7709999999999997E-2</v>
      </c>
      <c r="M170" s="45">
        <v>6.477179999999999E-2</v>
      </c>
    </row>
    <row r="171" spans="4:13" ht="15.75" customHeight="1" x14ac:dyDescent="0.25">
      <c r="D171" s="40"/>
      <c r="E171" s="40"/>
      <c r="F171" s="101">
        <v>36753</v>
      </c>
      <c r="G171" s="44">
        <v>6.6199999999999995E-2</v>
      </c>
      <c r="H171" s="44">
        <v>6.6900000000000001E-2</v>
      </c>
      <c r="I171" s="44">
        <v>6.8349999999999994E-2</v>
      </c>
      <c r="J171" s="44">
        <v>9.5000000000000001E-2</v>
      </c>
      <c r="K171" s="44">
        <v>5.8019999999999995E-2</v>
      </c>
      <c r="M171" s="45">
        <v>6.4752299999999999E-2</v>
      </c>
    </row>
    <row r="172" spans="4:13" ht="15.75" customHeight="1" x14ac:dyDescent="0.25">
      <c r="D172" s="40"/>
      <c r="E172" s="40"/>
      <c r="F172" s="101">
        <v>36754</v>
      </c>
      <c r="G172" s="44">
        <v>6.6199999999999995E-2</v>
      </c>
      <c r="H172" s="44">
        <v>6.6900000000000001E-2</v>
      </c>
      <c r="I172" s="44">
        <v>6.8375000000000005E-2</v>
      </c>
      <c r="J172" s="44">
        <v>9.5000000000000001E-2</v>
      </c>
      <c r="K172" s="44">
        <v>5.8380000000000001E-2</v>
      </c>
      <c r="M172" s="45">
        <v>6.4761200000000005E-2</v>
      </c>
    </row>
    <row r="173" spans="4:13" ht="15.75" customHeight="1" x14ac:dyDescent="0.25">
      <c r="D173" s="40"/>
      <c r="E173" s="40"/>
      <c r="F173" s="101">
        <v>36755</v>
      </c>
      <c r="G173" s="44">
        <v>6.6199999999999995E-2</v>
      </c>
      <c r="H173" s="44">
        <v>6.6900000000000001E-2</v>
      </c>
      <c r="I173" s="44">
        <v>6.8400000000000002E-2</v>
      </c>
      <c r="J173" s="44">
        <v>9.5000000000000001E-2</v>
      </c>
      <c r="K173" s="44">
        <v>5.8099999999999999E-2</v>
      </c>
      <c r="M173" s="45">
        <v>6.4754599999999995E-2</v>
      </c>
    </row>
    <row r="174" spans="4:13" ht="15.75" customHeight="1" x14ac:dyDescent="0.25">
      <c r="D174" s="40"/>
      <c r="E174" s="40"/>
      <c r="F174" s="101">
        <v>36756</v>
      </c>
      <c r="G174" s="44">
        <v>6.6199999999999995E-2</v>
      </c>
      <c r="H174" s="44">
        <v>6.6900000000000001E-2</v>
      </c>
      <c r="I174" s="44">
        <v>6.8400000000000002E-2</v>
      </c>
      <c r="J174" s="44">
        <v>9.5000000000000001E-2</v>
      </c>
      <c r="K174" s="44">
        <v>5.7729999999999997E-2</v>
      </c>
      <c r="M174" s="45">
        <v>6.4764199999999994E-2</v>
      </c>
    </row>
    <row r="175" spans="4:13" ht="15.75" customHeight="1" x14ac:dyDescent="0.25">
      <c r="D175" s="40"/>
      <c r="E175" s="40"/>
      <c r="F175" s="101">
        <v>36759</v>
      </c>
      <c r="G175" s="44">
        <v>6.6199999999999995E-2</v>
      </c>
      <c r="H175" s="44">
        <v>6.6900000000000001E-2</v>
      </c>
      <c r="I175" s="44">
        <v>6.8318799999999999E-2</v>
      </c>
      <c r="J175" s="44">
        <v>9.5000000000000001E-2</v>
      </c>
      <c r="K175" s="44">
        <v>5.781E-2</v>
      </c>
      <c r="M175" s="45">
        <v>6.4745799999999992E-2</v>
      </c>
    </row>
    <row r="176" spans="4:13" ht="15.75" customHeight="1" x14ac:dyDescent="0.25">
      <c r="D176" s="40"/>
      <c r="E176" s="40"/>
      <c r="F176" s="101">
        <v>36760</v>
      </c>
      <c r="G176" s="44">
        <v>6.6199999999999995E-2</v>
      </c>
      <c r="H176" s="44">
        <v>6.6900000000000001E-2</v>
      </c>
      <c r="I176" s="44">
        <v>6.8318799999999999E-2</v>
      </c>
      <c r="J176" s="44">
        <v>9.5000000000000001E-2</v>
      </c>
      <c r="K176" s="44">
        <v>5.7750000000000003E-2</v>
      </c>
      <c r="M176" s="45">
        <v>6.47393E-2</v>
      </c>
    </row>
    <row r="177" spans="4:13" ht="15.75" customHeight="1" x14ac:dyDescent="0.25">
      <c r="D177" s="40"/>
      <c r="E177" s="40"/>
      <c r="F177" s="101">
        <v>36761</v>
      </c>
      <c r="G177" s="44">
        <v>6.6199999999999995E-2</v>
      </c>
      <c r="H177" s="44">
        <v>6.6900000000000001E-2</v>
      </c>
      <c r="I177" s="44">
        <v>6.8324999999999997E-2</v>
      </c>
      <c r="J177" s="44">
        <v>9.5000000000000001E-2</v>
      </c>
      <c r="K177" s="44">
        <v>5.7270000000000001E-2</v>
      </c>
      <c r="M177" s="45">
        <v>6.4681900000000001E-2</v>
      </c>
    </row>
    <row r="178" spans="4:13" ht="15.75" customHeight="1" x14ac:dyDescent="0.25">
      <c r="D178" s="40"/>
      <c r="E178" s="40"/>
      <c r="F178" s="101">
        <v>36762</v>
      </c>
      <c r="G178" s="44">
        <v>6.6199999999999995E-2</v>
      </c>
      <c r="H178" s="44">
        <v>6.6799999999999998E-2</v>
      </c>
      <c r="I178" s="44">
        <v>6.8162500000000001E-2</v>
      </c>
      <c r="J178" s="44">
        <v>9.5000000000000001E-2</v>
      </c>
      <c r="K178" s="44">
        <v>5.7190000000000005E-2</v>
      </c>
      <c r="M178" s="45">
        <v>6.47012E-2</v>
      </c>
    </row>
    <row r="179" spans="4:13" ht="15.75" customHeight="1" x14ac:dyDescent="0.25">
      <c r="D179" s="40"/>
      <c r="E179" s="40"/>
      <c r="F179" s="101">
        <v>36763</v>
      </c>
      <c r="G179" s="44">
        <v>6.6199999999999995E-2</v>
      </c>
      <c r="H179" s="44">
        <v>6.6799999999999998E-2</v>
      </c>
      <c r="I179" s="44">
        <v>6.8125000000000005E-2</v>
      </c>
      <c r="J179" s="44">
        <v>9.5000000000000001E-2</v>
      </c>
      <c r="K179" s="44">
        <v>5.7290000000000001E-2</v>
      </c>
      <c r="M179" s="45">
        <v>6.4705799999999994E-2</v>
      </c>
    </row>
    <row r="180" spans="4:13" ht="15.75" customHeight="1" x14ac:dyDescent="0.25">
      <c r="D180" s="40"/>
      <c r="E180" s="40"/>
      <c r="F180" s="101">
        <v>36766</v>
      </c>
      <c r="G180" s="44" t="s">
        <v>33</v>
      </c>
      <c r="H180" s="44" t="s">
        <v>33</v>
      </c>
      <c r="I180" s="44" t="s">
        <v>33</v>
      </c>
      <c r="J180" s="44">
        <v>9.5000000000000001E-2</v>
      </c>
      <c r="K180" s="44">
        <v>5.7770000000000002E-2</v>
      </c>
      <c r="M180" s="45">
        <v>6.4684199999999997E-2</v>
      </c>
    </row>
    <row r="181" spans="4:13" ht="15.75" customHeight="1" x14ac:dyDescent="0.25">
      <c r="D181" s="40"/>
      <c r="E181" s="40"/>
      <c r="F181" s="101">
        <v>36767</v>
      </c>
      <c r="G181" s="44">
        <v>6.6199999999999995E-2</v>
      </c>
      <c r="H181" s="44">
        <v>6.6799999999999998E-2</v>
      </c>
      <c r="I181" s="44">
        <v>6.8199999999999997E-2</v>
      </c>
      <c r="J181" s="44">
        <v>9.5000000000000001E-2</v>
      </c>
      <c r="K181" s="44">
        <v>5.808E-2</v>
      </c>
      <c r="M181" s="45">
        <v>6.467450000000001E-2</v>
      </c>
    </row>
    <row r="182" spans="4:13" ht="15.75" customHeight="1" x14ac:dyDescent="0.25">
      <c r="D182" s="40"/>
      <c r="E182" s="40"/>
      <c r="F182" s="101">
        <v>36768</v>
      </c>
      <c r="G182" s="44">
        <v>6.6275000000000001E-2</v>
      </c>
      <c r="H182" s="44">
        <v>6.6799999999999998E-2</v>
      </c>
      <c r="I182" s="44">
        <v>6.83E-2</v>
      </c>
      <c r="J182" s="44">
        <v>9.5000000000000001E-2</v>
      </c>
      <c r="K182" s="44">
        <v>5.7999999999999996E-2</v>
      </c>
      <c r="M182" s="45">
        <v>6.4665399999999998E-2</v>
      </c>
    </row>
    <row r="183" spans="4:13" ht="15.75" customHeight="1" x14ac:dyDescent="0.25">
      <c r="D183" s="40"/>
      <c r="E183" s="40"/>
      <c r="F183" s="101">
        <v>36769</v>
      </c>
      <c r="G183" s="44">
        <v>6.6299999999999998E-2</v>
      </c>
      <c r="H183" s="44">
        <v>6.6799999999999998E-2</v>
      </c>
      <c r="I183" s="44">
        <v>6.83E-2</v>
      </c>
      <c r="J183" s="44">
        <v>9.5000000000000001E-2</v>
      </c>
      <c r="K183" s="44">
        <v>5.7249999999999995E-2</v>
      </c>
      <c r="M183" s="45">
        <v>6.4652500000000002E-2</v>
      </c>
    </row>
    <row r="184" spans="4:13" ht="15.75" customHeight="1" x14ac:dyDescent="0.25">
      <c r="D184" s="40"/>
      <c r="E184" s="40"/>
      <c r="F184" s="101">
        <v>36770</v>
      </c>
      <c r="G184" s="44">
        <v>6.6287499999999999E-2</v>
      </c>
      <c r="H184" s="44">
        <v>6.6725000000000007E-2</v>
      </c>
      <c r="I184" s="44">
        <v>6.8000000000000005E-2</v>
      </c>
      <c r="J184" s="44">
        <v>9.5000000000000001E-2</v>
      </c>
      <c r="K184" s="44">
        <v>5.679E-2</v>
      </c>
      <c r="M184" s="45">
        <v>6.46539E-2</v>
      </c>
    </row>
    <row r="185" spans="4:13" ht="15.75" customHeight="1" x14ac:dyDescent="0.25">
      <c r="D185" s="40"/>
      <c r="E185" s="40"/>
      <c r="F185" s="101">
        <v>36773</v>
      </c>
      <c r="G185" s="44">
        <v>6.6199999999999995E-2</v>
      </c>
      <c r="H185" s="44">
        <v>6.6537499999999999E-2</v>
      </c>
      <c r="I185" s="44">
        <v>6.7650000000000002E-2</v>
      </c>
      <c r="J185" s="44" t="s">
        <v>33</v>
      </c>
      <c r="K185" s="44">
        <v>5.679E-2</v>
      </c>
      <c r="M185" s="45">
        <v>6.46539E-2</v>
      </c>
    </row>
    <row r="186" spans="4:13" ht="15.75" customHeight="1" x14ac:dyDescent="0.25">
      <c r="D186" s="40"/>
      <c r="E186" s="40"/>
      <c r="F186" s="101">
        <v>36774</v>
      </c>
      <c r="G186" s="44">
        <v>6.6199999999999995E-2</v>
      </c>
      <c r="H186" s="44">
        <v>6.6531300000000002E-2</v>
      </c>
      <c r="I186" s="44">
        <v>6.7699999999999996E-2</v>
      </c>
      <c r="J186" s="44">
        <v>9.5000000000000001E-2</v>
      </c>
      <c r="K186" s="44">
        <v>5.6890000000000003E-2</v>
      </c>
      <c r="M186" s="45">
        <v>6.4522499999999997E-2</v>
      </c>
    </row>
    <row r="187" spans="4:13" ht="15.75" customHeight="1" x14ac:dyDescent="0.25">
      <c r="D187" s="40"/>
      <c r="E187" s="40"/>
      <c r="F187" s="101">
        <v>36775</v>
      </c>
      <c r="G187" s="44">
        <v>6.6199999999999995E-2</v>
      </c>
      <c r="H187" s="44">
        <v>6.65438E-2</v>
      </c>
      <c r="I187" s="44">
        <v>6.7699999999999996E-2</v>
      </c>
      <c r="J187" s="44">
        <v>9.5000000000000001E-2</v>
      </c>
      <c r="K187" s="44">
        <v>5.7239999999999999E-2</v>
      </c>
      <c r="M187" s="45">
        <v>6.4465500000000009E-2</v>
      </c>
    </row>
    <row r="188" spans="4:13" ht="15.75" customHeight="1" x14ac:dyDescent="0.25">
      <c r="D188" s="40"/>
      <c r="E188" s="40"/>
      <c r="F188" s="101">
        <v>36776</v>
      </c>
      <c r="G188" s="44">
        <v>6.6199999999999995E-2</v>
      </c>
      <c r="H188" s="44">
        <v>6.6600000000000006E-2</v>
      </c>
      <c r="I188" s="44">
        <v>6.7799999999999999E-2</v>
      </c>
      <c r="J188" s="44">
        <v>9.5000000000000001E-2</v>
      </c>
      <c r="K188" s="44">
        <v>5.7519999999999995E-2</v>
      </c>
      <c r="M188" s="45">
        <v>6.4374200000000006E-2</v>
      </c>
    </row>
    <row r="189" spans="4:13" ht="15.75" customHeight="1" x14ac:dyDescent="0.25">
      <c r="D189" s="40"/>
      <c r="E189" s="40"/>
      <c r="F189" s="101">
        <v>36777</v>
      </c>
      <c r="G189" s="44">
        <v>6.6206299999999996E-2</v>
      </c>
      <c r="H189" s="44">
        <v>6.6600000000000006E-2</v>
      </c>
      <c r="I189" s="44">
        <v>6.7799999999999999E-2</v>
      </c>
      <c r="J189" s="44">
        <v>9.5000000000000001E-2</v>
      </c>
      <c r="K189" s="44">
        <v>5.7389999999999997E-2</v>
      </c>
      <c r="M189" s="45">
        <v>6.4346199999999992E-2</v>
      </c>
    </row>
    <row r="190" spans="4:13" ht="15.75" customHeight="1" x14ac:dyDescent="0.25">
      <c r="D190" s="40"/>
      <c r="E190" s="40"/>
      <c r="F190" s="101">
        <v>36780</v>
      </c>
      <c r="G190" s="44">
        <v>6.6199999999999995E-2</v>
      </c>
      <c r="H190" s="44">
        <v>6.6600000000000006E-2</v>
      </c>
      <c r="I190" s="44">
        <v>6.7799999999999999E-2</v>
      </c>
      <c r="J190" s="44">
        <v>9.5000000000000001E-2</v>
      </c>
      <c r="K190" s="44">
        <v>5.7660000000000003E-2</v>
      </c>
      <c r="M190" s="45">
        <v>6.4300200000000002E-2</v>
      </c>
    </row>
    <row r="191" spans="4:13" ht="15.75" customHeight="1" x14ac:dyDescent="0.25">
      <c r="D191" s="40"/>
      <c r="E191" s="40"/>
      <c r="F191" s="101">
        <v>36781</v>
      </c>
      <c r="G191" s="44">
        <v>6.6206299999999996E-2</v>
      </c>
      <c r="H191" s="44">
        <v>6.6600000000000006E-2</v>
      </c>
      <c r="I191" s="44">
        <v>6.7799999999999999E-2</v>
      </c>
      <c r="J191" s="44">
        <v>9.5000000000000001E-2</v>
      </c>
      <c r="K191" s="44">
        <v>5.772E-2</v>
      </c>
      <c r="M191" s="45">
        <v>6.4283499999999993E-2</v>
      </c>
    </row>
    <row r="192" spans="4:13" ht="15.75" customHeight="1" x14ac:dyDescent="0.25">
      <c r="D192" s="40"/>
      <c r="E192" s="40"/>
      <c r="F192" s="101">
        <v>36782</v>
      </c>
      <c r="G192" s="44">
        <v>6.6212499999999994E-2</v>
      </c>
      <c r="H192" s="44">
        <v>6.6600000000000006E-2</v>
      </c>
      <c r="I192" s="44">
        <v>6.7799999999999999E-2</v>
      </c>
      <c r="J192" s="44">
        <v>9.5000000000000001E-2</v>
      </c>
      <c r="K192" s="44">
        <v>5.7239999999999999E-2</v>
      </c>
      <c r="M192" s="45">
        <v>6.4263399999999998E-2</v>
      </c>
    </row>
    <row r="193" spans="4:13" ht="15.75" customHeight="1" x14ac:dyDescent="0.25">
      <c r="D193" s="40"/>
      <c r="E193" s="40"/>
      <c r="F193" s="101">
        <v>36783</v>
      </c>
      <c r="G193" s="44">
        <v>6.6224999999999992E-2</v>
      </c>
      <c r="H193" s="44">
        <v>6.6600000000000006E-2</v>
      </c>
      <c r="I193" s="44">
        <v>6.7712500000000009E-2</v>
      </c>
      <c r="J193" s="44">
        <v>9.5000000000000001E-2</v>
      </c>
      <c r="K193" s="44">
        <v>5.7849999999999999E-2</v>
      </c>
      <c r="M193" s="45">
        <v>6.4207899999999998E-2</v>
      </c>
    </row>
    <row r="194" spans="4:13" ht="15.75" customHeight="1" x14ac:dyDescent="0.25">
      <c r="D194" s="40"/>
      <c r="E194" s="40"/>
      <c r="F194" s="101">
        <v>36784</v>
      </c>
      <c r="G194" s="44">
        <v>6.6224999999999992E-2</v>
      </c>
      <c r="H194" s="44">
        <v>6.6600000000000006E-2</v>
      </c>
      <c r="I194" s="44">
        <v>6.7699999999999996E-2</v>
      </c>
      <c r="J194" s="44">
        <v>9.5000000000000001E-2</v>
      </c>
      <c r="K194" s="44">
        <v>5.8400000000000001E-2</v>
      </c>
      <c r="M194" s="45">
        <v>6.4187000000000008E-2</v>
      </c>
    </row>
    <row r="195" spans="4:13" ht="15.75" customHeight="1" x14ac:dyDescent="0.25">
      <c r="D195" s="40"/>
      <c r="E195" s="40"/>
      <c r="F195" s="101">
        <v>36787</v>
      </c>
      <c r="G195" s="44">
        <v>6.6237500000000005E-2</v>
      </c>
      <c r="H195" s="44">
        <v>6.6600000000000006E-2</v>
      </c>
      <c r="I195" s="44">
        <v>6.7606299999999994E-2</v>
      </c>
      <c r="J195" s="44">
        <v>9.5000000000000001E-2</v>
      </c>
      <c r="K195" s="44">
        <v>5.8710000000000005E-2</v>
      </c>
      <c r="M195" s="45">
        <v>6.4109299999999994E-2</v>
      </c>
    </row>
    <row r="196" spans="4:13" ht="15.75" customHeight="1" x14ac:dyDescent="0.25">
      <c r="D196" s="40"/>
      <c r="E196" s="40"/>
      <c r="F196" s="101">
        <v>36788</v>
      </c>
      <c r="G196" s="44">
        <v>6.6212499999999994E-2</v>
      </c>
      <c r="H196" s="44">
        <v>6.6587500000000008E-2</v>
      </c>
      <c r="I196" s="44">
        <v>6.7400000000000002E-2</v>
      </c>
      <c r="J196" s="44">
        <v>9.5000000000000001E-2</v>
      </c>
      <c r="K196" s="44">
        <v>5.8520000000000003E-2</v>
      </c>
      <c r="M196" s="45">
        <v>6.4116000000000006E-2</v>
      </c>
    </row>
    <row r="197" spans="4:13" ht="15.75" customHeight="1" x14ac:dyDescent="0.25">
      <c r="D197" s="40"/>
      <c r="E197" s="40"/>
      <c r="F197" s="101">
        <v>36789</v>
      </c>
      <c r="G197" s="44">
        <v>6.6206299999999996E-2</v>
      </c>
      <c r="H197" s="44">
        <v>6.6600000000000006E-2</v>
      </c>
      <c r="I197" s="44">
        <v>6.7506300000000005E-2</v>
      </c>
      <c r="J197" s="44">
        <v>9.5000000000000001E-2</v>
      </c>
      <c r="K197" s="44">
        <v>5.8970000000000002E-2</v>
      </c>
      <c r="M197" s="45">
        <v>6.41462E-2</v>
      </c>
    </row>
    <row r="198" spans="4:13" ht="15.75" customHeight="1" x14ac:dyDescent="0.25">
      <c r="D198" s="40"/>
      <c r="E198" s="40"/>
      <c r="F198" s="101">
        <v>36790</v>
      </c>
      <c r="G198" s="44">
        <v>6.6218799999999994E-2</v>
      </c>
      <c r="H198" s="44">
        <v>6.6600000000000006E-2</v>
      </c>
      <c r="I198" s="44">
        <v>6.7599999999999993E-2</v>
      </c>
      <c r="J198" s="44">
        <v>9.5000000000000001E-2</v>
      </c>
      <c r="K198" s="44">
        <v>5.8230000000000004E-2</v>
      </c>
      <c r="M198" s="45">
        <v>6.41954E-2</v>
      </c>
    </row>
    <row r="199" spans="4:13" ht="15.75" customHeight="1" x14ac:dyDescent="0.25">
      <c r="D199" s="40"/>
      <c r="E199" s="40"/>
      <c r="F199" s="101">
        <v>36791</v>
      </c>
      <c r="G199" s="44">
        <v>6.6206299999999996E-2</v>
      </c>
      <c r="H199" s="44">
        <v>6.6600000000000006E-2</v>
      </c>
      <c r="I199" s="44">
        <v>6.7424999999999999E-2</v>
      </c>
      <c r="J199" s="44">
        <v>9.5000000000000001E-2</v>
      </c>
      <c r="K199" s="44">
        <v>5.8479999999999997E-2</v>
      </c>
      <c r="M199" s="45">
        <v>6.4199999999999993E-2</v>
      </c>
    </row>
    <row r="200" spans="4:13" ht="15.75" customHeight="1" x14ac:dyDescent="0.25">
      <c r="D200" s="40"/>
      <c r="E200" s="40"/>
      <c r="F200" s="101">
        <v>36794</v>
      </c>
      <c r="G200" s="44">
        <v>6.6199999999999995E-2</v>
      </c>
      <c r="H200" s="44">
        <v>6.6600000000000006E-2</v>
      </c>
      <c r="I200" s="44">
        <v>6.7500000000000004E-2</v>
      </c>
      <c r="J200" s="44">
        <v>9.5000000000000001E-2</v>
      </c>
      <c r="K200" s="44">
        <v>5.8369999999999998E-2</v>
      </c>
      <c r="M200" s="45">
        <v>6.4283499999999993E-2</v>
      </c>
    </row>
    <row r="201" spans="4:13" ht="15.75" customHeight="1" x14ac:dyDescent="0.25">
      <c r="D201" s="40"/>
      <c r="E201" s="40"/>
      <c r="F201" s="101">
        <v>36795</v>
      </c>
      <c r="G201" s="44">
        <v>6.6199999999999995E-2</v>
      </c>
      <c r="H201" s="44">
        <v>6.6600000000000006E-2</v>
      </c>
      <c r="I201" s="44">
        <v>6.7500000000000004E-2</v>
      </c>
      <c r="J201" s="44">
        <v>9.5000000000000001E-2</v>
      </c>
      <c r="K201" s="44">
        <v>5.8019999999999995E-2</v>
      </c>
      <c r="M201" s="45">
        <v>6.4303600000000002E-2</v>
      </c>
    </row>
    <row r="202" spans="4:13" ht="15.75" customHeight="1" x14ac:dyDescent="0.25">
      <c r="D202" s="40"/>
      <c r="E202" s="40"/>
      <c r="F202" s="101">
        <v>36796</v>
      </c>
      <c r="G202" s="44">
        <v>6.6206299999999996E-2</v>
      </c>
      <c r="H202" s="44">
        <v>6.6600000000000006E-2</v>
      </c>
      <c r="I202" s="44">
        <v>6.7568799999999998E-2</v>
      </c>
      <c r="J202" s="44">
        <v>9.5000000000000001E-2</v>
      </c>
      <c r="K202" s="44">
        <v>5.8209999999999998E-2</v>
      </c>
      <c r="M202" s="45">
        <v>6.4330399999999996E-2</v>
      </c>
    </row>
    <row r="203" spans="4:13" ht="15.75" customHeight="1" x14ac:dyDescent="0.25">
      <c r="D203" s="40"/>
      <c r="E203" s="40"/>
      <c r="F203" s="101">
        <v>36797</v>
      </c>
      <c r="G203" s="44">
        <v>6.618750000000001E-2</v>
      </c>
      <c r="H203" s="44">
        <v>6.8150000000000002E-2</v>
      </c>
      <c r="I203" s="44">
        <v>6.7599999999999993E-2</v>
      </c>
      <c r="J203" s="44">
        <v>9.5000000000000001E-2</v>
      </c>
      <c r="K203" s="44">
        <v>5.8120000000000005E-2</v>
      </c>
      <c r="M203" s="45">
        <v>6.4415300000000009E-2</v>
      </c>
    </row>
    <row r="204" spans="4:13" ht="15.75" customHeight="1" x14ac:dyDescent="0.25">
      <c r="D204" s="40"/>
      <c r="E204" s="40"/>
      <c r="F204" s="101">
        <v>36798</v>
      </c>
      <c r="G204" s="44">
        <v>6.6174999999999998E-2</v>
      </c>
      <c r="H204" s="44">
        <v>6.8112500000000006E-2</v>
      </c>
      <c r="I204" s="44">
        <v>6.7599999999999993E-2</v>
      </c>
      <c r="J204" s="44">
        <v>9.5000000000000001E-2</v>
      </c>
      <c r="K204" s="44">
        <v>5.8019999999999995E-2</v>
      </c>
      <c r="M204" s="45">
        <v>6.4404299999999998E-2</v>
      </c>
    </row>
    <row r="205" spans="4:13" ht="15.75" customHeight="1" x14ac:dyDescent="0.25">
      <c r="D205" s="40"/>
      <c r="E205" s="40"/>
      <c r="F205" s="101">
        <v>36801</v>
      </c>
      <c r="G205" s="44">
        <v>6.6199999999999995E-2</v>
      </c>
      <c r="H205" s="44">
        <v>6.8043800000000002E-2</v>
      </c>
      <c r="I205" s="44">
        <v>6.7500000000000004E-2</v>
      </c>
      <c r="J205" s="44">
        <v>9.5000000000000001E-2</v>
      </c>
      <c r="K205" s="44">
        <v>5.8230000000000004E-2</v>
      </c>
      <c r="M205" s="45">
        <v>6.44541E-2</v>
      </c>
    </row>
    <row r="206" spans="4:13" ht="15.75" customHeight="1" x14ac:dyDescent="0.25">
      <c r="D206" s="40"/>
      <c r="E206" s="40"/>
      <c r="F206" s="101">
        <v>36802</v>
      </c>
      <c r="G206" s="44">
        <v>6.6199999999999995E-2</v>
      </c>
      <c r="H206" s="44">
        <v>6.8025000000000002E-2</v>
      </c>
      <c r="I206" s="44">
        <v>6.7500000000000004E-2</v>
      </c>
      <c r="J206" s="44">
        <v>9.5000000000000001E-2</v>
      </c>
      <c r="K206" s="44">
        <v>5.867E-2</v>
      </c>
      <c r="M206" s="45">
        <v>6.4466999999999997E-2</v>
      </c>
    </row>
    <row r="207" spans="4:13" ht="15.75" customHeight="1" x14ac:dyDescent="0.25">
      <c r="D207" s="40"/>
      <c r="E207" s="40"/>
      <c r="F207" s="101">
        <v>36803</v>
      </c>
      <c r="G207" s="44">
        <v>6.6199999999999995E-2</v>
      </c>
      <c r="H207" s="44">
        <v>6.8025000000000002E-2</v>
      </c>
      <c r="I207" s="44">
        <v>6.75375E-2</v>
      </c>
      <c r="J207" s="44">
        <v>9.5000000000000001E-2</v>
      </c>
      <c r="K207" s="44">
        <v>5.8860000000000003E-2</v>
      </c>
      <c r="M207" s="45">
        <v>6.4502199999999996E-2</v>
      </c>
    </row>
    <row r="208" spans="4:13" ht="15.75" customHeight="1" x14ac:dyDescent="0.25">
      <c r="D208" s="40"/>
      <c r="E208" s="40"/>
      <c r="F208" s="101">
        <v>36804</v>
      </c>
      <c r="G208" s="44">
        <v>6.6199999999999995E-2</v>
      </c>
      <c r="H208" s="44">
        <v>6.8025000000000002E-2</v>
      </c>
      <c r="I208" s="44">
        <v>6.7593799999999996E-2</v>
      </c>
      <c r="J208" s="44">
        <v>9.5000000000000001E-2</v>
      </c>
      <c r="K208" s="44">
        <v>5.8520000000000003E-2</v>
      </c>
      <c r="M208" s="45">
        <v>6.4525300000000008E-2</v>
      </c>
    </row>
    <row r="209" spans="4:13" ht="15.75" customHeight="1" x14ac:dyDescent="0.25">
      <c r="D209" s="40"/>
      <c r="E209" s="40"/>
      <c r="F209" s="101">
        <v>36805</v>
      </c>
      <c r="G209" s="44">
        <v>6.6199999999999995E-2</v>
      </c>
      <c r="H209" s="44">
        <v>6.8025000000000002E-2</v>
      </c>
      <c r="I209" s="44">
        <v>6.7599999999999993E-2</v>
      </c>
      <c r="J209" s="44">
        <v>9.5000000000000001E-2</v>
      </c>
      <c r="K209" s="44">
        <v>5.8120000000000005E-2</v>
      </c>
      <c r="M209" s="45">
        <v>6.4537300000000006E-2</v>
      </c>
    </row>
    <row r="210" spans="4:13" ht="15.75" customHeight="1" x14ac:dyDescent="0.25">
      <c r="D210" s="40"/>
      <c r="E210" s="40"/>
      <c r="F210" s="101">
        <v>36808</v>
      </c>
      <c r="G210" s="44">
        <v>6.6199999999999995E-2</v>
      </c>
      <c r="H210" s="44">
        <v>6.8000000000000005E-2</v>
      </c>
      <c r="I210" s="44">
        <v>6.7599999999999993E-2</v>
      </c>
      <c r="J210" s="44" t="s">
        <v>33</v>
      </c>
      <c r="K210" s="44">
        <v>5.8120000000000005E-2</v>
      </c>
      <c r="M210" s="45">
        <v>6.4537300000000006E-2</v>
      </c>
    </row>
    <row r="211" spans="4:13" ht="15.75" customHeight="1" x14ac:dyDescent="0.25">
      <c r="D211" s="40"/>
      <c r="E211" s="40"/>
      <c r="F211" s="101">
        <v>36809</v>
      </c>
      <c r="G211" s="44">
        <v>6.6199999999999995E-2</v>
      </c>
      <c r="H211" s="44">
        <v>6.801879999999999E-2</v>
      </c>
      <c r="I211" s="44">
        <v>6.7599999999999993E-2</v>
      </c>
      <c r="J211" s="44">
        <v>9.5000000000000001E-2</v>
      </c>
      <c r="K211" s="44">
        <v>5.772E-2</v>
      </c>
      <c r="M211" s="45">
        <v>6.4633499999999997E-2</v>
      </c>
    </row>
    <row r="212" spans="4:13" ht="15.75" customHeight="1" x14ac:dyDescent="0.25">
      <c r="D212" s="40"/>
      <c r="E212" s="40"/>
      <c r="F212" s="101">
        <v>36810</v>
      </c>
      <c r="G212" s="44">
        <v>6.6199999999999995E-2</v>
      </c>
      <c r="H212" s="44">
        <v>6.7987500000000006E-2</v>
      </c>
      <c r="I212" s="44">
        <v>6.7599999999999993E-2</v>
      </c>
      <c r="J212" s="44">
        <v>9.5000000000000001E-2</v>
      </c>
      <c r="K212" s="44">
        <v>5.774E-2</v>
      </c>
      <c r="M212" s="45">
        <v>6.4649499999999999E-2</v>
      </c>
    </row>
    <row r="213" spans="4:13" ht="15.75" customHeight="1" x14ac:dyDescent="0.25">
      <c r="D213" s="40"/>
      <c r="E213" s="40"/>
      <c r="F213" s="101">
        <v>36811</v>
      </c>
      <c r="G213" s="44">
        <v>6.6199999999999995E-2</v>
      </c>
      <c r="H213" s="44">
        <v>6.7981299999999995E-2</v>
      </c>
      <c r="I213" s="44">
        <v>6.7562499999999998E-2</v>
      </c>
      <c r="J213" s="44">
        <v>9.5000000000000001E-2</v>
      </c>
      <c r="K213" s="44">
        <v>5.7089999999999995E-2</v>
      </c>
      <c r="M213" s="45">
        <v>6.4661499999999997E-2</v>
      </c>
    </row>
    <row r="214" spans="4:13" ht="15.75" customHeight="1" x14ac:dyDescent="0.25">
      <c r="D214" s="40"/>
      <c r="E214" s="40"/>
      <c r="F214" s="101">
        <v>36812</v>
      </c>
      <c r="G214" s="44">
        <v>6.6174999999999998E-2</v>
      </c>
      <c r="H214" s="44">
        <v>6.7706299999999997E-2</v>
      </c>
      <c r="I214" s="44">
        <v>6.7099999999999993E-2</v>
      </c>
      <c r="J214" s="44">
        <v>9.5000000000000001E-2</v>
      </c>
      <c r="K214" s="44">
        <v>5.7239999999999999E-2</v>
      </c>
      <c r="M214" s="45">
        <v>6.467450000000001E-2</v>
      </c>
    </row>
    <row r="215" spans="4:13" ht="15.75" customHeight="1" x14ac:dyDescent="0.25">
      <c r="D215" s="40"/>
      <c r="E215" s="40"/>
      <c r="F215" s="101">
        <v>36815</v>
      </c>
      <c r="G215" s="44">
        <v>6.6193799999999997E-2</v>
      </c>
      <c r="H215" s="44">
        <v>6.7737499999999992E-2</v>
      </c>
      <c r="I215" s="44">
        <v>6.7199999999999996E-2</v>
      </c>
      <c r="J215" s="44">
        <v>9.5000000000000001E-2</v>
      </c>
      <c r="K215" s="44">
        <v>5.7320000000000003E-2</v>
      </c>
      <c r="M215" s="45">
        <v>6.4834600000000006E-2</v>
      </c>
    </row>
    <row r="216" spans="4:13" ht="15.75" customHeight="1" x14ac:dyDescent="0.25">
      <c r="D216" s="40"/>
      <c r="E216" s="40"/>
      <c r="F216" s="101">
        <v>36816</v>
      </c>
      <c r="G216" s="44">
        <v>6.6199999999999995E-2</v>
      </c>
      <c r="H216" s="44">
        <v>6.7699999999999996E-2</v>
      </c>
      <c r="I216" s="44">
        <v>6.7199999999999996E-2</v>
      </c>
      <c r="J216" s="44">
        <v>9.5000000000000001E-2</v>
      </c>
      <c r="K216" s="44">
        <v>5.6730000000000003E-2</v>
      </c>
      <c r="M216" s="45">
        <v>6.4837800000000001E-2</v>
      </c>
    </row>
    <row r="217" spans="4:13" ht="15.75" customHeight="1" x14ac:dyDescent="0.25">
      <c r="D217" s="40"/>
      <c r="E217" s="40"/>
      <c r="F217" s="101">
        <v>36817</v>
      </c>
      <c r="G217" s="44">
        <v>6.6199999999999995E-2</v>
      </c>
      <c r="H217" s="44">
        <v>6.7599999999999993E-2</v>
      </c>
      <c r="I217" s="44">
        <v>6.7000000000000004E-2</v>
      </c>
      <c r="J217" s="44">
        <v>9.5000000000000001E-2</v>
      </c>
      <c r="K217" s="44">
        <v>5.6669999999999998E-2</v>
      </c>
      <c r="M217" s="45">
        <v>6.4841499999999996E-2</v>
      </c>
    </row>
    <row r="218" spans="4:13" ht="15.75" customHeight="1" x14ac:dyDescent="0.25">
      <c r="D218" s="40"/>
      <c r="E218" s="40"/>
      <c r="F218" s="101">
        <v>36818</v>
      </c>
      <c r="G218" s="44">
        <v>6.6199999999999995E-2</v>
      </c>
      <c r="H218" s="44">
        <v>6.7599999999999993E-2</v>
      </c>
      <c r="I218" s="44">
        <v>6.7000000000000004E-2</v>
      </c>
      <c r="J218" s="44">
        <v>9.5000000000000001E-2</v>
      </c>
      <c r="K218" s="44">
        <v>5.6550000000000003E-2</v>
      </c>
      <c r="M218" s="45">
        <v>6.4853099999999997E-2</v>
      </c>
    </row>
    <row r="219" spans="4:13" ht="15.75" customHeight="1" x14ac:dyDescent="0.25">
      <c r="D219" s="40"/>
      <c r="E219" s="40"/>
      <c r="F219" s="101">
        <v>36819</v>
      </c>
      <c r="G219" s="44">
        <v>6.6199999999999995E-2</v>
      </c>
      <c r="H219" s="44">
        <v>6.7612500000000006E-2</v>
      </c>
      <c r="I219" s="44">
        <v>6.7000000000000004E-2</v>
      </c>
      <c r="J219" s="44">
        <v>9.5000000000000001E-2</v>
      </c>
      <c r="K219" s="44">
        <v>5.6319999999999995E-2</v>
      </c>
      <c r="M219" s="45">
        <v>6.48561E-2</v>
      </c>
    </row>
    <row r="220" spans="4:13" ht="15.75" customHeight="1" x14ac:dyDescent="0.25">
      <c r="D220" s="40"/>
      <c r="E220" s="40"/>
      <c r="F220" s="101">
        <v>36822</v>
      </c>
      <c r="G220" s="44">
        <v>6.6199999999999995E-2</v>
      </c>
      <c r="H220" s="44">
        <v>6.7599999999999993E-2</v>
      </c>
      <c r="I220" s="44">
        <v>6.6924999999999998E-2</v>
      </c>
      <c r="J220" s="44">
        <v>9.5000000000000001E-2</v>
      </c>
      <c r="K220" s="44">
        <v>5.5839999999999994E-2</v>
      </c>
      <c r="M220" s="45">
        <v>6.4913499999999999E-2</v>
      </c>
    </row>
    <row r="221" spans="4:13" ht="15.75" customHeight="1" x14ac:dyDescent="0.25">
      <c r="D221" s="40"/>
      <c r="E221" s="40"/>
      <c r="F221" s="101">
        <v>36823</v>
      </c>
      <c r="G221" s="44">
        <v>6.6199999999999995E-2</v>
      </c>
      <c r="H221" s="44">
        <v>6.7599999999999993E-2</v>
      </c>
      <c r="I221" s="44">
        <v>6.6900000000000001E-2</v>
      </c>
      <c r="J221" s="44">
        <v>9.5000000000000001E-2</v>
      </c>
      <c r="K221" s="44">
        <v>5.6150000000000005E-2</v>
      </c>
      <c r="M221" s="45">
        <v>6.4911999999999997E-2</v>
      </c>
    </row>
    <row r="222" spans="4:13" ht="15.75" customHeight="1" x14ac:dyDescent="0.25">
      <c r="D222" s="40"/>
      <c r="E222" s="40"/>
      <c r="F222" s="101">
        <v>36824</v>
      </c>
      <c r="G222" s="44">
        <v>6.6199999999999995E-2</v>
      </c>
      <c r="H222" s="44">
        <v>6.7599999999999993E-2</v>
      </c>
      <c r="I222" s="44">
        <v>6.6924999999999998E-2</v>
      </c>
      <c r="J222" s="44">
        <v>9.5000000000000001E-2</v>
      </c>
      <c r="K222" s="44">
        <v>5.6840000000000002E-2</v>
      </c>
      <c r="M222" s="45">
        <v>6.493560000000001E-2</v>
      </c>
    </row>
    <row r="223" spans="4:13" ht="15.75" customHeight="1" x14ac:dyDescent="0.25">
      <c r="D223" s="40"/>
      <c r="E223" s="40"/>
      <c r="F223" s="101">
        <v>36825</v>
      </c>
      <c r="G223" s="44">
        <v>6.6199999999999995E-2</v>
      </c>
      <c r="H223" s="44">
        <v>6.7587499999999995E-2</v>
      </c>
      <c r="I223" s="44">
        <v>6.7000000000000004E-2</v>
      </c>
      <c r="J223" s="44">
        <v>9.5000000000000001E-2</v>
      </c>
      <c r="K223" s="44">
        <v>5.6900000000000006E-2</v>
      </c>
      <c r="M223" s="45">
        <v>6.4934400000000003E-2</v>
      </c>
    </row>
    <row r="224" spans="4:13" ht="15.75" customHeight="1" x14ac:dyDescent="0.25">
      <c r="D224" s="40"/>
      <c r="E224" s="40"/>
      <c r="F224" s="101">
        <v>36826</v>
      </c>
      <c r="G224" s="44">
        <v>6.6199999999999995E-2</v>
      </c>
      <c r="H224" s="44">
        <v>6.7574999999999996E-2</v>
      </c>
      <c r="I224" s="44">
        <v>6.7000000000000004E-2</v>
      </c>
      <c r="J224" s="44">
        <v>9.5000000000000001E-2</v>
      </c>
      <c r="K224" s="44">
        <v>5.713E-2</v>
      </c>
      <c r="M224" s="45">
        <v>6.4920600000000009E-2</v>
      </c>
    </row>
    <row r="225" spans="4:13" ht="15.75" customHeight="1" x14ac:dyDescent="0.25">
      <c r="D225" s="40"/>
      <c r="E225" s="40"/>
      <c r="F225" s="101">
        <v>36829</v>
      </c>
      <c r="G225" s="44">
        <v>6.6199999999999995E-2</v>
      </c>
      <c r="H225" s="44">
        <v>6.7587499999999995E-2</v>
      </c>
      <c r="I225" s="44">
        <v>6.7212500000000008E-2</v>
      </c>
      <c r="J225" s="44">
        <v>9.5000000000000001E-2</v>
      </c>
      <c r="K225" s="44">
        <v>5.7320000000000003E-2</v>
      </c>
      <c r="M225" s="45">
        <v>6.4866599999999996E-2</v>
      </c>
    </row>
    <row r="226" spans="4:13" ht="15.75" customHeight="1" x14ac:dyDescent="0.25">
      <c r="D226" s="40"/>
      <c r="E226" s="40"/>
      <c r="F226" s="101">
        <v>36830</v>
      </c>
      <c r="G226" s="44">
        <v>6.6199999999999995E-2</v>
      </c>
      <c r="H226" s="44">
        <v>6.7599999999999993E-2</v>
      </c>
      <c r="I226" s="44">
        <v>6.7199999999999996E-2</v>
      </c>
      <c r="J226" s="44">
        <v>9.5000000000000001E-2</v>
      </c>
      <c r="K226" s="44">
        <v>5.7510000000000006E-2</v>
      </c>
      <c r="M226" s="45">
        <v>6.4840400000000006E-2</v>
      </c>
    </row>
    <row r="227" spans="4:13" ht="15.75" customHeight="1" x14ac:dyDescent="0.25">
      <c r="D227" s="40"/>
      <c r="E227" s="40"/>
      <c r="F227" s="101">
        <v>36831</v>
      </c>
      <c r="G227" s="44">
        <v>6.6199999999999995E-2</v>
      </c>
      <c r="H227" s="44">
        <v>6.7587499999999995E-2</v>
      </c>
      <c r="I227" s="44">
        <v>6.7125000000000004E-2</v>
      </c>
      <c r="J227" s="44">
        <v>9.5000000000000001E-2</v>
      </c>
      <c r="K227" s="44">
        <v>5.7419999999999999E-2</v>
      </c>
      <c r="M227" s="45">
        <v>6.4820299999999997E-2</v>
      </c>
    </row>
    <row r="228" spans="4:13" ht="15.75" customHeight="1" x14ac:dyDescent="0.25">
      <c r="D228" s="40"/>
      <c r="E228" s="40"/>
      <c r="F228" s="101">
        <v>36832</v>
      </c>
      <c r="G228" s="44">
        <v>6.6199999999999995E-2</v>
      </c>
      <c r="H228" s="44">
        <v>6.7512500000000003E-2</v>
      </c>
      <c r="I228" s="44">
        <v>6.7000000000000004E-2</v>
      </c>
      <c r="J228" s="44">
        <v>9.5000000000000001E-2</v>
      </c>
      <c r="K228" s="44">
        <v>5.7380000000000007E-2</v>
      </c>
      <c r="M228" s="45">
        <v>6.4836999999999992E-2</v>
      </c>
    </row>
    <row r="229" spans="4:13" ht="15.75" customHeight="1" x14ac:dyDescent="0.25">
      <c r="D229" s="40"/>
      <c r="E229" s="40"/>
      <c r="F229" s="101">
        <v>36833</v>
      </c>
      <c r="G229" s="44">
        <v>6.6199999999999995E-2</v>
      </c>
      <c r="H229" s="44">
        <v>6.7506300000000005E-2</v>
      </c>
      <c r="I229" s="44">
        <v>6.7000000000000004E-2</v>
      </c>
      <c r="J229" s="44">
        <v>9.5000000000000001E-2</v>
      </c>
      <c r="K229" s="44">
        <v>5.8270000000000002E-2</v>
      </c>
      <c r="M229" s="45">
        <v>6.4810300000000001E-2</v>
      </c>
    </row>
    <row r="230" spans="4:13" ht="15.75" customHeight="1" x14ac:dyDescent="0.25">
      <c r="D230" s="40"/>
      <c r="E230" s="40"/>
      <c r="F230" s="101">
        <v>36836</v>
      </c>
      <c r="G230" s="44">
        <v>6.6199999999999995E-2</v>
      </c>
      <c r="H230" s="44">
        <v>6.75375E-2</v>
      </c>
      <c r="I230" s="44">
        <v>6.7199999999999996E-2</v>
      </c>
      <c r="J230" s="44">
        <v>9.5000000000000001E-2</v>
      </c>
      <c r="K230" s="44">
        <v>5.8550000000000005E-2</v>
      </c>
      <c r="M230" s="45">
        <v>6.4860500000000001E-2</v>
      </c>
    </row>
    <row r="231" spans="4:13" ht="15.75" customHeight="1" x14ac:dyDescent="0.25">
      <c r="D231" s="40"/>
      <c r="E231" s="40"/>
      <c r="F231" s="101">
        <v>36837</v>
      </c>
      <c r="G231" s="44">
        <v>6.6199999999999995E-2</v>
      </c>
      <c r="H231" s="44">
        <v>6.7581300000000011E-2</v>
      </c>
      <c r="I231" s="44">
        <v>6.7299999999999999E-2</v>
      </c>
      <c r="J231" s="44">
        <v>9.5000000000000001E-2</v>
      </c>
      <c r="K231" s="44">
        <v>5.8659999999999997E-2</v>
      </c>
      <c r="M231" s="45">
        <v>6.4873899999999998E-2</v>
      </c>
    </row>
    <row r="232" spans="4:13" ht="15.75" customHeight="1" x14ac:dyDescent="0.25">
      <c r="D232" s="40"/>
      <c r="E232" s="40"/>
      <c r="F232" s="101">
        <v>36838</v>
      </c>
      <c r="G232" s="44">
        <v>6.6199999999999995E-2</v>
      </c>
      <c r="H232" s="44">
        <v>6.7593799999999996E-2</v>
      </c>
      <c r="I232" s="44">
        <v>6.7406300000000002E-2</v>
      </c>
      <c r="J232" s="44">
        <v>9.5000000000000001E-2</v>
      </c>
      <c r="K232" s="44">
        <v>5.8550000000000005E-2</v>
      </c>
      <c r="M232" s="45">
        <v>6.4890600000000007E-2</v>
      </c>
    </row>
    <row r="233" spans="4:13" ht="15.75" customHeight="1" x14ac:dyDescent="0.25">
      <c r="D233" s="40"/>
      <c r="E233" s="40"/>
      <c r="F233" s="101">
        <v>36839</v>
      </c>
      <c r="G233" s="44">
        <v>6.6199999999999995E-2</v>
      </c>
      <c r="H233" s="44">
        <v>6.7599999999999993E-2</v>
      </c>
      <c r="I233" s="44">
        <v>6.7331299999999997E-2</v>
      </c>
      <c r="J233" s="44">
        <v>9.5000000000000001E-2</v>
      </c>
      <c r="K233" s="44">
        <v>5.8250000000000003E-2</v>
      </c>
      <c r="M233" s="45">
        <v>6.4890400000000001E-2</v>
      </c>
    </row>
    <row r="234" spans="4:13" ht="15.75" customHeight="1" x14ac:dyDescent="0.25">
      <c r="D234" s="40"/>
      <c r="E234" s="40"/>
      <c r="F234" s="101">
        <v>36840</v>
      </c>
      <c r="G234" s="44">
        <v>6.6199999999999995E-2</v>
      </c>
      <c r="H234" s="44">
        <v>6.7599999999999993E-2</v>
      </c>
      <c r="I234" s="44">
        <v>6.7199999999999996E-2</v>
      </c>
      <c r="J234" s="44">
        <v>9.5000000000000001E-2</v>
      </c>
      <c r="K234" s="44">
        <v>5.7830000000000006E-2</v>
      </c>
      <c r="M234" s="45">
        <v>6.4891400000000002E-2</v>
      </c>
    </row>
    <row r="235" spans="4:13" ht="15.75" customHeight="1" x14ac:dyDescent="0.25">
      <c r="D235" s="40"/>
      <c r="E235" s="40"/>
      <c r="F235" s="101">
        <v>36843</v>
      </c>
      <c r="G235" s="44">
        <v>6.6199999999999995E-2</v>
      </c>
      <c r="H235" s="44">
        <v>6.7593799999999996E-2</v>
      </c>
      <c r="I235" s="44">
        <v>6.7099999999999993E-2</v>
      </c>
      <c r="J235" s="44">
        <v>9.5000000000000001E-2</v>
      </c>
      <c r="K235" s="44">
        <v>5.7660000000000003E-2</v>
      </c>
      <c r="M235" s="45">
        <v>6.4893999999999993E-2</v>
      </c>
    </row>
    <row r="236" spans="4:13" ht="15.75" customHeight="1" x14ac:dyDescent="0.25">
      <c r="D236" s="40"/>
      <c r="E236" s="40"/>
      <c r="F236" s="101">
        <v>36844</v>
      </c>
      <c r="G236" s="44">
        <v>6.618750000000001E-2</v>
      </c>
      <c r="H236" s="44">
        <v>6.7581300000000011E-2</v>
      </c>
      <c r="I236" s="44">
        <v>6.7099999999999993E-2</v>
      </c>
      <c r="J236" s="44">
        <v>9.5000000000000001E-2</v>
      </c>
      <c r="K236" s="44">
        <v>5.7549999999999997E-2</v>
      </c>
      <c r="M236" s="45">
        <v>6.4880599999999997E-2</v>
      </c>
    </row>
    <row r="237" spans="4:13" ht="15.75" customHeight="1" x14ac:dyDescent="0.25">
      <c r="D237" s="40"/>
      <c r="E237" s="40"/>
      <c r="F237" s="101">
        <v>36845</v>
      </c>
      <c r="G237" s="44">
        <v>6.6197499999999992E-2</v>
      </c>
      <c r="H237" s="44">
        <v>6.7574999999999996E-2</v>
      </c>
      <c r="I237" s="44">
        <v>6.7099999999999993E-2</v>
      </c>
      <c r="J237" s="44">
        <v>9.5000000000000001E-2</v>
      </c>
      <c r="K237" s="44">
        <v>5.7110000000000001E-2</v>
      </c>
      <c r="M237" s="45">
        <v>6.4873899999999998E-2</v>
      </c>
    </row>
    <row r="238" spans="4:13" ht="15.75" customHeight="1" x14ac:dyDescent="0.25">
      <c r="D238" s="40"/>
      <c r="E238" s="40"/>
      <c r="F238" s="101">
        <v>36846</v>
      </c>
      <c r="G238" s="44">
        <v>6.618750000000001E-2</v>
      </c>
      <c r="H238" s="44">
        <v>6.7587499999999995E-2</v>
      </c>
      <c r="I238" s="44">
        <v>6.7099999999999993E-2</v>
      </c>
      <c r="J238" s="44">
        <v>9.5000000000000001E-2</v>
      </c>
      <c r="K238" s="44">
        <v>5.6689999999999997E-2</v>
      </c>
      <c r="M238" s="45">
        <v>6.4827599999999999E-2</v>
      </c>
    </row>
    <row r="239" spans="4:13" ht="15.75" customHeight="1" x14ac:dyDescent="0.25">
      <c r="D239" s="40"/>
      <c r="E239" s="40"/>
      <c r="F239" s="101">
        <v>36847</v>
      </c>
      <c r="G239" s="44">
        <v>6.6174999999999998E-2</v>
      </c>
      <c r="H239" s="44">
        <v>6.7506300000000005E-2</v>
      </c>
      <c r="I239" s="44">
        <v>6.7012500000000003E-2</v>
      </c>
      <c r="J239" s="44">
        <v>9.5000000000000001E-2</v>
      </c>
      <c r="K239" s="44">
        <v>5.704E-2</v>
      </c>
      <c r="M239" s="45">
        <v>6.4816799999999994E-2</v>
      </c>
    </row>
    <row r="240" spans="4:13" ht="15.75" customHeight="1" x14ac:dyDescent="0.25">
      <c r="D240" s="40"/>
      <c r="E240" s="40"/>
      <c r="F240" s="101">
        <v>36850</v>
      </c>
      <c r="G240" s="44">
        <v>6.6162499999999999E-2</v>
      </c>
      <c r="H240" s="44">
        <v>6.7531300000000002E-2</v>
      </c>
      <c r="I240" s="44">
        <v>6.7000000000000004E-2</v>
      </c>
      <c r="J240" s="44">
        <v>9.5000000000000001E-2</v>
      </c>
      <c r="K240" s="44">
        <v>5.6769999999999994E-2</v>
      </c>
      <c r="M240" s="45">
        <v>6.4820299999999997E-2</v>
      </c>
    </row>
    <row r="241" spans="4:13" ht="15.75" customHeight="1" x14ac:dyDescent="0.25">
      <c r="D241" s="40"/>
      <c r="E241" s="40"/>
      <c r="F241" s="101">
        <v>36851</v>
      </c>
      <c r="G241" s="44">
        <v>6.6174999999999998E-2</v>
      </c>
      <c r="H241" s="44">
        <v>6.7506300000000005E-2</v>
      </c>
      <c r="I241" s="44">
        <v>6.7000000000000004E-2</v>
      </c>
      <c r="J241" s="44">
        <v>9.5000000000000001E-2</v>
      </c>
      <c r="K241" s="44">
        <v>5.6520000000000001E-2</v>
      </c>
      <c r="M241" s="45">
        <v>6.4793500000000004E-2</v>
      </c>
    </row>
    <row r="242" spans="4:13" ht="15.75" customHeight="1" x14ac:dyDescent="0.25">
      <c r="D242" s="40"/>
      <c r="E242" s="40"/>
      <c r="F242" s="101">
        <v>36852</v>
      </c>
      <c r="G242" s="44">
        <v>6.6174999999999998E-2</v>
      </c>
      <c r="H242" s="44">
        <v>6.7506300000000005E-2</v>
      </c>
      <c r="I242" s="44">
        <v>6.7000000000000004E-2</v>
      </c>
      <c r="J242" s="44">
        <v>9.5000000000000001E-2</v>
      </c>
      <c r="K242" s="44">
        <v>5.6239999999999998E-2</v>
      </c>
      <c r="M242" s="45">
        <v>6.4759999999999998E-2</v>
      </c>
    </row>
    <row r="243" spans="4:13" ht="15.75" customHeight="1" x14ac:dyDescent="0.25">
      <c r="D243" s="40"/>
      <c r="E243" s="40"/>
      <c r="F243" s="101">
        <v>36853</v>
      </c>
      <c r="G243" s="44">
        <v>6.6174999999999998E-2</v>
      </c>
      <c r="H243" s="44">
        <v>6.7500000000000004E-2</v>
      </c>
      <c r="I243" s="44">
        <v>6.7000000000000004E-2</v>
      </c>
      <c r="J243" s="44" t="s">
        <v>33</v>
      </c>
      <c r="K243" s="44">
        <v>5.6239999999999998E-2</v>
      </c>
      <c r="M243" s="45">
        <v>6.4759999999999998E-2</v>
      </c>
    </row>
    <row r="244" spans="4:13" ht="15.75" customHeight="1" x14ac:dyDescent="0.25">
      <c r="D244" s="40"/>
      <c r="E244" s="40"/>
      <c r="F244" s="101">
        <v>36854</v>
      </c>
      <c r="G244" s="44">
        <v>6.615E-2</v>
      </c>
      <c r="H244" s="44">
        <v>6.7487500000000006E-2</v>
      </c>
      <c r="I244" s="44">
        <v>6.7000000000000004E-2</v>
      </c>
      <c r="J244" s="44">
        <v>9.5000000000000001E-2</v>
      </c>
      <c r="K244" s="44">
        <v>5.6239999999999998E-2</v>
      </c>
      <c r="M244" s="45">
        <v>6.4519000000000007E-2</v>
      </c>
    </row>
    <row r="245" spans="4:13" ht="15.75" customHeight="1" x14ac:dyDescent="0.25">
      <c r="D245" s="40"/>
      <c r="E245" s="40"/>
      <c r="F245" s="101">
        <v>36857</v>
      </c>
      <c r="G245" s="44">
        <v>6.6162499999999999E-2</v>
      </c>
      <c r="H245" s="44">
        <v>6.7487500000000006E-2</v>
      </c>
      <c r="I245" s="44">
        <v>6.7000000000000004E-2</v>
      </c>
      <c r="J245" s="44">
        <v>9.5000000000000001E-2</v>
      </c>
      <c r="K245" s="44">
        <v>5.6239999999999998E-2</v>
      </c>
      <c r="M245" s="45">
        <v>6.4454399999999995E-2</v>
      </c>
    </row>
    <row r="246" spans="4:13" ht="15.75" customHeight="1" x14ac:dyDescent="0.25">
      <c r="D246" s="40"/>
      <c r="E246" s="40"/>
      <c r="F246" s="101">
        <v>36858</v>
      </c>
      <c r="G246" s="44">
        <v>6.6162499999999999E-2</v>
      </c>
      <c r="H246" s="44">
        <v>6.7487500000000006E-2</v>
      </c>
      <c r="I246" s="44">
        <v>6.7000000000000004E-2</v>
      </c>
      <c r="J246" s="44">
        <v>9.5000000000000001E-2</v>
      </c>
      <c r="K246" s="44">
        <v>5.5820000000000002E-2</v>
      </c>
      <c r="M246" s="45">
        <v>6.4437700000000001E-2</v>
      </c>
    </row>
    <row r="247" spans="4:13" ht="15.75" customHeight="1" x14ac:dyDescent="0.25">
      <c r="D247" s="40"/>
      <c r="E247" s="40"/>
      <c r="F247" s="101">
        <v>36859</v>
      </c>
      <c r="G247" s="44">
        <v>6.8212499999999995E-2</v>
      </c>
      <c r="H247" s="44">
        <v>6.7362500000000006E-2</v>
      </c>
      <c r="I247" s="44">
        <v>6.6799999999999998E-2</v>
      </c>
      <c r="J247" s="44">
        <v>9.5000000000000001E-2</v>
      </c>
      <c r="K247" s="44">
        <v>5.5239999999999997E-2</v>
      </c>
      <c r="M247" s="45">
        <v>6.4440999999999998E-2</v>
      </c>
    </row>
    <row r="248" spans="4:13" ht="15.75" customHeight="1" x14ac:dyDescent="0.25">
      <c r="D248" s="40"/>
      <c r="E248" s="40"/>
      <c r="F248" s="101">
        <v>36860</v>
      </c>
      <c r="G248" s="44">
        <v>6.8037500000000001E-2</v>
      </c>
      <c r="H248" s="44">
        <v>6.7150000000000001E-2</v>
      </c>
      <c r="I248" s="44">
        <v>6.6400000000000001E-2</v>
      </c>
      <c r="J248" s="44">
        <v>9.5000000000000001E-2</v>
      </c>
      <c r="K248" s="44">
        <v>5.4679999999999999E-2</v>
      </c>
      <c r="M248" s="45">
        <v>6.4441300000000007E-2</v>
      </c>
    </row>
    <row r="249" spans="4:13" ht="15.75" customHeight="1" x14ac:dyDescent="0.25">
      <c r="D249" s="40"/>
      <c r="E249" s="40"/>
      <c r="F249" s="101">
        <v>36861</v>
      </c>
      <c r="G249" s="44">
        <v>6.7787500000000001E-2</v>
      </c>
      <c r="H249" s="44">
        <v>6.6862500000000005E-2</v>
      </c>
      <c r="I249" s="44">
        <v>6.6000000000000003E-2</v>
      </c>
      <c r="J249" s="44">
        <v>9.5000000000000001E-2</v>
      </c>
      <c r="K249" s="44">
        <v>5.5030000000000003E-2</v>
      </c>
      <c r="M249" s="45">
        <v>6.3877199999999995E-2</v>
      </c>
    </row>
    <row r="250" spans="4:13" ht="15.75" customHeight="1" x14ac:dyDescent="0.25">
      <c r="D250" s="40"/>
      <c r="E250" s="40"/>
      <c r="F250" s="101">
        <v>36864</v>
      </c>
      <c r="G250" s="44">
        <v>6.7762500000000003E-2</v>
      </c>
      <c r="H250" s="44">
        <v>6.6837499999999994E-2</v>
      </c>
      <c r="I250" s="44">
        <v>6.6000000000000003E-2</v>
      </c>
      <c r="J250" s="44">
        <v>9.5000000000000001E-2</v>
      </c>
      <c r="K250" s="44">
        <v>5.5510000000000004E-2</v>
      </c>
      <c r="M250" s="45">
        <v>6.3814399999999993E-2</v>
      </c>
    </row>
    <row r="251" spans="4:13" ht="15.75" customHeight="1" x14ac:dyDescent="0.25">
      <c r="D251" s="40"/>
      <c r="E251" s="40"/>
      <c r="F251" s="101">
        <v>36865</v>
      </c>
      <c r="G251" s="44">
        <v>6.7687499999999998E-2</v>
      </c>
      <c r="H251" s="44">
        <v>6.6775000000000001E-2</v>
      </c>
      <c r="I251" s="44">
        <v>6.5812499999999996E-2</v>
      </c>
      <c r="J251" s="44">
        <v>9.5000000000000001E-2</v>
      </c>
      <c r="K251" s="44">
        <v>5.4179999999999999E-2</v>
      </c>
      <c r="M251" s="45">
        <v>6.3648999999999997E-2</v>
      </c>
    </row>
    <row r="252" spans="4:13" ht="15.75" customHeight="1" x14ac:dyDescent="0.25">
      <c r="D252" s="40"/>
      <c r="E252" s="40"/>
      <c r="F252" s="101">
        <v>36866</v>
      </c>
      <c r="G252" s="44">
        <v>6.7474999999999993E-2</v>
      </c>
      <c r="H252" s="44">
        <v>6.6174999999999998E-2</v>
      </c>
      <c r="I252" s="44">
        <v>6.4987500000000004E-2</v>
      </c>
      <c r="J252" s="44">
        <v>9.5000000000000001E-2</v>
      </c>
      <c r="K252" s="44">
        <v>5.3259999999999995E-2</v>
      </c>
      <c r="M252" s="45">
        <v>6.3142500000000004E-2</v>
      </c>
    </row>
    <row r="253" spans="4:13" ht="15.75" customHeight="1" x14ac:dyDescent="0.25">
      <c r="D253" s="40"/>
      <c r="E253" s="40"/>
      <c r="F253" s="101">
        <v>36867</v>
      </c>
      <c r="G253" s="44">
        <v>6.7275000000000001E-2</v>
      </c>
      <c r="H253" s="44">
        <v>6.5775E-2</v>
      </c>
      <c r="I253" s="44">
        <v>6.45125E-2</v>
      </c>
      <c r="J253" s="44">
        <v>9.5000000000000001E-2</v>
      </c>
      <c r="K253" s="44">
        <v>5.3089999999999998E-2</v>
      </c>
      <c r="M253" s="45">
        <v>6.3079300000000005E-2</v>
      </c>
    </row>
    <row r="254" spans="4:13" ht="15.75" customHeight="1" x14ac:dyDescent="0.25">
      <c r="D254" s="40"/>
      <c r="E254" s="40"/>
      <c r="F254" s="101">
        <v>36868</v>
      </c>
      <c r="G254" s="44">
        <v>6.7174999999999999E-2</v>
      </c>
      <c r="H254" s="44">
        <v>6.5700000000000008E-2</v>
      </c>
      <c r="I254" s="44">
        <v>6.4487500000000003E-2</v>
      </c>
      <c r="J254" s="44">
        <v>9.5000000000000001E-2</v>
      </c>
      <c r="K254" s="44">
        <v>5.2990000000000002E-2</v>
      </c>
      <c r="M254" s="45">
        <v>6.3009300000000004E-2</v>
      </c>
    </row>
    <row r="255" spans="4:13" ht="15.75" customHeight="1" x14ac:dyDescent="0.25">
      <c r="D255" s="40"/>
      <c r="E255" s="40"/>
      <c r="F255" s="101">
        <v>36871</v>
      </c>
      <c r="G255" s="44">
        <v>6.7137500000000003E-2</v>
      </c>
      <c r="H255" s="44">
        <v>6.5799999999999997E-2</v>
      </c>
      <c r="I255" s="44">
        <v>6.4649999999999999E-2</v>
      </c>
      <c r="J255" s="44">
        <v>9.5000000000000001E-2</v>
      </c>
      <c r="K255" s="44">
        <v>5.3620000000000001E-2</v>
      </c>
      <c r="M255" s="45">
        <v>6.2433199999999994E-2</v>
      </c>
    </row>
    <row r="256" spans="4:13" ht="15.75" customHeight="1" x14ac:dyDescent="0.25">
      <c r="D256" s="40"/>
      <c r="E256" s="40"/>
      <c r="F256" s="101">
        <v>36872</v>
      </c>
      <c r="G256" s="44">
        <v>6.7112499999999992E-2</v>
      </c>
      <c r="H256" s="44">
        <v>6.5799999999999997E-2</v>
      </c>
      <c r="I256" s="44">
        <v>6.4649999999999999E-2</v>
      </c>
      <c r="J256" s="44">
        <v>9.5000000000000001E-2</v>
      </c>
      <c r="K256" s="44">
        <v>5.3460000000000001E-2</v>
      </c>
      <c r="M256" s="45">
        <v>6.2254799999999999E-2</v>
      </c>
    </row>
    <row r="257" spans="4:13" ht="15.75" customHeight="1" x14ac:dyDescent="0.25">
      <c r="D257" s="40"/>
      <c r="E257" s="40"/>
      <c r="F257" s="101">
        <v>36873</v>
      </c>
      <c r="G257" s="44">
        <v>6.7099999999999993E-2</v>
      </c>
      <c r="H257" s="44">
        <v>6.5799999999999997E-2</v>
      </c>
      <c r="I257" s="44">
        <v>6.4643800000000001E-2</v>
      </c>
      <c r="J257" s="44">
        <v>9.5000000000000001E-2</v>
      </c>
      <c r="K257" s="44">
        <v>5.2580000000000002E-2</v>
      </c>
      <c r="M257" s="45">
        <v>6.1864499999999996E-2</v>
      </c>
    </row>
    <row r="258" spans="4:13" ht="15.75" customHeight="1" x14ac:dyDescent="0.25">
      <c r="D258" s="40"/>
      <c r="E258" s="40"/>
      <c r="F258" s="101">
        <v>36874</v>
      </c>
      <c r="G258" s="44">
        <v>6.6987500000000005E-2</v>
      </c>
      <c r="H258" s="44">
        <v>6.5475000000000005E-2</v>
      </c>
      <c r="I258" s="44">
        <v>6.4199999999999993E-2</v>
      </c>
      <c r="J258" s="44">
        <v>9.5000000000000001E-2</v>
      </c>
      <c r="K258" s="44">
        <v>5.2130000000000003E-2</v>
      </c>
      <c r="M258" s="45">
        <v>6.17797E-2</v>
      </c>
    </row>
    <row r="259" spans="4:13" ht="15.75" customHeight="1" x14ac:dyDescent="0.25">
      <c r="D259" s="40"/>
      <c r="E259" s="40"/>
      <c r="F259" s="101">
        <v>36875</v>
      </c>
      <c r="G259" s="44">
        <v>6.695000000000001E-2</v>
      </c>
      <c r="H259" s="44">
        <v>6.5493800000000005E-2</v>
      </c>
      <c r="I259" s="44">
        <v>6.4212499999999992E-2</v>
      </c>
      <c r="J259" s="44">
        <v>9.5000000000000001E-2</v>
      </c>
      <c r="K259" s="44">
        <v>5.1799999999999999E-2</v>
      </c>
      <c r="M259" s="45">
        <v>6.1680499999999999E-2</v>
      </c>
    </row>
    <row r="260" spans="4:13" ht="15.75" customHeight="1" x14ac:dyDescent="0.25">
      <c r="D260" s="40"/>
      <c r="E260" s="40"/>
      <c r="F260" s="101">
        <v>36878</v>
      </c>
      <c r="G260" s="44">
        <v>6.6862500000000005E-2</v>
      </c>
      <c r="H260" s="44">
        <v>6.5362500000000004E-2</v>
      </c>
      <c r="I260" s="44">
        <v>6.3787499999999997E-2</v>
      </c>
      <c r="J260" s="44">
        <v>9.5000000000000001E-2</v>
      </c>
      <c r="K260" s="44">
        <v>5.1699999999999996E-2</v>
      </c>
      <c r="M260" s="45">
        <v>6.1248899999999995E-2</v>
      </c>
    </row>
    <row r="261" spans="4:13" ht="15.75" customHeight="1" x14ac:dyDescent="0.25">
      <c r="D261" s="40"/>
      <c r="E261" s="40"/>
      <c r="F261" s="101">
        <v>36879</v>
      </c>
      <c r="G261" s="44">
        <v>6.6699999999999995E-2</v>
      </c>
      <c r="H261" s="44">
        <v>6.5199999999999994E-2</v>
      </c>
      <c r="I261" s="44">
        <v>6.3537499999999997E-2</v>
      </c>
      <c r="J261" s="44">
        <v>9.5000000000000001E-2</v>
      </c>
      <c r="K261" s="44">
        <v>5.1879999999999996E-2</v>
      </c>
      <c r="M261" s="45">
        <v>6.10512E-2</v>
      </c>
    </row>
    <row r="262" spans="4:13" ht="15.75" customHeight="1" x14ac:dyDescent="0.25">
      <c r="D262" s="40"/>
      <c r="E262" s="40"/>
      <c r="F262" s="101">
        <v>36880</v>
      </c>
      <c r="G262" s="44">
        <v>6.6637500000000002E-2</v>
      </c>
      <c r="H262" s="44">
        <v>6.5000000000000002E-2</v>
      </c>
      <c r="I262" s="44">
        <v>6.32688E-2</v>
      </c>
      <c r="J262" s="44">
        <v>9.5000000000000001E-2</v>
      </c>
      <c r="K262" s="44">
        <v>5.0369999999999998E-2</v>
      </c>
      <c r="M262" s="45">
        <v>6.0637400000000001E-2</v>
      </c>
    </row>
    <row r="263" spans="4:13" ht="15.75" customHeight="1" x14ac:dyDescent="0.25">
      <c r="D263" s="40"/>
      <c r="E263" s="40"/>
      <c r="F263" s="101">
        <v>36881</v>
      </c>
      <c r="G263" s="44">
        <v>6.6475000000000006E-2</v>
      </c>
      <c r="H263" s="44">
        <v>6.4637500000000001E-2</v>
      </c>
      <c r="I263" s="44">
        <v>6.2556299999999995E-2</v>
      </c>
      <c r="J263" s="44">
        <v>9.5000000000000001E-2</v>
      </c>
      <c r="K263" s="44">
        <v>5.0250000000000003E-2</v>
      </c>
      <c r="M263" s="45">
        <v>6.05184E-2</v>
      </c>
    </row>
    <row r="264" spans="4:13" ht="15.75" customHeight="1" x14ac:dyDescent="0.25">
      <c r="D264" s="40"/>
      <c r="E264" s="40"/>
      <c r="F264" s="101">
        <v>36882</v>
      </c>
      <c r="G264" s="44">
        <v>6.6462500000000008E-2</v>
      </c>
      <c r="H264" s="44">
        <v>6.4500000000000002E-2</v>
      </c>
      <c r="I264" s="44">
        <v>6.2300000000000001E-2</v>
      </c>
      <c r="J264" s="44">
        <v>9.5000000000000001E-2</v>
      </c>
      <c r="K264" s="44">
        <v>5.006E-2</v>
      </c>
      <c r="M264" s="45">
        <v>6.0414799999999998E-2</v>
      </c>
    </row>
    <row r="265" spans="4:13" ht="15.75" customHeight="1" x14ac:dyDescent="0.25">
      <c r="D265" s="40"/>
      <c r="E265" s="40"/>
      <c r="F265" s="101">
        <v>36885</v>
      </c>
      <c r="G265" s="44" t="s">
        <v>33</v>
      </c>
      <c r="H265" s="44" t="s">
        <v>33</v>
      </c>
      <c r="I265" s="44" t="s">
        <v>33</v>
      </c>
      <c r="J265" s="44" t="s">
        <v>33</v>
      </c>
      <c r="K265" s="44">
        <v>5.006E-2</v>
      </c>
      <c r="M265" s="45">
        <v>6.0414799999999998E-2</v>
      </c>
    </row>
    <row r="266" spans="4:13" ht="15.75" customHeight="1" x14ac:dyDescent="0.25">
      <c r="D266" s="40"/>
      <c r="E266" s="40"/>
      <c r="F266" s="101">
        <v>36886</v>
      </c>
      <c r="G266" s="44" t="s">
        <v>33</v>
      </c>
      <c r="H266" s="44" t="s">
        <v>33</v>
      </c>
      <c r="I266" s="44" t="s">
        <v>33</v>
      </c>
      <c r="J266" s="44">
        <v>9.5000000000000001E-2</v>
      </c>
      <c r="K266" s="44">
        <v>5.0560000000000001E-2</v>
      </c>
      <c r="M266" s="45">
        <v>5.9930600000000001E-2</v>
      </c>
    </row>
    <row r="267" spans="4:13" ht="15.75" customHeight="1" x14ac:dyDescent="0.25">
      <c r="D267" s="40"/>
      <c r="E267" s="40"/>
      <c r="F267" s="101">
        <v>36887</v>
      </c>
      <c r="G267" s="44">
        <v>6.6375000000000003E-2</v>
      </c>
      <c r="H267" s="44">
        <v>6.4381300000000002E-2</v>
      </c>
      <c r="I267" s="44">
        <v>6.20625E-2</v>
      </c>
      <c r="J267" s="44">
        <v>9.5000000000000001E-2</v>
      </c>
      <c r="K267" s="44">
        <v>5.1040000000000002E-2</v>
      </c>
      <c r="M267" s="45">
        <v>5.9782400000000006E-2</v>
      </c>
    </row>
    <row r="268" spans="4:13" ht="15.75" customHeight="1" x14ac:dyDescent="0.25">
      <c r="D268" s="40"/>
      <c r="E268" s="40"/>
      <c r="F268" s="101">
        <v>36888</v>
      </c>
      <c r="G268" s="44">
        <v>6.5625000000000003E-2</v>
      </c>
      <c r="H268" s="44">
        <v>6.40125E-2</v>
      </c>
      <c r="I268" s="44">
        <v>6.2037500000000002E-2</v>
      </c>
      <c r="J268" s="44">
        <v>9.5000000000000001E-2</v>
      </c>
      <c r="K268" s="44">
        <v>5.1180000000000003E-2</v>
      </c>
      <c r="M268" s="45">
        <v>5.9633700000000005E-2</v>
      </c>
    </row>
    <row r="269" spans="4:13" ht="15.75" customHeight="1" x14ac:dyDescent="0.25">
      <c r="D269" s="40"/>
      <c r="E269" s="40"/>
      <c r="F269" s="101">
        <v>36889</v>
      </c>
      <c r="G269" s="44">
        <v>6.5612500000000004E-2</v>
      </c>
      <c r="H269" s="44">
        <v>6.3987500000000003E-2</v>
      </c>
      <c r="I269" s="44">
        <v>6.2037500000000002E-2</v>
      </c>
      <c r="J269" s="44">
        <v>9.5000000000000001E-2</v>
      </c>
      <c r="K269" s="44">
        <v>5.1119999999999999E-2</v>
      </c>
      <c r="M269" s="45">
        <v>5.94726E-2</v>
      </c>
    </row>
    <row r="270" spans="4:13" ht="15.75" customHeight="1" x14ac:dyDescent="0.25">
      <c r="D270" s="40"/>
      <c r="E270" s="40"/>
      <c r="F270" s="101">
        <v>36892</v>
      </c>
      <c r="G270" s="44" t="s">
        <v>33</v>
      </c>
      <c r="H270" s="44" t="s">
        <v>33</v>
      </c>
      <c r="I270" s="44" t="s">
        <v>33</v>
      </c>
      <c r="J270" s="44" t="s">
        <v>33</v>
      </c>
      <c r="K270" s="44">
        <v>5.1119999999999999E-2</v>
      </c>
      <c r="M270" s="45">
        <v>5.94726E-2</v>
      </c>
    </row>
    <row r="271" spans="4:13" ht="15.75" customHeight="1" x14ac:dyDescent="0.25">
      <c r="D271" s="40"/>
      <c r="E271" s="40"/>
      <c r="F271" s="101">
        <v>36893</v>
      </c>
      <c r="G271" s="44">
        <v>6.5475000000000005E-2</v>
      </c>
      <c r="H271" s="44">
        <v>6.3712500000000005E-2</v>
      </c>
      <c r="I271" s="44">
        <v>6.1637500000000005E-2</v>
      </c>
      <c r="J271" s="44">
        <v>9.5000000000000001E-2</v>
      </c>
      <c r="K271" s="44">
        <v>4.9149999999999999E-2</v>
      </c>
      <c r="M271" s="45">
        <v>5.9169799999999995E-2</v>
      </c>
    </row>
    <row r="272" spans="4:13" ht="15.75" customHeight="1" x14ac:dyDescent="0.25">
      <c r="D272" s="40"/>
      <c r="E272" s="40"/>
      <c r="F272" s="101">
        <v>36894</v>
      </c>
      <c r="G272" s="44">
        <v>6.5075000000000008E-2</v>
      </c>
      <c r="H272" s="44">
        <v>6.2862500000000002E-2</v>
      </c>
      <c r="I272" s="44">
        <v>6.0537500000000001E-2</v>
      </c>
      <c r="J272" s="44">
        <v>9.5000000000000001E-2</v>
      </c>
      <c r="K272" s="44">
        <v>5.1580000000000001E-2</v>
      </c>
      <c r="M272" s="45">
        <v>5.8537600000000002E-2</v>
      </c>
    </row>
    <row r="273" spans="4:13" ht="15.75" customHeight="1" x14ac:dyDescent="0.25">
      <c r="D273" s="40"/>
      <c r="E273" s="40"/>
      <c r="F273" s="101">
        <v>36895</v>
      </c>
      <c r="G273" s="44">
        <v>6.0499999999999998E-2</v>
      </c>
      <c r="H273" s="44">
        <v>5.8662499999999999E-2</v>
      </c>
      <c r="I273" s="44">
        <v>5.7074999999999994E-2</v>
      </c>
      <c r="J273" s="44">
        <v>0.09</v>
      </c>
      <c r="K273" s="44">
        <v>5.0389999999999997E-2</v>
      </c>
      <c r="M273" s="45">
        <v>5.8350199999999998E-2</v>
      </c>
    </row>
    <row r="274" spans="4:13" ht="15.75" customHeight="1" x14ac:dyDescent="0.25">
      <c r="D274" s="40"/>
      <c r="E274" s="40"/>
      <c r="F274" s="101">
        <v>36896</v>
      </c>
      <c r="G274" s="44">
        <v>5.9362500000000006E-2</v>
      </c>
      <c r="H274" s="44">
        <v>5.6950000000000001E-2</v>
      </c>
      <c r="I274" s="44">
        <v>5.5162500000000003E-2</v>
      </c>
      <c r="J274" s="44">
        <v>0.09</v>
      </c>
      <c r="K274" s="44">
        <v>4.931E-2</v>
      </c>
      <c r="M274" s="45">
        <v>5.8290499999999995E-2</v>
      </c>
    </row>
    <row r="275" spans="4:13" ht="15.75" customHeight="1" x14ac:dyDescent="0.25">
      <c r="D275" s="40"/>
      <c r="E275" s="40"/>
      <c r="F275" s="101">
        <v>36899</v>
      </c>
      <c r="G275" s="44">
        <v>5.8837500000000001E-2</v>
      </c>
      <c r="H275" s="44">
        <v>5.6162499999999997E-2</v>
      </c>
      <c r="I275" s="44">
        <v>5.41938E-2</v>
      </c>
      <c r="J275" s="44">
        <v>0.09</v>
      </c>
      <c r="K275" s="44">
        <v>4.9560000000000007E-2</v>
      </c>
      <c r="M275" s="45">
        <v>5.7882999999999997E-2</v>
      </c>
    </row>
    <row r="276" spans="4:13" ht="15.75" customHeight="1" x14ac:dyDescent="0.25">
      <c r="D276" s="40"/>
      <c r="E276" s="40"/>
      <c r="F276" s="101">
        <v>36900</v>
      </c>
      <c r="G276" s="44">
        <v>5.8812499999999997E-2</v>
      </c>
      <c r="H276" s="44">
        <v>5.6237500000000003E-2</v>
      </c>
      <c r="I276" s="44">
        <v>5.4362500000000001E-2</v>
      </c>
      <c r="J276" s="44">
        <v>0.09</v>
      </c>
      <c r="K276" s="44">
        <v>0.05</v>
      </c>
      <c r="M276" s="45">
        <v>5.7746899999999997E-2</v>
      </c>
    </row>
    <row r="277" spans="4:13" ht="15.75" customHeight="1" x14ac:dyDescent="0.25">
      <c r="D277" s="40"/>
      <c r="E277" s="40"/>
      <c r="F277" s="101">
        <v>36901</v>
      </c>
      <c r="G277" s="44">
        <v>5.8862500000000005E-2</v>
      </c>
      <c r="H277" s="44">
        <v>5.6500000000000002E-2</v>
      </c>
      <c r="I277" s="44">
        <v>5.46875E-2</v>
      </c>
      <c r="J277" s="44">
        <v>0.09</v>
      </c>
      <c r="K277" s="44">
        <v>5.1040000000000002E-2</v>
      </c>
      <c r="M277" s="45">
        <v>5.7386299999999994E-2</v>
      </c>
    </row>
    <row r="278" spans="4:13" ht="15.75" customHeight="1" x14ac:dyDescent="0.25">
      <c r="D278" s="40"/>
      <c r="E278" s="40"/>
      <c r="F278" s="101">
        <v>36902</v>
      </c>
      <c r="G278" s="44">
        <v>5.8825000000000002E-2</v>
      </c>
      <c r="H278" s="44">
        <v>5.6762499999999994E-2</v>
      </c>
      <c r="I278" s="44">
        <v>5.5050000000000002E-2</v>
      </c>
      <c r="J278" s="44">
        <v>0.09</v>
      </c>
      <c r="K278" s="44">
        <v>5.1100000000000007E-2</v>
      </c>
      <c r="M278" s="45">
        <v>5.7332799999999996E-2</v>
      </c>
    </row>
    <row r="279" spans="4:13" ht="15.75" customHeight="1" x14ac:dyDescent="0.25">
      <c r="D279" s="40"/>
      <c r="E279" s="40"/>
      <c r="F279" s="101">
        <v>36903</v>
      </c>
      <c r="G279" s="44">
        <v>5.8806299999999999E-2</v>
      </c>
      <c r="H279" s="44">
        <v>5.6787499999999998E-2</v>
      </c>
      <c r="I279" s="44">
        <v>5.5075000000000006E-2</v>
      </c>
      <c r="J279" s="44">
        <v>0.09</v>
      </c>
      <c r="K279" s="44">
        <v>5.2499999999999998E-2</v>
      </c>
      <c r="M279" s="45">
        <v>5.7259900000000002E-2</v>
      </c>
    </row>
    <row r="280" spans="4:13" ht="15.75" customHeight="1" x14ac:dyDescent="0.25">
      <c r="D280" s="40"/>
      <c r="E280" s="40"/>
      <c r="F280" s="101">
        <v>36906</v>
      </c>
      <c r="G280" s="44">
        <v>5.9106300000000001E-2</v>
      </c>
      <c r="H280" s="44">
        <v>5.7412499999999998E-2</v>
      </c>
      <c r="I280" s="44">
        <v>5.6050000000000003E-2</v>
      </c>
      <c r="J280" s="44" t="s">
        <v>33</v>
      </c>
      <c r="K280" s="44">
        <v>5.2499999999999998E-2</v>
      </c>
      <c r="M280" s="45">
        <v>5.7259900000000002E-2</v>
      </c>
    </row>
    <row r="281" spans="4:13" ht="15.75" customHeight="1" x14ac:dyDescent="0.25">
      <c r="D281" s="40"/>
      <c r="E281" s="40"/>
      <c r="F281" s="101">
        <v>36907</v>
      </c>
      <c r="G281" s="44">
        <v>5.9012500000000002E-2</v>
      </c>
      <c r="H281" s="44">
        <v>5.7387499999999994E-2</v>
      </c>
      <c r="I281" s="44">
        <v>5.58875E-2</v>
      </c>
      <c r="J281" s="44">
        <v>0.09</v>
      </c>
      <c r="K281" s="44">
        <v>5.2300000000000006E-2</v>
      </c>
      <c r="M281" s="45">
        <v>5.6636300000000001E-2</v>
      </c>
    </row>
    <row r="282" spans="4:13" ht="15.75" customHeight="1" x14ac:dyDescent="0.25">
      <c r="D282" s="40"/>
      <c r="E282" s="40"/>
      <c r="F282" s="101">
        <v>36908</v>
      </c>
      <c r="G282" s="44">
        <v>5.8987499999999998E-2</v>
      </c>
      <c r="H282" s="44">
        <v>5.7387499999999994E-2</v>
      </c>
      <c r="I282" s="44">
        <v>5.595E-2</v>
      </c>
      <c r="J282" s="44">
        <v>0.09</v>
      </c>
      <c r="K282" s="44">
        <v>5.1749999999999997E-2</v>
      </c>
      <c r="M282" s="45">
        <v>5.6213300000000001E-2</v>
      </c>
    </row>
    <row r="283" spans="4:13" ht="15.75" customHeight="1" x14ac:dyDescent="0.25">
      <c r="D283" s="40"/>
      <c r="E283" s="40"/>
      <c r="F283" s="101">
        <v>36909</v>
      </c>
      <c r="G283" s="44">
        <v>5.8362499999999998E-2</v>
      </c>
      <c r="H283" s="44">
        <v>5.6487499999999996E-2</v>
      </c>
      <c r="I283" s="44">
        <v>5.4824999999999999E-2</v>
      </c>
      <c r="J283" s="44">
        <v>0.09</v>
      </c>
      <c r="K283" s="44">
        <v>5.1139999999999998E-2</v>
      </c>
      <c r="M283" s="45">
        <v>5.6138E-2</v>
      </c>
    </row>
    <row r="284" spans="4:13" ht="15.75" customHeight="1" x14ac:dyDescent="0.25">
      <c r="D284" s="40"/>
      <c r="E284" s="40"/>
      <c r="F284" s="101">
        <v>36910</v>
      </c>
      <c r="G284" s="44">
        <v>5.7887500000000001E-2</v>
      </c>
      <c r="H284" s="44">
        <v>5.6112500000000003E-2</v>
      </c>
      <c r="I284" s="44">
        <v>5.45E-2</v>
      </c>
      <c r="J284" s="44">
        <v>0.09</v>
      </c>
      <c r="K284" s="44">
        <v>5.1680000000000004E-2</v>
      </c>
      <c r="M284" s="45">
        <v>5.6058199999999996E-2</v>
      </c>
    </row>
    <row r="285" spans="4:13" ht="15.75" customHeight="1" x14ac:dyDescent="0.25">
      <c r="D285" s="40"/>
      <c r="E285" s="40"/>
      <c r="F285" s="101">
        <v>36913</v>
      </c>
      <c r="G285" s="44">
        <v>5.7262500000000001E-2</v>
      </c>
      <c r="H285" s="44">
        <v>5.5812500000000001E-2</v>
      </c>
      <c r="I285" s="44">
        <v>5.4299999999999994E-2</v>
      </c>
      <c r="J285" s="44">
        <v>0.09</v>
      </c>
      <c r="K285" s="44">
        <v>5.2249999999999998E-2</v>
      </c>
      <c r="M285" s="45">
        <v>5.5793000000000002E-2</v>
      </c>
    </row>
    <row r="286" spans="4:13" ht="15.75" customHeight="1" x14ac:dyDescent="0.25">
      <c r="D286" s="40"/>
      <c r="E286" s="40"/>
      <c r="F286" s="101">
        <v>36914</v>
      </c>
      <c r="G286" s="44">
        <v>5.7137500000000001E-2</v>
      </c>
      <c r="H286" s="44">
        <v>5.5724999999999997E-2</v>
      </c>
      <c r="I286" s="44">
        <v>5.4212499999999997E-2</v>
      </c>
      <c r="J286" s="44">
        <v>0.09</v>
      </c>
      <c r="K286" s="44">
        <v>5.2809999999999996E-2</v>
      </c>
      <c r="M286" s="45">
        <v>5.5653599999999998E-2</v>
      </c>
    </row>
    <row r="287" spans="4:13" ht="15.75" customHeight="1" x14ac:dyDescent="0.25">
      <c r="D287" s="40"/>
      <c r="E287" s="40"/>
      <c r="F287" s="101">
        <v>36915</v>
      </c>
      <c r="G287" s="44">
        <v>5.7412499999999998E-2</v>
      </c>
      <c r="H287" s="44">
        <v>5.6100000000000004E-2</v>
      </c>
      <c r="I287" s="44">
        <v>5.4631299999999994E-2</v>
      </c>
      <c r="J287" s="44">
        <v>0.09</v>
      </c>
      <c r="K287" s="44">
        <v>5.305E-2</v>
      </c>
      <c r="M287" s="45">
        <v>5.53798E-2</v>
      </c>
    </row>
    <row r="288" spans="4:13" ht="15.75" customHeight="1" x14ac:dyDescent="0.25">
      <c r="D288" s="40"/>
      <c r="E288" s="40"/>
      <c r="F288" s="101">
        <v>36916</v>
      </c>
      <c r="G288" s="44">
        <v>5.7149999999999999E-2</v>
      </c>
      <c r="H288" s="44">
        <v>5.5975000000000004E-2</v>
      </c>
      <c r="I288" s="44">
        <v>5.4537500000000003E-2</v>
      </c>
      <c r="J288" s="44">
        <v>0.09</v>
      </c>
      <c r="K288" s="44">
        <v>5.2450000000000004E-2</v>
      </c>
      <c r="M288" s="45">
        <v>5.5254500000000005E-2</v>
      </c>
    </row>
    <row r="289" spans="4:13" ht="15.75" customHeight="1" x14ac:dyDescent="0.25">
      <c r="D289" s="40"/>
      <c r="E289" s="40"/>
      <c r="F289" s="101">
        <v>36917</v>
      </c>
      <c r="G289" s="44">
        <v>5.6849999999999998E-2</v>
      </c>
      <c r="H289" s="44">
        <v>5.5675000000000002E-2</v>
      </c>
      <c r="I289" s="44">
        <v>5.4112500000000001E-2</v>
      </c>
      <c r="J289" s="44">
        <v>0.09</v>
      </c>
      <c r="K289" s="44">
        <v>5.2679999999999998E-2</v>
      </c>
      <c r="M289" s="45">
        <v>5.5095400000000003E-2</v>
      </c>
    </row>
    <row r="290" spans="4:13" ht="15.75" customHeight="1" x14ac:dyDescent="0.25">
      <c r="D290" s="40"/>
      <c r="E290" s="40"/>
      <c r="F290" s="101">
        <v>36920</v>
      </c>
      <c r="G290" s="44">
        <v>5.6474999999999997E-2</v>
      </c>
      <c r="H290" s="44">
        <v>5.5425000000000002E-2</v>
      </c>
      <c r="I290" s="44">
        <v>5.3762499999999998E-2</v>
      </c>
      <c r="J290" s="44">
        <v>0.09</v>
      </c>
      <c r="K290" s="44">
        <v>5.3030000000000001E-2</v>
      </c>
      <c r="M290" s="45">
        <v>5.4548800000000001E-2</v>
      </c>
    </row>
    <row r="291" spans="4:13" ht="15.75" customHeight="1" x14ac:dyDescent="0.25">
      <c r="D291" s="40"/>
      <c r="E291" s="40"/>
      <c r="F291" s="101">
        <v>36921</v>
      </c>
      <c r="G291" s="44">
        <v>5.6250000000000001E-2</v>
      </c>
      <c r="H291" s="44">
        <v>5.525E-2</v>
      </c>
      <c r="I291" s="44">
        <v>5.3624999999999999E-2</v>
      </c>
      <c r="J291" s="44">
        <v>0.09</v>
      </c>
      <c r="K291" s="44">
        <v>5.2290000000000003E-2</v>
      </c>
      <c r="M291" s="45">
        <v>5.43726E-2</v>
      </c>
    </row>
    <row r="292" spans="4:13" ht="15.75" customHeight="1" x14ac:dyDescent="0.25">
      <c r="D292" s="40"/>
      <c r="E292" s="40"/>
      <c r="F292" s="101">
        <v>36922</v>
      </c>
      <c r="G292" s="44">
        <v>5.57E-2</v>
      </c>
      <c r="H292" s="44">
        <v>5.4212499999999997E-2</v>
      </c>
      <c r="I292" s="44">
        <v>5.2625000000000005E-2</v>
      </c>
      <c r="J292" s="44">
        <v>0.09</v>
      </c>
      <c r="K292" s="44">
        <v>5.1139999999999998E-2</v>
      </c>
      <c r="M292" s="45">
        <v>5.4202E-2</v>
      </c>
    </row>
    <row r="293" spans="4:13" ht="15.75" customHeight="1" x14ac:dyDescent="0.25">
      <c r="D293" s="40"/>
      <c r="E293" s="40"/>
      <c r="F293" s="101">
        <v>36923</v>
      </c>
      <c r="G293" s="44">
        <v>5.5599999999999997E-2</v>
      </c>
      <c r="H293" s="44">
        <v>5.3899999999999997E-2</v>
      </c>
      <c r="I293" s="44">
        <v>5.2199999999999996E-2</v>
      </c>
      <c r="J293" s="44">
        <v>8.5000000000000006E-2</v>
      </c>
      <c r="K293" s="44">
        <v>5.0860000000000002E-2</v>
      </c>
      <c r="M293" s="45">
        <v>5.4083699999999998E-2</v>
      </c>
    </row>
    <row r="294" spans="4:13" ht="15.75" customHeight="1" x14ac:dyDescent="0.25">
      <c r="D294" s="40"/>
      <c r="E294" s="40"/>
      <c r="F294" s="101">
        <v>36924</v>
      </c>
      <c r="G294" s="44">
        <v>5.5650000000000005E-2</v>
      </c>
      <c r="H294" s="44">
        <v>5.3975000000000002E-2</v>
      </c>
      <c r="I294" s="44">
        <v>5.2300000000000006E-2</v>
      </c>
      <c r="J294" s="44">
        <v>8.5000000000000006E-2</v>
      </c>
      <c r="K294" s="44">
        <v>5.1479999999999998E-2</v>
      </c>
      <c r="M294" s="45">
        <v>5.4065700000000001E-2</v>
      </c>
    </row>
    <row r="295" spans="4:13" ht="15.75" customHeight="1" x14ac:dyDescent="0.25">
      <c r="D295" s="40"/>
      <c r="E295" s="40"/>
      <c r="F295" s="101">
        <v>36927</v>
      </c>
      <c r="G295" s="44">
        <v>5.5737500000000002E-2</v>
      </c>
      <c r="H295" s="44">
        <v>5.4100000000000002E-2</v>
      </c>
      <c r="I295" s="44">
        <v>5.2699999999999997E-2</v>
      </c>
      <c r="J295" s="44">
        <v>8.5000000000000006E-2</v>
      </c>
      <c r="K295" s="44">
        <v>5.1670000000000001E-2</v>
      </c>
      <c r="M295" s="45">
        <v>5.40765E-2</v>
      </c>
    </row>
    <row r="296" spans="4:13" ht="15.75" customHeight="1" x14ac:dyDescent="0.25">
      <c r="D296" s="40"/>
      <c r="E296" s="40"/>
      <c r="F296" s="101">
        <v>36928</v>
      </c>
      <c r="G296" s="44">
        <v>5.5724999999999997E-2</v>
      </c>
      <c r="H296" s="44">
        <v>5.4100000000000002E-2</v>
      </c>
      <c r="I296" s="44">
        <v>5.2699999999999997E-2</v>
      </c>
      <c r="J296" s="44">
        <v>8.5000000000000006E-2</v>
      </c>
      <c r="K296" s="44">
        <v>5.1830000000000001E-2</v>
      </c>
      <c r="M296" s="45">
        <v>5.4090800000000001E-2</v>
      </c>
    </row>
    <row r="297" spans="4:13" ht="15.75" customHeight="1" x14ac:dyDescent="0.25">
      <c r="D297" s="40"/>
      <c r="E297" s="40"/>
      <c r="F297" s="101">
        <v>36929</v>
      </c>
      <c r="G297" s="44">
        <v>5.57E-2</v>
      </c>
      <c r="H297" s="44">
        <v>5.4100000000000002E-2</v>
      </c>
      <c r="I297" s="44">
        <v>5.2699999999999997E-2</v>
      </c>
      <c r="J297" s="44">
        <v>8.5000000000000006E-2</v>
      </c>
      <c r="K297" s="44">
        <v>5.1869999999999999E-2</v>
      </c>
      <c r="M297" s="45">
        <v>5.4080099999999999E-2</v>
      </c>
    </row>
    <row r="298" spans="4:13" ht="15.75" customHeight="1" x14ac:dyDescent="0.25">
      <c r="D298" s="40"/>
      <c r="E298" s="40"/>
      <c r="F298" s="101">
        <v>36930</v>
      </c>
      <c r="G298" s="44">
        <v>5.5712499999999998E-2</v>
      </c>
      <c r="H298" s="44">
        <v>5.4087500000000004E-2</v>
      </c>
      <c r="I298" s="44">
        <v>5.2699999999999997E-2</v>
      </c>
      <c r="J298" s="44">
        <v>8.5000000000000006E-2</v>
      </c>
      <c r="K298" s="44">
        <v>5.0890000000000005E-2</v>
      </c>
      <c r="M298" s="45">
        <v>5.4033499999999998E-2</v>
      </c>
    </row>
    <row r="299" spans="4:13" ht="15.75" customHeight="1" x14ac:dyDescent="0.25">
      <c r="D299" s="40"/>
      <c r="E299" s="40"/>
      <c r="F299" s="101">
        <v>36931</v>
      </c>
      <c r="G299" s="44">
        <v>5.5712499999999998E-2</v>
      </c>
      <c r="H299" s="44">
        <v>5.4100000000000002E-2</v>
      </c>
      <c r="I299" s="44">
        <v>5.2699999999999997E-2</v>
      </c>
      <c r="J299" s="44">
        <v>8.5000000000000006E-2</v>
      </c>
      <c r="K299" s="44">
        <v>5.0300000000000004E-2</v>
      </c>
      <c r="M299" s="45">
        <v>5.39689E-2</v>
      </c>
    </row>
    <row r="300" spans="4:13" ht="15.75" customHeight="1" x14ac:dyDescent="0.25">
      <c r="D300" s="40"/>
      <c r="E300" s="40"/>
      <c r="F300" s="101">
        <v>36934</v>
      </c>
      <c r="G300" s="44">
        <v>5.5687499999999994E-2</v>
      </c>
      <c r="H300" s="44">
        <v>5.3874999999999999E-2</v>
      </c>
      <c r="I300" s="44">
        <v>5.2256299999999999E-2</v>
      </c>
      <c r="J300" s="44">
        <v>8.5000000000000006E-2</v>
      </c>
      <c r="K300" s="44">
        <v>5.0460000000000005E-2</v>
      </c>
      <c r="M300" s="45">
        <v>5.3882899999999997E-2</v>
      </c>
    </row>
    <row r="301" spans="4:13" ht="15.75" customHeight="1" x14ac:dyDescent="0.25">
      <c r="D301" s="40"/>
      <c r="E301" s="40"/>
      <c r="F301" s="101">
        <v>36935</v>
      </c>
      <c r="G301" s="44">
        <v>5.5687499999999994E-2</v>
      </c>
      <c r="H301" s="44">
        <v>5.3887499999999998E-2</v>
      </c>
      <c r="I301" s="44">
        <v>5.2300000000000006E-2</v>
      </c>
      <c r="J301" s="44">
        <v>8.5000000000000006E-2</v>
      </c>
      <c r="K301" s="44">
        <v>5.0700000000000002E-2</v>
      </c>
      <c r="M301" s="45">
        <v>5.3861400000000004E-2</v>
      </c>
    </row>
    <row r="302" spans="4:13" ht="15.75" customHeight="1" x14ac:dyDescent="0.25">
      <c r="D302" s="40"/>
      <c r="E302" s="40"/>
      <c r="F302" s="101">
        <v>36936</v>
      </c>
      <c r="G302" s="44">
        <v>5.57E-2</v>
      </c>
      <c r="H302" s="44">
        <v>5.4000000000000006E-2</v>
      </c>
      <c r="I302" s="44">
        <v>5.2612500000000006E-2</v>
      </c>
      <c r="J302" s="44">
        <v>8.5000000000000006E-2</v>
      </c>
      <c r="K302" s="44">
        <v>5.1639999999999998E-2</v>
      </c>
      <c r="M302" s="45">
        <v>5.3832700000000004E-2</v>
      </c>
    </row>
    <row r="303" spans="4:13" ht="15.75" customHeight="1" x14ac:dyDescent="0.25">
      <c r="D303" s="40"/>
      <c r="E303" s="40"/>
      <c r="F303" s="101">
        <v>36937</v>
      </c>
      <c r="G303" s="44">
        <v>5.5800000000000002E-2</v>
      </c>
      <c r="H303" s="44">
        <v>5.4125E-2</v>
      </c>
      <c r="I303" s="44">
        <v>5.3025000000000003E-2</v>
      </c>
      <c r="J303" s="44">
        <v>8.5000000000000006E-2</v>
      </c>
      <c r="K303" s="44">
        <v>5.1660000000000005E-2</v>
      </c>
      <c r="M303" s="45">
        <v>5.38147E-2</v>
      </c>
    </row>
    <row r="304" spans="4:13" ht="15.75" customHeight="1" x14ac:dyDescent="0.25">
      <c r="D304" s="40"/>
      <c r="E304" s="40"/>
      <c r="F304" s="101">
        <v>36938</v>
      </c>
      <c r="G304" s="44">
        <v>5.5800000000000002E-2</v>
      </c>
      <c r="H304" s="44">
        <v>5.4100000000000002E-2</v>
      </c>
      <c r="I304" s="44">
        <v>5.2975000000000001E-2</v>
      </c>
      <c r="J304" s="44">
        <v>8.5000000000000006E-2</v>
      </c>
      <c r="K304" s="44">
        <v>5.1089999999999997E-2</v>
      </c>
      <c r="M304" s="45">
        <v>5.3793199999999999E-2</v>
      </c>
    </row>
    <row r="305" spans="4:13" ht="15.75" customHeight="1" x14ac:dyDescent="0.25">
      <c r="D305" s="40"/>
      <c r="E305" s="40"/>
      <c r="F305" s="101">
        <v>36941</v>
      </c>
      <c r="G305" s="44">
        <v>5.5756300000000002E-2</v>
      </c>
      <c r="H305" s="44">
        <v>5.3831300000000006E-2</v>
      </c>
      <c r="I305" s="44">
        <v>5.2350000000000001E-2</v>
      </c>
      <c r="J305" s="44" t="s">
        <v>33</v>
      </c>
      <c r="K305" s="44">
        <v>5.1089999999999997E-2</v>
      </c>
      <c r="M305" s="45">
        <v>5.3793199999999999E-2</v>
      </c>
    </row>
    <row r="306" spans="4:13" ht="15.75" customHeight="1" x14ac:dyDescent="0.25">
      <c r="D306" s="40"/>
      <c r="E306" s="40"/>
      <c r="F306" s="101">
        <v>36942</v>
      </c>
      <c r="G306" s="44">
        <v>5.57E-2</v>
      </c>
      <c r="H306" s="44">
        <v>5.3800000000000001E-2</v>
      </c>
      <c r="I306" s="44">
        <v>5.2350000000000001E-2</v>
      </c>
      <c r="J306" s="44">
        <v>8.5000000000000006E-2</v>
      </c>
      <c r="K306" s="44">
        <v>5.1050000000000005E-2</v>
      </c>
      <c r="M306" s="45">
        <v>5.3690100000000004E-2</v>
      </c>
    </row>
    <row r="307" spans="4:13" ht="15.75" customHeight="1" x14ac:dyDescent="0.25">
      <c r="D307" s="40"/>
      <c r="E307" s="40"/>
      <c r="F307" s="101">
        <v>36943</v>
      </c>
      <c r="G307" s="44">
        <v>5.5612500000000002E-2</v>
      </c>
      <c r="H307" s="44">
        <v>5.3699999999999998E-2</v>
      </c>
      <c r="I307" s="44">
        <v>5.2249999999999998E-2</v>
      </c>
      <c r="J307" s="44">
        <v>8.5000000000000006E-2</v>
      </c>
      <c r="K307" s="44">
        <v>5.1390000000000005E-2</v>
      </c>
      <c r="M307" s="45">
        <v>5.3532299999999998E-2</v>
      </c>
    </row>
    <row r="308" spans="4:13" ht="15.75" customHeight="1" x14ac:dyDescent="0.25">
      <c r="D308" s="40"/>
      <c r="E308" s="40"/>
      <c r="F308" s="101">
        <v>36944</v>
      </c>
      <c r="G308" s="44">
        <v>5.5300000000000002E-2</v>
      </c>
      <c r="H308" s="44">
        <v>5.3449999999999998E-2</v>
      </c>
      <c r="I308" s="44">
        <v>5.1837500000000002E-2</v>
      </c>
      <c r="J308" s="44">
        <v>8.5000000000000006E-2</v>
      </c>
      <c r="K308" s="44">
        <v>5.1559999999999995E-2</v>
      </c>
      <c r="M308" s="45">
        <v>5.3320800000000002E-2</v>
      </c>
    </row>
    <row r="309" spans="4:13" ht="15.75" customHeight="1" x14ac:dyDescent="0.25">
      <c r="D309" s="40"/>
      <c r="E309" s="40"/>
      <c r="F309" s="101">
        <v>36945</v>
      </c>
      <c r="G309" s="44">
        <v>5.4774999999999997E-2</v>
      </c>
      <c r="H309" s="44">
        <v>5.2999999999999999E-2</v>
      </c>
      <c r="I309" s="44">
        <v>5.1500000000000004E-2</v>
      </c>
      <c r="J309" s="44">
        <v>8.5000000000000006E-2</v>
      </c>
      <c r="K309" s="44">
        <v>5.0970000000000001E-2</v>
      </c>
      <c r="M309" s="45">
        <v>5.3120000000000001E-2</v>
      </c>
    </row>
    <row r="310" spans="4:13" ht="15.75" customHeight="1" x14ac:dyDescent="0.25">
      <c r="D310" s="40"/>
      <c r="E310" s="40"/>
      <c r="F310" s="101">
        <v>36948</v>
      </c>
      <c r="G310" s="44">
        <v>5.3812499999999999E-2</v>
      </c>
      <c r="H310" s="44">
        <v>5.1937499999999998E-2</v>
      </c>
      <c r="I310" s="44">
        <v>5.04E-2</v>
      </c>
      <c r="J310" s="44">
        <v>8.5000000000000006E-2</v>
      </c>
      <c r="K310" s="44">
        <v>5.0339999999999996E-2</v>
      </c>
      <c r="M310" s="45">
        <v>5.26253E-2</v>
      </c>
    </row>
    <row r="311" spans="4:13" ht="15.75" customHeight="1" x14ac:dyDescent="0.25">
      <c r="D311" s="40"/>
      <c r="E311" s="40"/>
      <c r="F311" s="101">
        <v>36949</v>
      </c>
      <c r="G311" s="44">
        <v>5.2812499999999998E-2</v>
      </c>
      <c r="H311" s="44">
        <v>5.10375E-2</v>
      </c>
      <c r="I311" s="44">
        <v>4.9562499999999995E-2</v>
      </c>
      <c r="J311" s="44">
        <v>8.5000000000000006E-2</v>
      </c>
      <c r="K311" s="44">
        <v>4.9520000000000002E-2</v>
      </c>
      <c r="M311" s="45">
        <v>5.2446E-2</v>
      </c>
    </row>
    <row r="312" spans="4:13" ht="15.75" customHeight="1" x14ac:dyDescent="0.25">
      <c r="D312" s="40"/>
      <c r="E312" s="40"/>
      <c r="F312" s="101">
        <v>36950</v>
      </c>
      <c r="G312" s="44">
        <v>5.2074999999999996E-2</v>
      </c>
      <c r="H312" s="44">
        <v>5.0525E-2</v>
      </c>
      <c r="I312" s="44">
        <v>4.9075000000000001E-2</v>
      </c>
      <c r="J312" s="44">
        <v>8.5000000000000006E-2</v>
      </c>
      <c r="K312" s="44">
        <v>4.8959999999999997E-2</v>
      </c>
      <c r="M312" s="45">
        <v>5.2284699999999996E-2</v>
      </c>
    </row>
    <row r="313" spans="4:13" ht="15.75" customHeight="1" x14ac:dyDescent="0.25">
      <c r="D313" s="40"/>
      <c r="E313" s="40"/>
      <c r="F313" s="101">
        <v>36951</v>
      </c>
      <c r="G313" s="44">
        <v>5.2925000000000007E-2</v>
      </c>
      <c r="H313" s="44">
        <v>5.0887500000000002E-2</v>
      </c>
      <c r="I313" s="44">
        <v>4.9512500000000001E-2</v>
      </c>
      <c r="J313" s="44">
        <v>8.5000000000000006E-2</v>
      </c>
      <c r="K313" s="44">
        <v>4.8739999999999999E-2</v>
      </c>
      <c r="M313" s="45">
        <v>5.21193E-2</v>
      </c>
    </row>
    <row r="314" spans="4:13" ht="15.75" customHeight="1" x14ac:dyDescent="0.25">
      <c r="D314" s="40"/>
      <c r="E314" s="40"/>
      <c r="F314" s="101">
        <v>36952</v>
      </c>
      <c r="G314" s="44">
        <v>5.2900000000000003E-2</v>
      </c>
      <c r="H314" s="44">
        <v>5.0824999999999995E-2</v>
      </c>
      <c r="I314" s="44">
        <v>4.9687500000000002E-2</v>
      </c>
      <c r="J314" s="44">
        <v>8.5000000000000006E-2</v>
      </c>
      <c r="K314" s="44">
        <v>4.947E-2</v>
      </c>
      <c r="M314" s="45">
        <v>5.2047599999999999E-2</v>
      </c>
    </row>
    <row r="315" spans="4:13" ht="15.75" customHeight="1" x14ac:dyDescent="0.25">
      <c r="D315" s="40"/>
      <c r="E315" s="40"/>
      <c r="F315" s="101">
        <v>36955</v>
      </c>
      <c r="G315" s="44">
        <v>5.2750000000000005E-2</v>
      </c>
      <c r="H315" s="44">
        <v>5.0799999999999998E-2</v>
      </c>
      <c r="I315" s="44">
        <v>4.9599999999999998E-2</v>
      </c>
      <c r="J315" s="44">
        <v>8.5000000000000006E-2</v>
      </c>
      <c r="K315" s="44">
        <v>4.9759999999999999E-2</v>
      </c>
      <c r="M315" s="45">
        <v>5.1789200000000001E-2</v>
      </c>
    </row>
    <row r="316" spans="4:13" ht="15.75" customHeight="1" x14ac:dyDescent="0.25">
      <c r="D316" s="40"/>
      <c r="E316" s="40"/>
      <c r="F316" s="101">
        <v>36956</v>
      </c>
      <c r="G316" s="44">
        <v>5.2712500000000002E-2</v>
      </c>
      <c r="H316" s="44">
        <v>5.0900000000000001E-2</v>
      </c>
      <c r="I316" s="44">
        <v>4.9699999999999994E-2</v>
      </c>
      <c r="J316" s="44">
        <v>8.5000000000000006E-2</v>
      </c>
      <c r="K316" s="44">
        <v>4.9710000000000004E-2</v>
      </c>
      <c r="M316" s="45">
        <v>5.1662800000000002E-2</v>
      </c>
    </row>
    <row r="317" spans="4:13" ht="15.75" customHeight="1" x14ac:dyDescent="0.25">
      <c r="D317" s="40"/>
      <c r="E317" s="40"/>
      <c r="F317" s="101">
        <v>36957</v>
      </c>
      <c r="G317" s="44">
        <v>5.2587500000000002E-2</v>
      </c>
      <c r="H317" s="44">
        <v>5.0737500000000005E-2</v>
      </c>
      <c r="I317" s="44">
        <v>4.9437499999999995E-2</v>
      </c>
      <c r="J317" s="44">
        <v>8.5000000000000006E-2</v>
      </c>
      <c r="K317" s="44">
        <v>4.8989999999999999E-2</v>
      </c>
      <c r="M317" s="45">
        <v>5.1462500000000001E-2</v>
      </c>
    </row>
    <row r="318" spans="4:13" ht="15.75" customHeight="1" x14ac:dyDescent="0.25">
      <c r="D318" s="40"/>
      <c r="E318" s="40"/>
      <c r="F318" s="101">
        <v>36958</v>
      </c>
      <c r="G318" s="44">
        <v>5.2337499999999995E-2</v>
      </c>
      <c r="H318" s="44">
        <v>5.0599999999999999E-2</v>
      </c>
      <c r="I318" s="44">
        <v>4.9299999999999997E-2</v>
      </c>
      <c r="J318" s="44">
        <v>8.5000000000000006E-2</v>
      </c>
      <c r="K318" s="44">
        <v>4.8890000000000003E-2</v>
      </c>
      <c r="M318" s="45">
        <v>5.1406900000000005E-2</v>
      </c>
    </row>
    <row r="319" spans="4:13" ht="15.75" customHeight="1" x14ac:dyDescent="0.25">
      <c r="D319" s="40"/>
      <c r="E319" s="40"/>
      <c r="F319" s="101">
        <v>36959</v>
      </c>
      <c r="G319" s="44">
        <v>5.1874999999999998E-2</v>
      </c>
      <c r="H319" s="44">
        <v>5.04E-2</v>
      </c>
      <c r="I319" s="44">
        <v>4.9100000000000005E-2</v>
      </c>
      <c r="J319" s="44">
        <v>8.5000000000000006E-2</v>
      </c>
      <c r="K319" s="44">
        <v>4.929E-2</v>
      </c>
      <c r="M319" s="45">
        <v>5.1360900000000001E-2</v>
      </c>
    </row>
    <row r="320" spans="4:13" ht="15.75" customHeight="1" x14ac:dyDescent="0.25">
      <c r="D320" s="40"/>
      <c r="E320" s="40"/>
      <c r="F320" s="101">
        <v>36962</v>
      </c>
      <c r="G320" s="44">
        <v>5.1924999999999999E-2</v>
      </c>
      <c r="H320" s="44">
        <v>5.0575000000000002E-2</v>
      </c>
      <c r="I320" s="44">
        <v>4.9337499999999999E-2</v>
      </c>
      <c r="J320" s="44">
        <v>8.5000000000000006E-2</v>
      </c>
      <c r="K320" s="44">
        <v>4.8910000000000002E-2</v>
      </c>
      <c r="M320" s="45">
        <v>5.1050600000000002E-2</v>
      </c>
    </row>
    <row r="321" spans="4:13" ht="15.75" customHeight="1" x14ac:dyDescent="0.25">
      <c r="D321" s="40"/>
      <c r="E321" s="40"/>
      <c r="F321" s="101">
        <v>36963</v>
      </c>
      <c r="G321" s="44">
        <v>5.1637500000000003E-2</v>
      </c>
      <c r="H321" s="44">
        <v>5.0337500000000007E-2</v>
      </c>
      <c r="I321" s="44">
        <v>4.8912500000000005E-2</v>
      </c>
      <c r="J321" s="44">
        <v>8.5000000000000006E-2</v>
      </c>
      <c r="K321" s="44">
        <v>4.929E-2</v>
      </c>
      <c r="M321" s="45">
        <v>5.0858500000000001E-2</v>
      </c>
    </row>
    <row r="322" spans="4:13" ht="15.75" customHeight="1" x14ac:dyDescent="0.25">
      <c r="D322" s="40"/>
      <c r="E322" s="40"/>
      <c r="F322" s="101">
        <v>36964</v>
      </c>
      <c r="G322" s="44">
        <v>5.1500000000000004E-2</v>
      </c>
      <c r="H322" s="44">
        <v>5.0199999999999995E-2</v>
      </c>
      <c r="I322" s="44">
        <v>4.8862500000000003E-2</v>
      </c>
      <c r="J322" s="44">
        <v>8.5000000000000006E-2</v>
      </c>
      <c r="K322" s="44">
        <v>4.8179999999999994E-2</v>
      </c>
      <c r="M322" s="45">
        <v>5.0774E-2</v>
      </c>
    </row>
    <row r="323" spans="4:13" ht="15.75" customHeight="1" x14ac:dyDescent="0.25">
      <c r="D323" s="40"/>
      <c r="E323" s="40"/>
      <c r="F323" s="101">
        <v>36965</v>
      </c>
      <c r="G323" s="44">
        <v>5.0562500000000003E-2</v>
      </c>
      <c r="H323" s="44">
        <v>4.9424999999999997E-2</v>
      </c>
      <c r="I323" s="44">
        <v>4.7850000000000004E-2</v>
      </c>
      <c r="J323" s="44">
        <v>8.5000000000000006E-2</v>
      </c>
      <c r="K323" s="44">
        <v>4.7859999999999993E-2</v>
      </c>
      <c r="M323" s="45">
        <v>5.0674999999999998E-2</v>
      </c>
    </row>
    <row r="324" spans="4:13" ht="15.75" customHeight="1" x14ac:dyDescent="0.25">
      <c r="D324" s="40"/>
      <c r="E324" s="40"/>
      <c r="F324" s="101">
        <v>36966</v>
      </c>
      <c r="G324" s="44">
        <v>5.0075000000000001E-2</v>
      </c>
      <c r="H324" s="44">
        <v>4.9000000000000002E-2</v>
      </c>
      <c r="I324" s="44">
        <v>4.7237500000000002E-2</v>
      </c>
      <c r="J324" s="44">
        <v>8.5000000000000006E-2</v>
      </c>
      <c r="K324" s="44">
        <v>4.7699999999999992E-2</v>
      </c>
      <c r="M324" s="45">
        <v>5.0550400000000002E-2</v>
      </c>
    </row>
    <row r="325" spans="4:13" ht="15.75" customHeight="1" x14ac:dyDescent="0.25">
      <c r="D325" s="40"/>
      <c r="E325" s="40"/>
      <c r="F325" s="101">
        <v>36969</v>
      </c>
      <c r="G325" s="44">
        <v>4.9800000000000004E-2</v>
      </c>
      <c r="H325" s="44">
        <v>4.8799999999999996E-2</v>
      </c>
      <c r="I325" s="44">
        <v>4.7112499999999995E-2</v>
      </c>
      <c r="J325" s="44">
        <v>8.5000000000000006E-2</v>
      </c>
      <c r="K325" s="44">
        <v>4.8129999999999999E-2</v>
      </c>
      <c r="M325" s="45">
        <v>5.02499E-2</v>
      </c>
    </row>
    <row r="326" spans="4:13" ht="15.75" customHeight="1" x14ac:dyDescent="0.25">
      <c r="D326" s="40"/>
      <c r="E326" s="40"/>
      <c r="F326" s="101">
        <v>36970</v>
      </c>
      <c r="G326" s="44">
        <v>4.9800000000000004E-2</v>
      </c>
      <c r="H326" s="44">
        <v>4.8862500000000003E-2</v>
      </c>
      <c r="I326" s="44">
        <v>4.7300000000000002E-2</v>
      </c>
      <c r="J326" s="44">
        <v>8.5000000000000006E-2</v>
      </c>
      <c r="K326" s="44">
        <v>4.7579999999999997E-2</v>
      </c>
      <c r="M326" s="45">
        <v>4.9977799999999996E-2</v>
      </c>
    </row>
    <row r="327" spans="4:13" ht="15.75" customHeight="1" x14ac:dyDescent="0.25">
      <c r="D327" s="40"/>
      <c r="E327" s="40"/>
      <c r="F327" s="101">
        <v>36971</v>
      </c>
      <c r="G327" s="44">
        <v>5.0562500000000003E-2</v>
      </c>
      <c r="H327" s="44">
        <v>4.87E-2</v>
      </c>
      <c r="I327" s="44">
        <v>4.675E-2</v>
      </c>
      <c r="J327" s="44">
        <v>0.08</v>
      </c>
      <c r="K327" s="44">
        <v>4.7779999999999996E-2</v>
      </c>
      <c r="M327" s="45">
        <v>4.9270599999999998E-2</v>
      </c>
    </row>
    <row r="328" spans="4:13" ht="15.75" customHeight="1" x14ac:dyDescent="0.25">
      <c r="D328" s="40"/>
      <c r="E328" s="40"/>
      <c r="F328" s="101">
        <v>36972</v>
      </c>
      <c r="G328" s="44">
        <v>5.0499999999999996E-2</v>
      </c>
      <c r="H328" s="44">
        <v>4.8562500000000001E-2</v>
      </c>
      <c r="I328" s="44">
        <v>4.6412500000000002E-2</v>
      </c>
      <c r="J328" s="44">
        <v>0.08</v>
      </c>
      <c r="K328" s="44">
        <v>4.7560000000000005E-2</v>
      </c>
      <c r="M328" s="45">
        <v>4.9306900000000001E-2</v>
      </c>
    </row>
    <row r="329" spans="4:13" ht="15.75" customHeight="1" x14ac:dyDescent="0.25">
      <c r="D329" s="40"/>
      <c r="E329" s="40"/>
      <c r="F329" s="101">
        <v>36973</v>
      </c>
      <c r="G329" s="44">
        <v>5.0562500000000003E-2</v>
      </c>
      <c r="H329" s="44">
        <v>4.8600000000000004E-2</v>
      </c>
      <c r="I329" s="44">
        <v>4.6612500000000001E-2</v>
      </c>
      <c r="J329" s="44">
        <v>0.08</v>
      </c>
      <c r="K329" s="44">
        <v>4.8150000000000005E-2</v>
      </c>
      <c r="M329" s="45">
        <v>4.9326299999999997E-2</v>
      </c>
    </row>
    <row r="330" spans="4:13" ht="15.75" customHeight="1" x14ac:dyDescent="0.25">
      <c r="D330" s="40"/>
      <c r="E330" s="40"/>
      <c r="F330" s="101">
        <v>36976</v>
      </c>
      <c r="G330" s="44">
        <v>5.0575000000000002E-2</v>
      </c>
      <c r="H330" s="44">
        <v>4.8687500000000002E-2</v>
      </c>
      <c r="I330" s="44">
        <v>4.6862500000000001E-2</v>
      </c>
      <c r="J330" s="44">
        <v>0.08</v>
      </c>
      <c r="K330" s="44">
        <v>4.8689999999999997E-2</v>
      </c>
      <c r="M330" s="45">
        <v>4.8578700000000002E-2</v>
      </c>
    </row>
    <row r="331" spans="4:13" ht="15.75" customHeight="1" x14ac:dyDescent="0.25">
      <c r="D331" s="40"/>
      <c r="E331" s="40"/>
      <c r="F331" s="101">
        <v>36977</v>
      </c>
      <c r="G331" s="44">
        <v>5.0549999999999998E-2</v>
      </c>
      <c r="H331" s="44">
        <v>4.8600000000000004E-2</v>
      </c>
      <c r="I331" s="44">
        <v>4.6612500000000001E-2</v>
      </c>
      <c r="J331" s="44">
        <v>0.08</v>
      </c>
      <c r="K331" s="44">
        <v>5.0110000000000002E-2</v>
      </c>
      <c r="M331" s="45">
        <v>4.8403799999999997E-2</v>
      </c>
    </row>
    <row r="332" spans="4:13" ht="15.75" customHeight="1" x14ac:dyDescent="0.25">
      <c r="D332" s="40"/>
      <c r="E332" s="40"/>
      <c r="F332" s="101">
        <v>36978</v>
      </c>
      <c r="G332" s="44">
        <v>5.0837500000000001E-2</v>
      </c>
      <c r="H332" s="44">
        <v>4.9024999999999999E-2</v>
      </c>
      <c r="I332" s="44">
        <v>4.7487500000000002E-2</v>
      </c>
      <c r="J332" s="44">
        <v>0.08</v>
      </c>
      <c r="K332" s="44">
        <v>4.9749999999999996E-2</v>
      </c>
      <c r="M332" s="45">
        <v>4.79681E-2</v>
      </c>
    </row>
    <row r="333" spans="4:13" ht="15.75" customHeight="1" x14ac:dyDescent="0.25">
      <c r="D333" s="40"/>
      <c r="E333" s="40"/>
      <c r="F333" s="101">
        <v>36979</v>
      </c>
      <c r="G333" s="44">
        <v>5.0787500000000006E-2</v>
      </c>
      <c r="H333" s="44">
        <v>4.87625E-2</v>
      </c>
      <c r="I333" s="44">
        <v>4.7100000000000003E-2</v>
      </c>
      <c r="J333" s="44">
        <v>0.08</v>
      </c>
      <c r="K333" s="44">
        <v>4.9970000000000001E-2</v>
      </c>
      <c r="M333" s="45">
        <v>4.7929399999999997E-2</v>
      </c>
    </row>
    <row r="334" spans="4:13" ht="15.75" customHeight="1" x14ac:dyDescent="0.25">
      <c r="D334" s="40"/>
      <c r="E334" s="40"/>
      <c r="F334" s="101">
        <v>36980</v>
      </c>
      <c r="G334" s="44">
        <v>5.0799999999999998E-2</v>
      </c>
      <c r="H334" s="44">
        <v>4.8787500000000004E-2</v>
      </c>
      <c r="I334" s="44">
        <v>4.7100000000000003E-2</v>
      </c>
      <c r="J334" s="44">
        <v>0.08</v>
      </c>
      <c r="K334" s="44">
        <v>4.9169999999999998E-2</v>
      </c>
      <c r="M334" s="45">
        <v>4.7833300000000002E-2</v>
      </c>
    </row>
    <row r="335" spans="4:13" ht="15.75" customHeight="1" x14ac:dyDescent="0.25">
      <c r="D335" s="40"/>
      <c r="E335" s="40"/>
      <c r="F335" s="101">
        <v>36983</v>
      </c>
      <c r="G335" s="44">
        <v>5.0562500000000003E-2</v>
      </c>
      <c r="H335" s="44">
        <v>4.8399999999999999E-2</v>
      </c>
      <c r="I335" s="44">
        <v>4.6425000000000001E-2</v>
      </c>
      <c r="J335" s="44">
        <v>0.08</v>
      </c>
      <c r="K335" s="44">
        <v>4.9770000000000002E-2</v>
      </c>
      <c r="M335" s="45">
        <v>4.7179599999999995E-2</v>
      </c>
    </row>
    <row r="336" spans="4:13" ht="15.75" customHeight="1" x14ac:dyDescent="0.25">
      <c r="D336" s="40"/>
      <c r="E336" s="40"/>
      <c r="F336" s="101">
        <v>36984</v>
      </c>
      <c r="G336" s="44">
        <v>5.0612500000000005E-2</v>
      </c>
      <c r="H336" s="44">
        <v>4.8462500000000006E-2</v>
      </c>
      <c r="I336" s="44">
        <v>4.6631300000000001E-2</v>
      </c>
      <c r="J336" s="44">
        <v>0.08</v>
      </c>
      <c r="K336" s="44">
        <v>4.929E-2</v>
      </c>
      <c r="M336" s="45">
        <v>4.6861800000000002E-2</v>
      </c>
    </row>
    <row r="337" spans="4:13" ht="15.75" customHeight="1" x14ac:dyDescent="0.25">
      <c r="D337" s="40"/>
      <c r="E337" s="40"/>
      <c r="F337" s="101">
        <v>36985</v>
      </c>
      <c r="G337" s="44">
        <v>5.0525E-2</v>
      </c>
      <c r="H337" s="44">
        <v>4.8099999999999997E-2</v>
      </c>
      <c r="I337" s="44">
        <v>4.5975000000000002E-2</v>
      </c>
      <c r="J337" s="44">
        <v>0.08</v>
      </c>
      <c r="K337" s="44">
        <v>4.9139999999999996E-2</v>
      </c>
      <c r="M337" s="45">
        <v>4.6540600000000001E-2</v>
      </c>
    </row>
    <row r="338" spans="4:13" ht="15.75" customHeight="1" x14ac:dyDescent="0.25">
      <c r="D338" s="40"/>
      <c r="E338" s="40"/>
      <c r="F338" s="101">
        <v>36986</v>
      </c>
      <c r="G338" s="44">
        <v>5.0525E-2</v>
      </c>
      <c r="H338" s="44">
        <v>4.8037499999999997E-2</v>
      </c>
      <c r="I338" s="44">
        <v>4.5899999999999996E-2</v>
      </c>
      <c r="J338" s="44">
        <v>0.08</v>
      </c>
      <c r="K338" s="44">
        <v>4.9729999999999996E-2</v>
      </c>
      <c r="M338" s="45">
        <v>4.5974899999999999E-2</v>
      </c>
    </row>
    <row r="339" spans="4:13" ht="15.75" customHeight="1" x14ac:dyDescent="0.25">
      <c r="D339" s="40"/>
      <c r="E339" s="40"/>
      <c r="F339" s="101">
        <v>36987</v>
      </c>
      <c r="G339" s="44">
        <v>5.0512499999999995E-2</v>
      </c>
      <c r="H339" s="44">
        <v>4.8062500000000001E-2</v>
      </c>
      <c r="I339" s="44">
        <v>4.6012500000000005E-2</v>
      </c>
      <c r="J339" s="44">
        <v>0.08</v>
      </c>
      <c r="K339" s="44">
        <v>4.8899999999999999E-2</v>
      </c>
      <c r="M339" s="45">
        <v>4.5812799999999994E-2</v>
      </c>
    </row>
    <row r="340" spans="4:13" ht="15.75" customHeight="1" x14ac:dyDescent="0.25">
      <c r="D340" s="40"/>
      <c r="E340" s="40"/>
      <c r="F340" s="101">
        <v>36990</v>
      </c>
      <c r="G340" s="44">
        <v>5.0199999999999995E-2</v>
      </c>
      <c r="H340" s="44">
        <v>4.7412499999999996E-2</v>
      </c>
      <c r="I340" s="44">
        <v>4.5199999999999997E-2</v>
      </c>
      <c r="J340" s="44">
        <v>0.08</v>
      </c>
      <c r="K340" s="44">
        <v>4.9320000000000003E-2</v>
      </c>
      <c r="M340" s="45">
        <v>4.5152299999999999E-2</v>
      </c>
    </row>
    <row r="341" spans="4:13" ht="15.75" customHeight="1" x14ac:dyDescent="0.25">
      <c r="D341" s="40"/>
      <c r="E341" s="40"/>
      <c r="F341" s="101">
        <v>36991</v>
      </c>
      <c r="G341" s="44">
        <v>5.0199999999999995E-2</v>
      </c>
      <c r="H341" s="44">
        <v>4.7400000000000005E-2</v>
      </c>
      <c r="I341" s="44">
        <v>4.53E-2</v>
      </c>
      <c r="J341" s="44">
        <v>0.08</v>
      </c>
      <c r="K341" s="44">
        <v>5.083E-2</v>
      </c>
      <c r="M341" s="45">
        <v>4.49115E-2</v>
      </c>
    </row>
    <row r="342" spans="4:13" ht="15.75" customHeight="1" x14ac:dyDescent="0.25">
      <c r="D342" s="40"/>
      <c r="E342" s="40"/>
      <c r="F342" s="101">
        <v>36992</v>
      </c>
      <c r="G342" s="44">
        <v>5.0224999999999999E-2</v>
      </c>
      <c r="H342" s="44">
        <v>4.7599999999999996E-2</v>
      </c>
      <c r="I342" s="44">
        <v>4.5893800000000005E-2</v>
      </c>
      <c r="J342" s="44">
        <v>0.08</v>
      </c>
      <c r="K342" s="44">
        <v>5.1189999999999999E-2</v>
      </c>
      <c r="M342" s="45">
        <v>4.46673E-2</v>
      </c>
    </row>
    <row r="343" spans="4:13" ht="15.75" customHeight="1" x14ac:dyDescent="0.25">
      <c r="D343" s="40"/>
      <c r="E343" s="40"/>
      <c r="F343" s="101">
        <v>36993</v>
      </c>
      <c r="G343" s="44">
        <v>5.0387500000000002E-2</v>
      </c>
      <c r="H343" s="44">
        <v>4.7787499999999997E-2</v>
      </c>
      <c r="I343" s="44">
        <v>4.6462500000000004E-2</v>
      </c>
      <c r="J343" s="44">
        <v>0.08</v>
      </c>
      <c r="K343" s="44">
        <v>5.1689999999999993E-2</v>
      </c>
      <c r="M343" s="45">
        <v>4.4309200000000007E-2</v>
      </c>
    </row>
    <row r="344" spans="4:13" ht="15.75" customHeight="1" x14ac:dyDescent="0.25">
      <c r="D344" s="40"/>
      <c r="E344" s="40"/>
      <c r="F344" s="101">
        <v>36994</v>
      </c>
      <c r="G344" s="44" t="s">
        <v>33</v>
      </c>
      <c r="H344" s="44" t="s">
        <v>33</v>
      </c>
      <c r="I344" s="44" t="s">
        <v>33</v>
      </c>
      <c r="J344" s="44" t="s">
        <v>33</v>
      </c>
      <c r="K344" s="44">
        <v>5.1689999999999993E-2</v>
      </c>
      <c r="M344" s="45">
        <v>4.4309200000000007E-2</v>
      </c>
    </row>
    <row r="345" spans="4:13" ht="15.75" customHeight="1" x14ac:dyDescent="0.25">
      <c r="D345" s="40"/>
      <c r="E345" s="40"/>
      <c r="F345" s="101">
        <v>36997</v>
      </c>
      <c r="G345" s="44" t="s">
        <v>33</v>
      </c>
      <c r="H345" s="44" t="s">
        <v>33</v>
      </c>
      <c r="I345" s="44" t="s">
        <v>33</v>
      </c>
      <c r="J345" s="44">
        <v>0.08</v>
      </c>
      <c r="K345" s="44">
        <v>5.2539999999999996E-2</v>
      </c>
      <c r="M345" s="45">
        <v>4.3363500000000006E-2</v>
      </c>
    </row>
    <row r="346" spans="4:13" ht="15.75" customHeight="1" x14ac:dyDescent="0.25">
      <c r="D346" s="40"/>
      <c r="E346" s="40"/>
      <c r="F346" s="101">
        <v>36998</v>
      </c>
      <c r="G346" s="44">
        <v>5.0487499999999998E-2</v>
      </c>
      <c r="H346" s="44">
        <v>4.8087499999999998E-2</v>
      </c>
      <c r="I346" s="44">
        <v>4.6837499999999997E-2</v>
      </c>
      <c r="J346" s="44">
        <v>0.08</v>
      </c>
      <c r="K346" s="44">
        <v>5.2249999999999998E-2</v>
      </c>
      <c r="M346" s="45">
        <v>4.2938700000000003E-2</v>
      </c>
    </row>
    <row r="347" spans="4:13" ht="15.75" customHeight="1" x14ac:dyDescent="0.25">
      <c r="D347" s="40"/>
      <c r="E347" s="40"/>
      <c r="F347" s="101">
        <v>36999</v>
      </c>
      <c r="G347" s="44">
        <v>5.0499999999999996E-2</v>
      </c>
      <c r="H347" s="44">
        <v>4.8274999999999998E-2</v>
      </c>
      <c r="I347" s="44">
        <v>4.7400000000000005E-2</v>
      </c>
      <c r="J347" s="44">
        <v>0.08</v>
      </c>
      <c r="K347" s="44">
        <v>5.1459999999999999E-2</v>
      </c>
      <c r="M347" s="45">
        <v>4.2570799999999999E-2</v>
      </c>
    </row>
    <row r="348" spans="4:13" ht="15.75" customHeight="1" x14ac:dyDescent="0.25">
      <c r="D348" s="40"/>
      <c r="E348" s="40"/>
      <c r="F348" s="101">
        <v>37000</v>
      </c>
      <c r="G348" s="44">
        <v>4.5212500000000003E-2</v>
      </c>
      <c r="H348" s="44">
        <v>4.41E-2</v>
      </c>
      <c r="I348" s="44">
        <v>4.3250000000000004E-2</v>
      </c>
      <c r="J348" s="44">
        <v>7.4999999999999997E-2</v>
      </c>
      <c r="K348" s="44">
        <v>5.2939999999999994E-2</v>
      </c>
      <c r="M348" s="45">
        <v>4.1963999999999994E-2</v>
      </c>
    </row>
    <row r="349" spans="4:13" ht="15.75" customHeight="1" x14ac:dyDescent="0.25">
      <c r="D349" s="40"/>
      <c r="E349" s="40"/>
      <c r="F349" s="101">
        <v>37001</v>
      </c>
      <c r="G349" s="44">
        <v>4.5262500000000004E-2</v>
      </c>
      <c r="H349" s="44">
        <v>4.4175000000000006E-2</v>
      </c>
      <c r="I349" s="44">
        <v>4.3412499999999993E-2</v>
      </c>
      <c r="J349" s="44">
        <v>7.4999999999999997E-2</v>
      </c>
      <c r="K349" s="44">
        <v>5.2880000000000003E-2</v>
      </c>
      <c r="M349" s="45">
        <v>4.1873800000000003E-2</v>
      </c>
    </row>
    <row r="350" spans="4:13" ht="15.75" customHeight="1" x14ac:dyDescent="0.25">
      <c r="D350" s="40"/>
      <c r="E350" s="40"/>
      <c r="F350" s="101">
        <v>37004</v>
      </c>
      <c r="G350" s="44">
        <v>4.5062499999999998E-2</v>
      </c>
      <c r="H350" s="44">
        <v>4.3837500000000001E-2</v>
      </c>
      <c r="I350" s="44">
        <v>4.2800000000000005E-2</v>
      </c>
      <c r="J350" s="44">
        <v>7.4999999999999997E-2</v>
      </c>
      <c r="K350" s="44">
        <v>5.1769999999999997E-2</v>
      </c>
      <c r="M350" s="45">
        <v>4.1637700000000007E-2</v>
      </c>
    </row>
    <row r="351" spans="4:13" ht="15.75" customHeight="1" x14ac:dyDescent="0.25">
      <c r="D351" s="40"/>
      <c r="E351" s="40"/>
      <c r="F351" s="101">
        <v>37005</v>
      </c>
      <c r="G351" s="44">
        <v>4.4712500000000002E-2</v>
      </c>
      <c r="H351" s="44">
        <v>4.36E-2</v>
      </c>
      <c r="I351" s="44">
        <v>4.2537499999999999E-2</v>
      </c>
      <c r="J351" s="44">
        <v>7.4999999999999997E-2</v>
      </c>
      <c r="K351" s="44">
        <v>5.2089999999999997E-2</v>
      </c>
      <c r="M351" s="45">
        <v>4.1537400000000002E-2</v>
      </c>
    </row>
    <row r="352" spans="4:13" ht="15.75" customHeight="1" x14ac:dyDescent="0.25">
      <c r="D352" s="40"/>
      <c r="E352" s="40"/>
      <c r="F352" s="101">
        <v>37006</v>
      </c>
      <c r="G352" s="44">
        <v>4.4600000000000001E-2</v>
      </c>
      <c r="H352" s="44">
        <v>4.3400000000000001E-2</v>
      </c>
      <c r="I352" s="44">
        <v>4.24E-2</v>
      </c>
      <c r="J352" s="44">
        <v>7.4999999999999997E-2</v>
      </c>
      <c r="K352" s="44">
        <v>5.2560000000000003E-2</v>
      </c>
      <c r="M352" s="45">
        <v>4.1477199999999999E-2</v>
      </c>
    </row>
    <row r="353" spans="4:13" ht="15.75" customHeight="1" x14ac:dyDescent="0.25">
      <c r="D353" s="40"/>
      <c r="E353" s="40"/>
      <c r="F353" s="101">
        <v>37007</v>
      </c>
      <c r="G353" s="44">
        <v>4.4612499999999999E-2</v>
      </c>
      <c r="H353" s="44">
        <v>4.3400000000000001E-2</v>
      </c>
      <c r="I353" s="44">
        <v>4.25875E-2</v>
      </c>
      <c r="J353" s="44">
        <v>7.4999999999999997E-2</v>
      </c>
      <c r="K353" s="44">
        <v>5.1920000000000001E-2</v>
      </c>
      <c r="M353" s="45">
        <v>4.1002400000000001E-2</v>
      </c>
    </row>
    <row r="354" spans="4:13" ht="15.75" customHeight="1" x14ac:dyDescent="0.25">
      <c r="D354" s="40"/>
      <c r="E354" s="40"/>
      <c r="F354" s="101">
        <v>37008</v>
      </c>
      <c r="G354" s="44">
        <v>4.4337500000000002E-2</v>
      </c>
      <c r="H354" s="44">
        <v>4.3137499999999995E-2</v>
      </c>
      <c r="I354" s="44">
        <v>4.2300000000000004E-2</v>
      </c>
      <c r="J354" s="44">
        <v>7.4999999999999997E-2</v>
      </c>
      <c r="K354" s="44">
        <v>5.3280000000000001E-2</v>
      </c>
      <c r="M354" s="45">
        <v>4.0922500000000001E-2</v>
      </c>
    </row>
    <row r="355" spans="4:13" ht="15.75" customHeight="1" x14ac:dyDescent="0.25">
      <c r="D355" s="40"/>
      <c r="E355" s="40"/>
      <c r="F355" s="101">
        <v>37011</v>
      </c>
      <c r="G355" s="44">
        <v>4.4325000000000003E-2</v>
      </c>
      <c r="H355" s="44">
        <v>4.3362499999999998E-2</v>
      </c>
      <c r="I355" s="44">
        <v>4.3025000000000001E-2</v>
      </c>
      <c r="J355" s="44">
        <v>7.4999999999999997E-2</v>
      </c>
      <c r="K355" s="44">
        <v>5.3380000000000004E-2</v>
      </c>
      <c r="M355" s="45">
        <v>4.0577300000000004E-2</v>
      </c>
    </row>
    <row r="356" spans="4:13" ht="15.75" customHeight="1" x14ac:dyDescent="0.25">
      <c r="D356" s="40"/>
      <c r="E356" s="40"/>
      <c r="F356" s="101">
        <v>37012</v>
      </c>
      <c r="G356" s="44">
        <v>4.4325000000000003E-2</v>
      </c>
      <c r="H356" s="44">
        <v>4.3400000000000001E-2</v>
      </c>
      <c r="I356" s="44">
        <v>4.2987499999999998E-2</v>
      </c>
      <c r="J356" s="44">
        <v>7.4999999999999997E-2</v>
      </c>
      <c r="K356" s="44">
        <v>5.2919999999999995E-2</v>
      </c>
      <c r="M356" s="45">
        <v>4.0384999999999997E-2</v>
      </c>
    </row>
    <row r="357" spans="4:13" ht="15.75" customHeight="1" x14ac:dyDescent="0.25">
      <c r="D357" s="40"/>
      <c r="E357" s="40"/>
      <c r="F357" s="101">
        <v>37013</v>
      </c>
      <c r="G357" s="44">
        <v>4.4199999999999996E-2</v>
      </c>
      <c r="H357" s="44">
        <v>4.3075000000000002E-2</v>
      </c>
      <c r="I357" s="44">
        <v>4.2500000000000003E-2</v>
      </c>
      <c r="J357" s="44">
        <v>7.4999999999999997E-2</v>
      </c>
      <c r="K357" s="44">
        <v>5.2880000000000003E-2</v>
      </c>
      <c r="M357" s="45">
        <v>4.0284700000000007E-2</v>
      </c>
    </row>
    <row r="358" spans="4:13" ht="15.75" customHeight="1" x14ac:dyDescent="0.25">
      <c r="D358" s="40"/>
      <c r="E358" s="40"/>
      <c r="F358" s="101">
        <v>37014</v>
      </c>
      <c r="G358" s="44">
        <v>4.3825000000000003E-2</v>
      </c>
      <c r="H358" s="44">
        <v>4.2987499999999998E-2</v>
      </c>
      <c r="I358" s="44">
        <v>4.2500000000000003E-2</v>
      </c>
      <c r="J358" s="44">
        <v>7.4999999999999997E-2</v>
      </c>
      <c r="K358" s="44">
        <v>5.2049999999999999E-2</v>
      </c>
      <c r="M358" s="45">
        <v>4.0213900000000004E-2</v>
      </c>
    </row>
    <row r="359" spans="4:13" ht="15.75" customHeight="1" x14ac:dyDescent="0.25">
      <c r="D359" s="40"/>
      <c r="E359" s="40"/>
      <c r="F359" s="101">
        <v>37015</v>
      </c>
      <c r="G359" s="44">
        <v>4.3499999999999997E-2</v>
      </c>
      <c r="H359" s="44">
        <v>4.2699999999999995E-2</v>
      </c>
      <c r="I359" s="44">
        <v>4.2199999999999994E-2</v>
      </c>
      <c r="J359" s="44">
        <v>7.4999999999999997E-2</v>
      </c>
      <c r="K359" s="44">
        <v>5.2049999999999999E-2</v>
      </c>
      <c r="M359" s="45">
        <v>4.0138600000000003E-2</v>
      </c>
    </row>
    <row r="360" spans="4:13" ht="15.75" customHeight="1" x14ac:dyDescent="0.25">
      <c r="D360" s="40"/>
      <c r="E360" s="40"/>
      <c r="F360" s="101">
        <v>37018</v>
      </c>
      <c r="G360" s="44" t="s">
        <v>33</v>
      </c>
      <c r="H360" s="44" t="s">
        <v>33</v>
      </c>
      <c r="I360" s="44" t="s">
        <v>33</v>
      </c>
      <c r="J360" s="44">
        <v>7.4999999999999997E-2</v>
      </c>
      <c r="K360" s="44">
        <v>5.1970000000000002E-2</v>
      </c>
      <c r="M360" s="45">
        <v>3.9909300000000002E-2</v>
      </c>
    </row>
    <row r="361" spans="4:13" ht="15.75" customHeight="1" x14ac:dyDescent="0.25">
      <c r="D361" s="40"/>
      <c r="E361" s="40"/>
      <c r="F361" s="101">
        <v>37019</v>
      </c>
      <c r="G361" s="44">
        <v>4.1775E-2</v>
      </c>
      <c r="H361" s="44">
        <v>4.0987499999999996E-2</v>
      </c>
      <c r="I361" s="44">
        <v>4.0599999999999997E-2</v>
      </c>
      <c r="J361" s="44">
        <v>7.4999999999999997E-2</v>
      </c>
      <c r="K361" s="44">
        <v>5.2450000000000004E-2</v>
      </c>
      <c r="M361" s="45">
        <v>3.9795999999999998E-2</v>
      </c>
    </row>
    <row r="362" spans="4:13" ht="15.75" customHeight="1" x14ac:dyDescent="0.25">
      <c r="D362" s="40"/>
      <c r="E362" s="40"/>
      <c r="F362" s="101">
        <v>37020</v>
      </c>
      <c r="G362" s="44">
        <v>4.1675000000000004E-2</v>
      </c>
      <c r="H362" s="44">
        <v>4.0849999999999997E-2</v>
      </c>
      <c r="I362" s="44">
        <v>4.0399999999999998E-2</v>
      </c>
      <c r="J362" s="44">
        <v>7.4999999999999997E-2</v>
      </c>
      <c r="K362" s="44">
        <v>5.1740000000000001E-2</v>
      </c>
      <c r="M362" s="45">
        <v>3.9667399999999998E-2</v>
      </c>
    </row>
    <row r="363" spans="4:13" ht="15.75" customHeight="1" x14ac:dyDescent="0.25">
      <c r="D363" s="40"/>
      <c r="E363" s="40"/>
      <c r="F363" s="101">
        <v>37021</v>
      </c>
      <c r="G363" s="44">
        <v>4.1262500000000001E-2</v>
      </c>
      <c r="H363" s="44">
        <v>4.0599999999999997E-2</v>
      </c>
      <c r="I363" s="44">
        <v>4.0300000000000002E-2</v>
      </c>
      <c r="J363" s="44">
        <v>7.4999999999999997E-2</v>
      </c>
      <c r="K363" s="44">
        <v>5.2949999999999997E-2</v>
      </c>
      <c r="M363" s="45">
        <v>3.9574199999999997E-2</v>
      </c>
    </row>
    <row r="364" spans="4:13" ht="15.75" customHeight="1" x14ac:dyDescent="0.25">
      <c r="D364" s="40"/>
      <c r="E364" s="40"/>
      <c r="F364" s="101">
        <v>37022</v>
      </c>
      <c r="G364" s="44">
        <v>4.1224999999999998E-2</v>
      </c>
      <c r="H364" s="44">
        <v>4.07E-2</v>
      </c>
      <c r="I364" s="44">
        <v>4.0599999999999997E-2</v>
      </c>
      <c r="J364" s="44">
        <v>7.4999999999999997E-2</v>
      </c>
      <c r="K364" s="44">
        <v>5.4469999999999998E-2</v>
      </c>
      <c r="M364" s="45">
        <v>3.9475200000000002E-2</v>
      </c>
    </row>
    <row r="365" spans="4:13" ht="15.75" customHeight="1" x14ac:dyDescent="0.25">
      <c r="D365" s="40"/>
      <c r="E365" s="40"/>
      <c r="F365" s="101">
        <v>37025</v>
      </c>
      <c r="G365" s="44">
        <v>4.1512500000000001E-2</v>
      </c>
      <c r="H365" s="44">
        <v>4.1212499999999999E-2</v>
      </c>
      <c r="I365" s="44">
        <v>4.1399999999999999E-2</v>
      </c>
      <c r="J365" s="44">
        <v>7.4999999999999997E-2</v>
      </c>
      <c r="K365" s="44">
        <v>5.4199999999999998E-2</v>
      </c>
      <c r="M365" s="45">
        <v>3.9213499999999998E-2</v>
      </c>
    </row>
    <row r="366" spans="4:13" ht="15.75" customHeight="1" x14ac:dyDescent="0.25">
      <c r="D366" s="40"/>
      <c r="E366" s="40"/>
      <c r="F366" s="101">
        <v>37026</v>
      </c>
      <c r="G366" s="44">
        <v>4.1349999999999998E-2</v>
      </c>
      <c r="H366" s="44">
        <v>4.10313E-2</v>
      </c>
      <c r="I366" s="44">
        <v>4.0999999999999995E-2</v>
      </c>
      <c r="J366" s="44">
        <v>7.4999999999999997E-2</v>
      </c>
      <c r="K366" s="44">
        <v>5.5119999999999995E-2</v>
      </c>
      <c r="M366" s="45">
        <v>3.9084099999999997E-2</v>
      </c>
    </row>
    <row r="367" spans="4:13" ht="15.75" customHeight="1" x14ac:dyDescent="0.25">
      <c r="D367" s="40"/>
      <c r="E367" s="40"/>
      <c r="F367" s="101">
        <v>37027</v>
      </c>
      <c r="G367" s="44">
        <v>4.0812500000000002E-2</v>
      </c>
      <c r="H367" s="44">
        <v>4.0300000000000002E-2</v>
      </c>
      <c r="I367" s="44">
        <v>0.04</v>
      </c>
      <c r="J367" s="44">
        <v>7.0000000000000007E-2</v>
      </c>
      <c r="K367" s="44">
        <v>5.4450000000000005E-2</v>
      </c>
      <c r="M367" s="45">
        <v>3.9114000000000003E-2</v>
      </c>
    </row>
    <row r="368" spans="4:13" ht="15.75" customHeight="1" x14ac:dyDescent="0.25">
      <c r="D368" s="40"/>
      <c r="E368" s="40"/>
      <c r="F368" s="101">
        <v>37028</v>
      </c>
      <c r="G368" s="44">
        <v>4.0837499999999999E-2</v>
      </c>
      <c r="H368" s="44">
        <v>4.0399999999999998E-2</v>
      </c>
      <c r="I368" s="44">
        <v>4.0231299999999998E-2</v>
      </c>
      <c r="J368" s="44">
        <v>7.0000000000000007E-2</v>
      </c>
      <c r="K368" s="44">
        <v>5.407E-2</v>
      </c>
      <c r="M368" s="45">
        <v>3.9138399999999997E-2</v>
      </c>
    </row>
    <row r="369" spans="4:13" ht="15.75" customHeight="1" x14ac:dyDescent="0.25">
      <c r="D369" s="40"/>
      <c r="E369" s="40"/>
      <c r="F369" s="101">
        <v>37029</v>
      </c>
      <c r="G369" s="44">
        <v>4.0899999999999999E-2</v>
      </c>
      <c r="H369" s="44">
        <v>4.0549999999999996E-2</v>
      </c>
      <c r="I369" s="44">
        <v>4.0500000000000001E-2</v>
      </c>
      <c r="J369" s="44">
        <v>7.0000000000000007E-2</v>
      </c>
      <c r="K369" s="44">
        <v>5.4050000000000001E-2</v>
      </c>
      <c r="M369" s="45">
        <v>3.91484E-2</v>
      </c>
    </row>
    <row r="370" spans="4:13" ht="15.75" customHeight="1" x14ac:dyDescent="0.25">
      <c r="D370" s="40"/>
      <c r="E370" s="40"/>
      <c r="F370" s="101">
        <v>37032</v>
      </c>
      <c r="G370" s="44">
        <v>4.0899999999999999E-2</v>
      </c>
      <c r="H370" s="44">
        <v>4.07625E-2</v>
      </c>
      <c r="I370" s="44">
        <v>4.0858800000000001E-2</v>
      </c>
      <c r="J370" s="44">
        <v>7.0000000000000007E-2</v>
      </c>
      <c r="K370" s="44">
        <v>5.3739999999999996E-2</v>
      </c>
      <c r="M370" s="45">
        <v>3.9126099999999997E-2</v>
      </c>
    </row>
    <row r="371" spans="4:13" ht="15.75" customHeight="1" x14ac:dyDescent="0.25">
      <c r="D371" s="40"/>
      <c r="E371" s="40"/>
      <c r="F371" s="101">
        <v>37033</v>
      </c>
      <c r="G371" s="44">
        <v>4.0899999999999999E-2</v>
      </c>
      <c r="H371" s="44">
        <v>4.0750000000000001E-2</v>
      </c>
      <c r="I371" s="44">
        <v>4.0837499999999999E-2</v>
      </c>
      <c r="J371" s="44">
        <v>7.0000000000000007E-2</v>
      </c>
      <c r="K371" s="44">
        <v>5.4100000000000002E-2</v>
      </c>
      <c r="M371" s="45">
        <v>3.9106700000000001E-2</v>
      </c>
    </row>
    <row r="372" spans="4:13" ht="15.75" customHeight="1" x14ac:dyDescent="0.25">
      <c r="D372" s="40"/>
      <c r="E372" s="40"/>
      <c r="F372" s="101">
        <v>37034</v>
      </c>
      <c r="G372" s="44">
        <v>4.08875E-2</v>
      </c>
      <c r="H372" s="44">
        <v>4.07E-2</v>
      </c>
      <c r="I372" s="44">
        <v>4.0687499999999995E-2</v>
      </c>
      <c r="J372" s="44">
        <v>7.0000000000000007E-2</v>
      </c>
      <c r="K372" s="44">
        <v>5.4009999999999996E-2</v>
      </c>
      <c r="M372" s="45">
        <v>3.90806E-2</v>
      </c>
    </row>
    <row r="373" spans="4:13" ht="15.75" customHeight="1" x14ac:dyDescent="0.25">
      <c r="D373" s="40"/>
      <c r="E373" s="40"/>
      <c r="F373" s="101">
        <v>37035</v>
      </c>
      <c r="G373" s="44">
        <v>4.0800000000000003E-2</v>
      </c>
      <c r="H373" s="44">
        <v>4.0562500000000001E-2</v>
      </c>
      <c r="I373" s="44">
        <v>4.0425000000000003E-2</v>
      </c>
      <c r="J373" s="44">
        <v>7.0000000000000007E-2</v>
      </c>
      <c r="K373" s="44">
        <v>5.4909999999999994E-2</v>
      </c>
      <c r="M373" s="45">
        <v>3.9104E-2</v>
      </c>
    </row>
    <row r="374" spans="4:13" ht="15.75" customHeight="1" x14ac:dyDescent="0.25">
      <c r="D374" s="40"/>
      <c r="E374" s="40"/>
      <c r="F374" s="101">
        <v>37036</v>
      </c>
      <c r="G374" s="44">
        <v>4.06375E-2</v>
      </c>
      <c r="H374" s="44">
        <v>4.0300000000000002E-2</v>
      </c>
      <c r="I374" s="44">
        <v>4.0112500000000002E-2</v>
      </c>
      <c r="J374" s="44">
        <v>7.0000000000000007E-2</v>
      </c>
      <c r="K374" s="44">
        <v>5.5109999999999999E-2</v>
      </c>
      <c r="M374" s="45">
        <v>3.9125699999999999E-2</v>
      </c>
    </row>
    <row r="375" spans="4:13" ht="15.75" customHeight="1" x14ac:dyDescent="0.25">
      <c r="D375" s="40"/>
      <c r="E375" s="40"/>
      <c r="F375" s="101">
        <v>37039</v>
      </c>
      <c r="G375" s="44" t="s">
        <v>33</v>
      </c>
      <c r="H375" s="44" t="s">
        <v>33</v>
      </c>
      <c r="I375" s="44" t="s">
        <v>33</v>
      </c>
      <c r="J375" s="44" t="s">
        <v>33</v>
      </c>
      <c r="K375" s="44">
        <v>5.5109999999999999E-2</v>
      </c>
      <c r="M375" s="45">
        <v>3.9125699999999999E-2</v>
      </c>
    </row>
    <row r="376" spans="4:13" ht="15.75" customHeight="1" x14ac:dyDescent="0.25">
      <c r="D376" s="40"/>
      <c r="E376" s="40"/>
      <c r="F376" s="101">
        <v>37040</v>
      </c>
      <c r="G376" s="44">
        <v>4.0562500000000001E-2</v>
      </c>
      <c r="H376" s="44">
        <v>0.04</v>
      </c>
      <c r="I376" s="44">
        <v>3.9900000000000005E-2</v>
      </c>
      <c r="J376" s="44">
        <v>7.0000000000000007E-2</v>
      </c>
      <c r="K376" s="44">
        <v>5.5149999999999998E-2</v>
      </c>
      <c r="M376" s="45">
        <v>3.9149099999999999E-2</v>
      </c>
    </row>
    <row r="377" spans="4:13" ht="15.75" customHeight="1" x14ac:dyDescent="0.25">
      <c r="D377" s="40"/>
      <c r="E377" s="40"/>
      <c r="F377" s="101">
        <v>37041</v>
      </c>
      <c r="G377" s="44">
        <v>4.0599999999999997E-2</v>
      </c>
      <c r="H377" s="44">
        <v>0.04</v>
      </c>
      <c r="I377" s="44">
        <v>3.9900000000000005E-2</v>
      </c>
      <c r="J377" s="44">
        <v>7.0000000000000007E-2</v>
      </c>
      <c r="K377" s="44">
        <v>5.509E-2</v>
      </c>
      <c r="M377" s="45">
        <v>3.9143200000000003E-2</v>
      </c>
    </row>
    <row r="378" spans="4:13" ht="15.75" customHeight="1" x14ac:dyDescent="0.25">
      <c r="D378" s="40"/>
      <c r="E378" s="40"/>
      <c r="F378" s="101">
        <v>37042</v>
      </c>
      <c r="G378" s="44">
        <v>4.0575E-2</v>
      </c>
      <c r="H378" s="44">
        <v>3.9900000000000005E-2</v>
      </c>
      <c r="I378" s="44">
        <v>3.9800000000000002E-2</v>
      </c>
      <c r="J378" s="44">
        <v>7.0000000000000007E-2</v>
      </c>
      <c r="K378" s="44">
        <v>5.3810000000000004E-2</v>
      </c>
      <c r="M378" s="45">
        <v>3.9129999999999998E-2</v>
      </c>
    </row>
    <row r="379" spans="4:13" ht="15.75" customHeight="1" x14ac:dyDescent="0.25">
      <c r="D379" s="40"/>
      <c r="E379" s="40"/>
      <c r="F379" s="101">
        <v>37043</v>
      </c>
      <c r="G379" s="44">
        <v>4.0362499999999996E-2</v>
      </c>
      <c r="H379" s="44">
        <v>3.9425000000000002E-2</v>
      </c>
      <c r="I379" s="44">
        <v>3.9300000000000002E-2</v>
      </c>
      <c r="J379" s="44">
        <v>7.0000000000000007E-2</v>
      </c>
      <c r="K379" s="44">
        <v>5.364E-2</v>
      </c>
      <c r="M379" s="45">
        <v>3.9139E-2</v>
      </c>
    </row>
    <row r="380" spans="4:13" ht="15.75" customHeight="1" x14ac:dyDescent="0.25">
      <c r="D380" s="40"/>
      <c r="E380" s="40"/>
      <c r="F380" s="101">
        <v>37046</v>
      </c>
      <c r="G380" s="44">
        <v>4.0312500000000001E-2</v>
      </c>
      <c r="H380" s="44">
        <v>3.9399999999999998E-2</v>
      </c>
      <c r="I380" s="44">
        <v>3.9300000000000002E-2</v>
      </c>
      <c r="J380" s="44">
        <v>7.0000000000000007E-2</v>
      </c>
      <c r="K380" s="44">
        <v>5.3409999999999999E-2</v>
      </c>
      <c r="M380" s="45">
        <v>3.8954900000000001E-2</v>
      </c>
    </row>
    <row r="381" spans="4:13" ht="15.75" customHeight="1" x14ac:dyDescent="0.25">
      <c r="D381" s="40"/>
      <c r="E381" s="40"/>
      <c r="F381" s="101">
        <v>37047</v>
      </c>
      <c r="G381" s="44">
        <v>4.0312500000000001E-2</v>
      </c>
      <c r="H381" s="44">
        <v>3.9399999999999998E-2</v>
      </c>
      <c r="I381" s="44">
        <v>3.9399999999999998E-2</v>
      </c>
      <c r="J381" s="44">
        <v>7.0000000000000007E-2</v>
      </c>
      <c r="K381" s="44">
        <v>5.2690000000000001E-2</v>
      </c>
      <c r="M381" s="45">
        <v>3.8912300000000004E-2</v>
      </c>
    </row>
    <row r="382" spans="4:13" ht="15.75" customHeight="1" x14ac:dyDescent="0.25">
      <c r="D382" s="40"/>
      <c r="E382" s="40"/>
      <c r="F382" s="101">
        <v>37048</v>
      </c>
      <c r="G382" s="44">
        <v>4.0199999999999993E-2</v>
      </c>
      <c r="H382" s="44">
        <v>3.9275000000000004E-2</v>
      </c>
      <c r="I382" s="44">
        <v>3.9199999999999999E-2</v>
      </c>
      <c r="J382" s="44">
        <v>7.0000000000000007E-2</v>
      </c>
      <c r="K382" s="44">
        <v>5.2549999999999999E-2</v>
      </c>
      <c r="M382" s="45">
        <v>3.88388E-2</v>
      </c>
    </row>
    <row r="383" spans="4:13" ht="15.75" customHeight="1" x14ac:dyDescent="0.25">
      <c r="D383" s="40"/>
      <c r="E383" s="40"/>
      <c r="F383" s="101">
        <v>37049</v>
      </c>
      <c r="G383" s="44">
        <v>4.0112500000000002E-2</v>
      </c>
      <c r="H383" s="44">
        <v>3.9181300000000002E-2</v>
      </c>
      <c r="I383" s="44">
        <v>3.9125E-2</v>
      </c>
      <c r="J383" s="44">
        <v>7.0000000000000007E-2</v>
      </c>
      <c r="K383" s="44">
        <v>5.3239999999999996E-2</v>
      </c>
      <c r="M383" s="45">
        <v>3.8599399999999999E-2</v>
      </c>
    </row>
    <row r="384" spans="4:13" ht="15.75" customHeight="1" x14ac:dyDescent="0.25">
      <c r="D384" s="40"/>
      <c r="E384" s="40"/>
      <c r="F384" s="101">
        <v>37050</v>
      </c>
      <c r="G384" s="44">
        <v>4.0099999999999997E-2</v>
      </c>
      <c r="H384" s="44">
        <v>3.9156300000000005E-2</v>
      </c>
      <c r="I384" s="44">
        <v>3.9100000000000003E-2</v>
      </c>
      <c r="J384" s="44">
        <v>7.0000000000000007E-2</v>
      </c>
      <c r="K384" s="44">
        <v>5.3559999999999997E-2</v>
      </c>
      <c r="M384" s="45">
        <v>3.8585600000000005E-2</v>
      </c>
    </row>
    <row r="385" spans="4:13" ht="15.75" customHeight="1" x14ac:dyDescent="0.25">
      <c r="D385" s="40"/>
      <c r="E385" s="40"/>
      <c r="F385" s="101">
        <v>37053</v>
      </c>
      <c r="G385" s="44">
        <v>0.04</v>
      </c>
      <c r="H385" s="44">
        <v>3.9100000000000003E-2</v>
      </c>
      <c r="I385" s="44">
        <v>3.9087499999999997E-2</v>
      </c>
      <c r="J385" s="44">
        <v>7.0000000000000007E-2</v>
      </c>
      <c r="K385" s="44">
        <v>5.2839999999999998E-2</v>
      </c>
      <c r="M385" s="45">
        <v>3.83808E-2</v>
      </c>
    </row>
    <row r="386" spans="4:13" ht="15.75" customHeight="1" x14ac:dyDescent="0.25">
      <c r="D386" s="40"/>
      <c r="E386" s="40"/>
      <c r="F386" s="101">
        <v>37054</v>
      </c>
      <c r="G386" s="44">
        <v>3.9900000000000005E-2</v>
      </c>
      <c r="H386" s="44">
        <v>3.8987500000000001E-2</v>
      </c>
      <c r="I386" s="44">
        <v>3.8824999999999998E-2</v>
      </c>
      <c r="J386" s="44">
        <v>7.0000000000000007E-2</v>
      </c>
      <c r="K386" s="44">
        <v>5.253E-2</v>
      </c>
      <c r="M386" s="45">
        <v>3.82838E-2</v>
      </c>
    </row>
    <row r="387" spans="4:13" ht="15.75" customHeight="1" x14ac:dyDescent="0.25">
      <c r="D387" s="40"/>
      <c r="E387" s="40"/>
      <c r="F387" s="101">
        <v>37055</v>
      </c>
      <c r="G387" s="44">
        <v>3.9800000000000002E-2</v>
      </c>
      <c r="H387" s="44">
        <v>3.8900000000000004E-2</v>
      </c>
      <c r="I387" s="44">
        <v>3.8800000000000001E-2</v>
      </c>
      <c r="J387" s="44">
        <v>7.0000000000000007E-2</v>
      </c>
      <c r="K387" s="44">
        <v>5.2629999999999996E-2</v>
      </c>
      <c r="M387" s="45">
        <v>3.8180100000000002E-2</v>
      </c>
    </row>
    <row r="388" spans="4:13" ht="15.75" customHeight="1" x14ac:dyDescent="0.25">
      <c r="D388" s="40"/>
      <c r="E388" s="40"/>
      <c r="F388" s="101">
        <v>37056</v>
      </c>
      <c r="G388" s="44">
        <v>3.9699999999999999E-2</v>
      </c>
      <c r="H388" s="44">
        <v>3.8774999999999997E-2</v>
      </c>
      <c r="I388" s="44">
        <v>3.8587500000000004E-2</v>
      </c>
      <c r="J388" s="44">
        <v>7.0000000000000007E-2</v>
      </c>
      <c r="K388" s="44">
        <v>5.2209999999999999E-2</v>
      </c>
      <c r="M388" s="45">
        <v>3.7959900000000005E-2</v>
      </c>
    </row>
    <row r="389" spans="4:13" ht="15.75" customHeight="1" x14ac:dyDescent="0.25">
      <c r="D389" s="40"/>
      <c r="E389" s="40"/>
      <c r="F389" s="101">
        <v>37057</v>
      </c>
      <c r="G389" s="44">
        <v>3.95E-2</v>
      </c>
      <c r="H389" s="44">
        <v>3.8512499999999998E-2</v>
      </c>
      <c r="I389" s="44">
        <v>3.8399999999999997E-2</v>
      </c>
      <c r="J389" s="44">
        <v>7.0000000000000007E-2</v>
      </c>
      <c r="K389" s="44">
        <v>5.2320000000000005E-2</v>
      </c>
      <c r="M389" s="45">
        <v>3.7919000000000001E-2</v>
      </c>
    </row>
    <row r="390" spans="4:13" ht="15.75" customHeight="1" x14ac:dyDescent="0.25">
      <c r="D390" s="40"/>
      <c r="E390" s="40"/>
      <c r="F390" s="101">
        <v>37060</v>
      </c>
      <c r="G390" s="44">
        <v>3.88125E-2</v>
      </c>
      <c r="H390" s="44">
        <v>3.7868800000000001E-2</v>
      </c>
      <c r="I390" s="44">
        <v>3.76125E-2</v>
      </c>
      <c r="J390" s="44">
        <v>7.0000000000000007E-2</v>
      </c>
      <c r="K390" s="44">
        <v>5.2510000000000001E-2</v>
      </c>
      <c r="M390" s="45">
        <v>3.7695400000000004E-2</v>
      </c>
    </row>
    <row r="391" spans="4:13" ht="15.75" customHeight="1" x14ac:dyDescent="0.25">
      <c r="D391" s="40"/>
      <c r="E391" s="40"/>
      <c r="F391" s="101">
        <v>37061</v>
      </c>
      <c r="G391" s="44">
        <v>3.85E-2</v>
      </c>
      <c r="H391" s="44">
        <v>3.7574999999999997E-2</v>
      </c>
      <c r="I391" s="44">
        <v>3.74875E-2</v>
      </c>
      <c r="J391" s="44">
        <v>7.0000000000000007E-2</v>
      </c>
      <c r="K391" s="44">
        <v>5.2359999999999997E-2</v>
      </c>
      <c r="M391" s="45">
        <v>3.7635200000000001E-2</v>
      </c>
    </row>
    <row r="392" spans="4:13" ht="15.75" customHeight="1" x14ac:dyDescent="0.25">
      <c r="D392" s="40"/>
      <c r="E392" s="40"/>
      <c r="F392" s="101">
        <v>37062</v>
      </c>
      <c r="G392" s="44">
        <v>3.8337500000000004E-2</v>
      </c>
      <c r="H392" s="44">
        <v>3.7499999999999999E-2</v>
      </c>
      <c r="I392" s="44">
        <v>3.7400000000000003E-2</v>
      </c>
      <c r="J392" s="44">
        <v>7.0000000000000007E-2</v>
      </c>
      <c r="K392" s="44">
        <v>5.2049999999999999E-2</v>
      </c>
      <c r="M392" s="45">
        <v>3.7595099999999999E-2</v>
      </c>
    </row>
    <row r="393" spans="4:13" ht="15.75" customHeight="1" x14ac:dyDescent="0.25">
      <c r="D393" s="40"/>
      <c r="E393" s="40"/>
      <c r="F393" s="101">
        <v>37063</v>
      </c>
      <c r="G393" s="44">
        <v>3.805E-2</v>
      </c>
      <c r="H393" s="44">
        <v>3.7387499999999997E-2</v>
      </c>
      <c r="I393" s="44">
        <v>3.73E-2</v>
      </c>
      <c r="J393" s="44">
        <v>7.0000000000000007E-2</v>
      </c>
      <c r="K393" s="44">
        <v>5.1719999999999995E-2</v>
      </c>
      <c r="M393" s="45">
        <v>3.7514800000000001E-2</v>
      </c>
    </row>
    <row r="394" spans="4:13" ht="15.75" customHeight="1" x14ac:dyDescent="0.25">
      <c r="D394" s="40"/>
      <c r="E394" s="40"/>
      <c r="F394" s="101">
        <v>37064</v>
      </c>
      <c r="G394" s="44">
        <v>3.7900000000000003E-2</v>
      </c>
      <c r="H394" s="44">
        <v>3.73E-2</v>
      </c>
      <c r="I394" s="44">
        <v>3.73E-2</v>
      </c>
      <c r="J394" s="44">
        <v>7.0000000000000007E-2</v>
      </c>
      <c r="K394" s="44">
        <v>5.1150000000000001E-2</v>
      </c>
      <c r="M394" s="45">
        <v>3.74887E-2</v>
      </c>
    </row>
    <row r="395" spans="4:13" ht="15.75" customHeight="1" x14ac:dyDescent="0.25">
      <c r="D395" s="40"/>
      <c r="E395" s="40"/>
      <c r="F395" s="101">
        <v>37067</v>
      </c>
      <c r="G395" s="44">
        <v>3.7599999999999995E-2</v>
      </c>
      <c r="H395" s="44">
        <v>3.705E-2</v>
      </c>
      <c r="I395" s="44">
        <v>3.6799999999999999E-2</v>
      </c>
      <c r="J395" s="44">
        <v>7.0000000000000007E-2</v>
      </c>
      <c r="K395" s="44">
        <v>5.1299999999999998E-2</v>
      </c>
      <c r="M395" s="45">
        <v>3.7340999999999999E-2</v>
      </c>
    </row>
    <row r="396" spans="4:13" ht="15.75" customHeight="1" x14ac:dyDescent="0.25">
      <c r="D396" s="40"/>
      <c r="E396" s="40"/>
      <c r="F396" s="101">
        <v>37068</v>
      </c>
      <c r="G396" s="44">
        <v>3.7499999999999999E-2</v>
      </c>
      <c r="H396" s="44">
        <v>3.7000000000000005E-2</v>
      </c>
      <c r="I396" s="44">
        <v>3.6799999999999999E-2</v>
      </c>
      <c r="J396" s="44">
        <v>7.0000000000000007E-2</v>
      </c>
      <c r="K396" s="44">
        <v>5.2240000000000002E-2</v>
      </c>
      <c r="M396" s="45">
        <v>3.7300899999999998E-2</v>
      </c>
    </row>
    <row r="397" spans="4:13" ht="15.75" customHeight="1" x14ac:dyDescent="0.25">
      <c r="D397" s="40"/>
      <c r="E397" s="40"/>
      <c r="F397" s="101">
        <v>37069</v>
      </c>
      <c r="G397" s="44">
        <v>3.7512500000000004E-2</v>
      </c>
      <c r="H397" s="44">
        <v>3.7100000000000001E-2</v>
      </c>
      <c r="I397" s="44">
        <v>3.7100000000000001E-2</v>
      </c>
      <c r="J397" s="44">
        <v>7.0000000000000007E-2</v>
      </c>
      <c r="K397" s="44">
        <v>5.2350000000000001E-2</v>
      </c>
      <c r="M397" s="45">
        <v>3.72708E-2</v>
      </c>
    </row>
    <row r="398" spans="4:13" ht="15.75" customHeight="1" x14ac:dyDescent="0.25">
      <c r="D398" s="40"/>
      <c r="E398" s="40"/>
      <c r="F398" s="101">
        <v>37070</v>
      </c>
      <c r="G398" s="44">
        <v>3.8350000000000002E-2</v>
      </c>
      <c r="H398" s="44">
        <v>3.7900000000000003E-2</v>
      </c>
      <c r="I398" s="44">
        <v>3.8300000000000001E-2</v>
      </c>
      <c r="J398" s="44">
        <v>6.7500000000000004E-2</v>
      </c>
      <c r="K398" s="44">
        <v>5.3339999999999999E-2</v>
      </c>
      <c r="M398" s="45">
        <v>3.7348599999999996E-2</v>
      </c>
    </row>
    <row r="399" spans="4:13" ht="15.75" customHeight="1" x14ac:dyDescent="0.25">
      <c r="D399" s="40"/>
      <c r="E399" s="40"/>
      <c r="F399" s="101">
        <v>37071</v>
      </c>
      <c r="G399" s="44">
        <v>3.8625E-2</v>
      </c>
      <c r="H399" s="44">
        <v>3.8362500000000001E-2</v>
      </c>
      <c r="I399" s="44">
        <v>3.9087499999999997E-2</v>
      </c>
      <c r="J399" s="44">
        <v>6.7500000000000004E-2</v>
      </c>
      <c r="K399" s="44">
        <v>5.4120000000000001E-2</v>
      </c>
      <c r="M399" s="45">
        <v>3.7343099999999997E-2</v>
      </c>
    </row>
    <row r="400" spans="4:13" ht="15.75" customHeight="1" x14ac:dyDescent="0.25">
      <c r="D400" s="40"/>
      <c r="E400" s="40"/>
      <c r="F400" s="101">
        <v>37074</v>
      </c>
      <c r="G400" s="44">
        <v>3.8599999999999995E-2</v>
      </c>
      <c r="H400" s="44">
        <v>3.8300000000000001E-2</v>
      </c>
      <c r="I400" s="44">
        <v>3.9E-2</v>
      </c>
      <c r="J400" s="44">
        <v>6.7500000000000004E-2</v>
      </c>
      <c r="K400" s="44">
        <v>5.3220000000000003E-2</v>
      </c>
      <c r="M400" s="45">
        <v>3.7204399999999999E-2</v>
      </c>
    </row>
    <row r="401" spans="4:13" ht="15.75" customHeight="1" x14ac:dyDescent="0.25">
      <c r="D401" s="40"/>
      <c r="E401" s="40"/>
      <c r="F401" s="101">
        <v>37075</v>
      </c>
      <c r="G401" s="44">
        <v>3.85E-2</v>
      </c>
      <c r="H401" s="44">
        <v>3.8199999999999998E-2</v>
      </c>
      <c r="I401" s="44">
        <v>3.8800000000000001E-2</v>
      </c>
      <c r="J401" s="44">
        <v>6.7500000000000004E-2</v>
      </c>
      <c r="K401" s="44">
        <v>5.3800000000000001E-2</v>
      </c>
      <c r="M401" s="45">
        <v>3.71364E-2</v>
      </c>
    </row>
    <row r="402" spans="4:13" ht="15.75" customHeight="1" x14ac:dyDescent="0.25">
      <c r="D402" s="40"/>
      <c r="E402" s="40"/>
      <c r="F402" s="101">
        <v>37076</v>
      </c>
      <c r="G402" s="44">
        <v>3.85E-2</v>
      </c>
      <c r="H402" s="44">
        <v>3.8275000000000003E-2</v>
      </c>
      <c r="I402" s="44">
        <v>3.8993799999999995E-2</v>
      </c>
      <c r="J402" s="44" t="s">
        <v>33</v>
      </c>
      <c r="K402" s="44">
        <v>5.3800000000000001E-2</v>
      </c>
      <c r="M402" s="45">
        <v>3.71364E-2</v>
      </c>
    </row>
    <row r="403" spans="4:13" ht="15.75" customHeight="1" x14ac:dyDescent="0.25">
      <c r="D403" s="40"/>
      <c r="E403" s="40"/>
      <c r="F403" s="101">
        <v>37077</v>
      </c>
      <c r="G403" s="44">
        <v>3.85E-2</v>
      </c>
      <c r="H403" s="44">
        <v>3.8199999999999998E-2</v>
      </c>
      <c r="I403" s="44">
        <v>3.8900000000000004E-2</v>
      </c>
      <c r="J403" s="44">
        <v>6.7500000000000004E-2</v>
      </c>
      <c r="K403" s="44">
        <v>5.391E-2</v>
      </c>
      <c r="M403" s="45">
        <v>3.6978900000000002E-2</v>
      </c>
    </row>
    <row r="404" spans="4:13" ht="15.75" customHeight="1" x14ac:dyDescent="0.25">
      <c r="D404" s="40"/>
      <c r="E404" s="40"/>
      <c r="F404" s="101">
        <v>37078</v>
      </c>
      <c r="G404" s="44">
        <v>3.8481299999999996E-2</v>
      </c>
      <c r="H404" s="44">
        <v>3.8100000000000002E-2</v>
      </c>
      <c r="I404" s="44">
        <v>3.8762500000000005E-2</v>
      </c>
      <c r="J404" s="44">
        <v>6.7500000000000004E-2</v>
      </c>
      <c r="K404" s="44">
        <v>5.3589999999999999E-2</v>
      </c>
      <c r="M404" s="45">
        <v>3.6967899999999998E-2</v>
      </c>
    </row>
    <row r="405" spans="4:13" ht="15.75" customHeight="1" x14ac:dyDescent="0.25">
      <c r="D405" s="40"/>
      <c r="E405" s="40"/>
      <c r="F405" s="101">
        <v>37081</v>
      </c>
      <c r="G405" s="44">
        <v>3.8312499999999999E-2</v>
      </c>
      <c r="H405" s="44">
        <v>3.7900000000000003E-2</v>
      </c>
      <c r="I405" s="44">
        <v>3.8374999999999999E-2</v>
      </c>
      <c r="J405" s="44">
        <v>6.7500000000000004E-2</v>
      </c>
      <c r="K405" s="44">
        <v>5.3269999999999998E-2</v>
      </c>
      <c r="M405" s="45">
        <v>3.7019999999999997E-2</v>
      </c>
    </row>
    <row r="406" spans="4:13" ht="15.75" customHeight="1" x14ac:dyDescent="0.25">
      <c r="D406" s="40"/>
      <c r="E406" s="40"/>
      <c r="F406" s="101">
        <v>37082</v>
      </c>
      <c r="G406" s="44">
        <v>3.8300000000000001E-2</v>
      </c>
      <c r="H406" s="44">
        <v>3.7900000000000003E-2</v>
      </c>
      <c r="I406" s="44">
        <v>3.8368800000000002E-2</v>
      </c>
      <c r="J406" s="44">
        <v>6.7500000000000004E-2</v>
      </c>
      <c r="K406" s="44">
        <v>5.2740000000000002E-2</v>
      </c>
      <c r="M406" s="45">
        <v>3.70459E-2</v>
      </c>
    </row>
    <row r="407" spans="4:13" ht="15.75" customHeight="1" x14ac:dyDescent="0.25">
      <c r="D407" s="40"/>
      <c r="E407" s="40"/>
      <c r="F407" s="101">
        <v>37083</v>
      </c>
      <c r="G407" s="44">
        <v>3.8300000000000001E-2</v>
      </c>
      <c r="H407" s="44">
        <v>3.7599999999999995E-2</v>
      </c>
      <c r="I407" s="44">
        <v>3.7925E-2</v>
      </c>
      <c r="J407" s="44">
        <v>6.7500000000000004E-2</v>
      </c>
      <c r="K407" s="44">
        <v>5.289E-2</v>
      </c>
      <c r="M407" s="45">
        <v>3.70592E-2</v>
      </c>
    </row>
    <row r="408" spans="4:13" ht="15.75" customHeight="1" x14ac:dyDescent="0.25">
      <c r="D408" s="40"/>
      <c r="E408" s="40"/>
      <c r="F408" s="101">
        <v>37084</v>
      </c>
      <c r="G408" s="44">
        <v>3.8300000000000001E-2</v>
      </c>
      <c r="H408" s="44">
        <v>3.7699999999999997E-2</v>
      </c>
      <c r="I408" s="44">
        <v>3.8199999999999998E-2</v>
      </c>
      <c r="J408" s="44">
        <v>6.7500000000000004E-2</v>
      </c>
      <c r="K408" s="44">
        <v>5.2339999999999998E-2</v>
      </c>
      <c r="M408" s="45">
        <v>3.70698E-2</v>
      </c>
    </row>
    <row r="409" spans="4:13" ht="15.75" customHeight="1" x14ac:dyDescent="0.25">
      <c r="D409" s="40"/>
      <c r="E409" s="40"/>
      <c r="F409" s="101">
        <v>37085</v>
      </c>
      <c r="G409" s="44">
        <v>3.8287500000000002E-2</v>
      </c>
      <c r="H409" s="44">
        <v>3.7587500000000003E-2</v>
      </c>
      <c r="I409" s="44">
        <v>3.7975000000000002E-2</v>
      </c>
      <c r="J409" s="44">
        <v>6.7500000000000004E-2</v>
      </c>
      <c r="K409" s="44">
        <v>5.2169999999999994E-2</v>
      </c>
      <c r="M409" s="45">
        <v>3.7077900000000004E-2</v>
      </c>
    </row>
    <row r="410" spans="4:13" ht="15.75" customHeight="1" x14ac:dyDescent="0.25">
      <c r="D410" s="40"/>
      <c r="E410" s="40"/>
      <c r="F410" s="101">
        <v>37088</v>
      </c>
      <c r="G410" s="44">
        <v>3.8300000000000001E-2</v>
      </c>
      <c r="H410" s="44">
        <v>3.7599999999999995E-2</v>
      </c>
      <c r="I410" s="44">
        <v>3.8062499999999999E-2</v>
      </c>
      <c r="J410" s="44">
        <v>6.7500000000000004E-2</v>
      </c>
      <c r="K410" s="44">
        <v>5.1729999999999998E-2</v>
      </c>
      <c r="M410" s="45">
        <v>3.7191500000000002E-2</v>
      </c>
    </row>
    <row r="411" spans="4:13" ht="15.75" customHeight="1" x14ac:dyDescent="0.25">
      <c r="D411" s="40"/>
      <c r="E411" s="40"/>
      <c r="F411" s="101">
        <v>37089</v>
      </c>
      <c r="G411" s="44">
        <v>3.8287500000000002E-2</v>
      </c>
      <c r="H411" s="44">
        <v>3.7599999999999995E-2</v>
      </c>
      <c r="I411" s="44">
        <v>3.805E-2</v>
      </c>
      <c r="J411" s="44">
        <v>6.7500000000000004E-2</v>
      </c>
      <c r="K411" s="44">
        <v>5.2039999999999996E-2</v>
      </c>
      <c r="M411" s="45">
        <v>3.7185099999999999E-2</v>
      </c>
    </row>
    <row r="412" spans="4:13" ht="15.75" customHeight="1" x14ac:dyDescent="0.25">
      <c r="D412" s="40"/>
      <c r="E412" s="40"/>
      <c r="F412" s="101">
        <v>37090</v>
      </c>
      <c r="G412" s="44">
        <v>3.8287500000000002E-2</v>
      </c>
      <c r="H412" s="44">
        <v>3.7599999999999995E-2</v>
      </c>
      <c r="I412" s="44">
        <v>3.8037500000000002E-2</v>
      </c>
      <c r="J412" s="44">
        <v>6.7500000000000004E-2</v>
      </c>
      <c r="K412" s="44">
        <v>5.0910000000000004E-2</v>
      </c>
      <c r="M412" s="45">
        <v>3.7153399999999996E-2</v>
      </c>
    </row>
    <row r="413" spans="4:13" ht="15.75" customHeight="1" x14ac:dyDescent="0.25">
      <c r="D413" s="40"/>
      <c r="E413" s="40"/>
      <c r="F413" s="101">
        <v>37091</v>
      </c>
      <c r="G413" s="44">
        <v>3.8100000000000002E-2</v>
      </c>
      <c r="H413" s="44">
        <v>3.7100000000000001E-2</v>
      </c>
      <c r="I413" s="44">
        <v>3.7343799999999996E-2</v>
      </c>
      <c r="J413" s="44">
        <v>6.7500000000000004E-2</v>
      </c>
      <c r="K413" s="44">
        <v>5.1060000000000001E-2</v>
      </c>
      <c r="M413" s="45">
        <v>3.7166999999999999E-2</v>
      </c>
    </row>
    <row r="414" spans="4:13" ht="15.75" customHeight="1" x14ac:dyDescent="0.25">
      <c r="D414" s="40"/>
      <c r="E414" s="40"/>
      <c r="F414" s="101">
        <v>37092</v>
      </c>
      <c r="G414" s="44">
        <v>3.8012499999999998E-2</v>
      </c>
      <c r="H414" s="44">
        <v>3.7087500000000002E-2</v>
      </c>
      <c r="I414" s="44">
        <v>3.7293800000000002E-2</v>
      </c>
      <c r="J414" s="44">
        <v>6.7500000000000004E-2</v>
      </c>
      <c r="K414" s="44">
        <v>5.1289999999999995E-2</v>
      </c>
      <c r="M414" s="45">
        <v>3.7171799999999998E-2</v>
      </c>
    </row>
    <row r="415" spans="4:13" ht="15.75" customHeight="1" x14ac:dyDescent="0.25">
      <c r="D415" s="40"/>
      <c r="E415" s="40"/>
      <c r="F415" s="101">
        <v>37095</v>
      </c>
      <c r="G415" s="44">
        <v>3.7925E-2</v>
      </c>
      <c r="H415" s="44">
        <v>3.7000000000000005E-2</v>
      </c>
      <c r="I415" s="44">
        <v>3.7212500000000003E-2</v>
      </c>
      <c r="J415" s="44">
        <v>6.7500000000000004E-2</v>
      </c>
      <c r="K415" s="44">
        <v>5.1040000000000002E-2</v>
      </c>
      <c r="M415" s="45">
        <v>3.7036199999999998E-2</v>
      </c>
    </row>
    <row r="416" spans="4:13" ht="15.75" customHeight="1" x14ac:dyDescent="0.25">
      <c r="D416" s="40"/>
      <c r="E416" s="40"/>
      <c r="F416" s="101">
        <v>37096</v>
      </c>
      <c r="G416" s="44">
        <v>3.7937499999999999E-2</v>
      </c>
      <c r="H416" s="44">
        <v>3.7000000000000005E-2</v>
      </c>
      <c r="I416" s="44">
        <v>3.7200000000000004E-2</v>
      </c>
      <c r="J416" s="44">
        <v>6.7500000000000004E-2</v>
      </c>
      <c r="K416" s="44">
        <v>5.1100000000000007E-2</v>
      </c>
      <c r="M416" s="45">
        <v>3.6968299999999996E-2</v>
      </c>
    </row>
    <row r="417" spans="4:13" ht="15.75" customHeight="1" x14ac:dyDescent="0.25">
      <c r="D417" s="40"/>
      <c r="E417" s="40"/>
      <c r="F417" s="101">
        <v>37097</v>
      </c>
      <c r="G417" s="44">
        <v>3.7900000000000003E-2</v>
      </c>
      <c r="H417" s="44">
        <v>3.7000000000000005E-2</v>
      </c>
      <c r="I417" s="44">
        <v>3.7212500000000003E-2</v>
      </c>
      <c r="J417" s="44">
        <v>6.7500000000000004E-2</v>
      </c>
      <c r="K417" s="44">
        <v>5.1820000000000005E-2</v>
      </c>
      <c r="M417" s="45">
        <v>3.6767399999999999E-2</v>
      </c>
    </row>
    <row r="418" spans="4:13" ht="15.75" customHeight="1" x14ac:dyDescent="0.25">
      <c r="D418" s="40"/>
      <c r="E418" s="40"/>
      <c r="F418" s="101">
        <v>37098</v>
      </c>
      <c r="G418" s="44">
        <v>3.7837499999999996E-2</v>
      </c>
      <c r="H418" s="44">
        <v>3.705E-2</v>
      </c>
      <c r="I418" s="44">
        <v>3.73E-2</v>
      </c>
      <c r="J418" s="44">
        <v>6.7500000000000004E-2</v>
      </c>
      <c r="K418" s="44">
        <v>5.1289999999999995E-2</v>
      </c>
      <c r="M418" s="45">
        <v>3.67344E-2</v>
      </c>
    </row>
    <row r="419" spans="4:13" ht="15.75" customHeight="1" x14ac:dyDescent="0.25">
      <c r="D419" s="40"/>
      <c r="E419" s="40"/>
      <c r="F419" s="101">
        <v>37099</v>
      </c>
      <c r="G419" s="44">
        <v>3.7749999999999999E-2</v>
      </c>
      <c r="H419" s="44">
        <v>3.6962500000000002E-2</v>
      </c>
      <c r="I419" s="44">
        <v>3.7162500000000001E-2</v>
      </c>
      <c r="J419" s="44">
        <v>6.7500000000000004E-2</v>
      </c>
      <c r="K419" s="44">
        <v>5.0979999999999998E-2</v>
      </c>
      <c r="M419" s="45">
        <v>3.6692900000000001E-2</v>
      </c>
    </row>
    <row r="420" spans="4:13" ht="15.75" customHeight="1" x14ac:dyDescent="0.25">
      <c r="D420" s="40"/>
      <c r="E420" s="40"/>
      <c r="F420" s="101">
        <v>37102</v>
      </c>
      <c r="G420" s="44">
        <v>3.7599999999999995E-2</v>
      </c>
      <c r="H420" s="44">
        <v>3.6787500000000001E-2</v>
      </c>
      <c r="I420" s="44">
        <v>3.6981300000000002E-2</v>
      </c>
      <c r="J420" s="44">
        <v>6.7500000000000004E-2</v>
      </c>
      <c r="K420" s="44">
        <v>5.0659999999999997E-2</v>
      </c>
      <c r="M420" s="45">
        <v>3.6437699999999996E-2</v>
      </c>
    </row>
    <row r="421" spans="4:13" ht="15.75" customHeight="1" x14ac:dyDescent="0.25">
      <c r="D421" s="40"/>
      <c r="E421" s="40"/>
      <c r="F421" s="101">
        <v>37103</v>
      </c>
      <c r="G421" s="44">
        <v>3.7499999999999999E-2</v>
      </c>
      <c r="H421" s="44">
        <v>3.6699999999999997E-2</v>
      </c>
      <c r="I421" s="44">
        <v>3.6887500000000004E-2</v>
      </c>
      <c r="J421" s="44">
        <v>6.7500000000000004E-2</v>
      </c>
      <c r="K421" s="44">
        <v>5.0540000000000002E-2</v>
      </c>
      <c r="M421" s="45">
        <v>3.6366499999999996E-2</v>
      </c>
    </row>
    <row r="422" spans="4:13" ht="15.75" customHeight="1" x14ac:dyDescent="0.25">
      <c r="D422" s="40"/>
      <c r="E422" s="40"/>
      <c r="F422" s="101">
        <v>37104</v>
      </c>
      <c r="G422" s="44">
        <v>3.7400000000000003E-2</v>
      </c>
      <c r="H422" s="44">
        <v>3.6562499999999998E-2</v>
      </c>
      <c r="I422" s="44">
        <v>3.6687500000000005E-2</v>
      </c>
      <c r="J422" s="44">
        <v>6.7500000000000004E-2</v>
      </c>
      <c r="K422" s="44">
        <v>5.0709999999999998E-2</v>
      </c>
      <c r="M422" s="45">
        <v>3.6317200000000001E-2</v>
      </c>
    </row>
    <row r="423" spans="4:13" ht="15.75" customHeight="1" x14ac:dyDescent="0.25">
      <c r="D423" s="40"/>
      <c r="E423" s="40"/>
      <c r="F423" s="101">
        <v>37105</v>
      </c>
      <c r="G423" s="44">
        <v>3.73E-2</v>
      </c>
      <c r="H423" s="44">
        <v>3.6499999999999998E-2</v>
      </c>
      <c r="I423" s="44">
        <v>3.6600000000000001E-2</v>
      </c>
      <c r="J423" s="44">
        <v>6.7500000000000004E-2</v>
      </c>
      <c r="K423" s="44">
        <v>5.151E-2</v>
      </c>
      <c r="M423" s="45">
        <v>3.6265399999999996E-2</v>
      </c>
    </row>
    <row r="424" spans="4:13" ht="15.75" customHeight="1" x14ac:dyDescent="0.25">
      <c r="D424" s="40"/>
      <c r="E424" s="40"/>
      <c r="F424" s="101">
        <v>37106</v>
      </c>
      <c r="G424" s="44">
        <v>3.73E-2</v>
      </c>
      <c r="H424" s="44">
        <v>3.6562499999999998E-2</v>
      </c>
      <c r="I424" s="44">
        <v>3.6662500000000001E-2</v>
      </c>
      <c r="J424" s="44">
        <v>6.7500000000000004E-2</v>
      </c>
      <c r="K424" s="44">
        <v>5.1569999999999998E-2</v>
      </c>
      <c r="M424" s="45">
        <v>3.62262E-2</v>
      </c>
    </row>
    <row r="425" spans="4:13" ht="15.75" customHeight="1" x14ac:dyDescent="0.25">
      <c r="D425" s="40"/>
      <c r="E425" s="40"/>
      <c r="F425" s="101">
        <v>37109</v>
      </c>
      <c r="G425" s="44">
        <v>3.7200000000000004E-2</v>
      </c>
      <c r="H425" s="44">
        <v>3.6499999999999998E-2</v>
      </c>
      <c r="I425" s="44">
        <v>3.6600000000000001E-2</v>
      </c>
      <c r="J425" s="44">
        <v>6.7500000000000004E-2</v>
      </c>
      <c r="K425" s="44">
        <v>5.1529999999999992E-2</v>
      </c>
      <c r="M425" s="45">
        <v>3.6191399999999999E-2</v>
      </c>
    </row>
    <row r="426" spans="4:13" ht="15.75" customHeight="1" x14ac:dyDescent="0.25">
      <c r="D426" s="40"/>
      <c r="E426" s="40"/>
      <c r="F426" s="101">
        <v>37110</v>
      </c>
      <c r="G426" s="44">
        <v>3.7100000000000001E-2</v>
      </c>
      <c r="H426" s="44">
        <v>3.6437499999999998E-2</v>
      </c>
      <c r="I426" s="44">
        <v>3.6549999999999999E-2</v>
      </c>
      <c r="J426" s="44">
        <v>6.7500000000000004E-2</v>
      </c>
      <c r="K426" s="44">
        <v>5.1680000000000004E-2</v>
      </c>
      <c r="M426" s="45">
        <v>3.6120199999999998E-2</v>
      </c>
    </row>
    <row r="427" spans="4:13" ht="15.75" customHeight="1" x14ac:dyDescent="0.25">
      <c r="D427" s="40"/>
      <c r="E427" s="40"/>
      <c r="F427" s="101">
        <v>37111</v>
      </c>
      <c r="G427" s="44">
        <v>3.7062499999999998E-2</v>
      </c>
      <c r="H427" s="44">
        <v>3.6375000000000005E-2</v>
      </c>
      <c r="I427" s="44">
        <v>3.6600000000000001E-2</v>
      </c>
      <c r="J427" s="44">
        <v>6.7500000000000004E-2</v>
      </c>
      <c r="K427" s="44">
        <v>5.0499999999999996E-2</v>
      </c>
      <c r="M427" s="45">
        <v>3.5949300000000003E-2</v>
      </c>
    </row>
    <row r="428" spans="4:13" ht="15.75" customHeight="1" x14ac:dyDescent="0.25">
      <c r="D428" s="40"/>
      <c r="E428" s="40"/>
      <c r="F428" s="101">
        <v>37112</v>
      </c>
      <c r="G428" s="44">
        <v>3.6725000000000001E-2</v>
      </c>
      <c r="H428" s="44">
        <v>3.5950000000000003E-2</v>
      </c>
      <c r="I428" s="44">
        <v>3.6000000000000004E-2</v>
      </c>
      <c r="J428" s="44">
        <v>6.7500000000000004E-2</v>
      </c>
      <c r="K428" s="44">
        <v>5.0339999999999996E-2</v>
      </c>
      <c r="M428" s="45">
        <v>3.5915900000000001E-2</v>
      </c>
    </row>
    <row r="429" spans="4:13" ht="15.75" customHeight="1" x14ac:dyDescent="0.25">
      <c r="D429" s="40"/>
      <c r="E429" s="40"/>
      <c r="F429" s="101">
        <v>37113</v>
      </c>
      <c r="G429" s="44">
        <v>3.6600000000000001E-2</v>
      </c>
      <c r="H429" s="44">
        <v>3.5887500000000003E-2</v>
      </c>
      <c r="I429" s="44">
        <v>3.5900000000000001E-2</v>
      </c>
      <c r="J429" s="44">
        <v>6.7500000000000004E-2</v>
      </c>
      <c r="K429" s="44">
        <v>4.9800000000000004E-2</v>
      </c>
      <c r="M429" s="45">
        <v>3.5864300000000002E-2</v>
      </c>
    </row>
    <row r="430" spans="4:13" ht="15.75" customHeight="1" x14ac:dyDescent="0.25">
      <c r="D430" s="40"/>
      <c r="E430" s="40"/>
      <c r="F430" s="101">
        <v>37116</v>
      </c>
      <c r="G430" s="44">
        <v>3.6400000000000002E-2</v>
      </c>
      <c r="H430" s="44">
        <v>3.5699999999999996E-2</v>
      </c>
      <c r="I430" s="44">
        <v>3.5693800000000005E-2</v>
      </c>
      <c r="J430" s="44">
        <v>6.7500000000000004E-2</v>
      </c>
      <c r="K430" s="44">
        <v>4.9759999999999999E-2</v>
      </c>
      <c r="M430" s="45">
        <v>3.55182E-2</v>
      </c>
    </row>
    <row r="431" spans="4:13" ht="15.75" customHeight="1" x14ac:dyDescent="0.25">
      <c r="D431" s="40"/>
      <c r="E431" s="40"/>
      <c r="F431" s="101">
        <v>37117</v>
      </c>
      <c r="G431" s="44">
        <v>3.6299999999999999E-2</v>
      </c>
      <c r="H431" s="44">
        <v>3.56E-2</v>
      </c>
      <c r="I431" s="44">
        <v>3.56E-2</v>
      </c>
      <c r="J431" s="44">
        <v>6.7500000000000004E-2</v>
      </c>
      <c r="K431" s="44">
        <v>4.9660000000000003E-2</v>
      </c>
      <c r="M431" s="45">
        <v>3.5475100000000002E-2</v>
      </c>
    </row>
    <row r="432" spans="4:13" ht="15.75" customHeight="1" x14ac:dyDescent="0.25">
      <c r="D432" s="40"/>
      <c r="E432" s="40"/>
      <c r="F432" s="101">
        <v>37118</v>
      </c>
      <c r="G432" s="44">
        <v>3.6200000000000003E-2</v>
      </c>
      <c r="H432" s="44">
        <v>3.56E-2</v>
      </c>
      <c r="I432" s="44">
        <v>3.5631300000000005E-2</v>
      </c>
      <c r="J432" s="44">
        <v>6.7500000000000004E-2</v>
      </c>
      <c r="K432" s="44">
        <v>0.05</v>
      </c>
      <c r="M432" s="45">
        <v>3.5414799999999996E-2</v>
      </c>
    </row>
    <row r="433" spans="4:13" ht="15.75" customHeight="1" x14ac:dyDescent="0.25">
      <c r="D433" s="40"/>
      <c r="E433" s="40"/>
      <c r="F433" s="101">
        <v>37119</v>
      </c>
      <c r="G433" s="44">
        <v>3.61E-2</v>
      </c>
      <c r="H433" s="44">
        <v>3.5612499999999998E-2</v>
      </c>
      <c r="I433" s="44">
        <v>3.5806299999999999E-2</v>
      </c>
      <c r="J433" s="44">
        <v>6.7500000000000004E-2</v>
      </c>
      <c r="K433" s="44">
        <v>4.9400000000000006E-2</v>
      </c>
      <c r="M433" s="45">
        <v>3.5320600000000001E-2</v>
      </c>
    </row>
    <row r="434" spans="4:13" ht="15.75" customHeight="1" x14ac:dyDescent="0.25">
      <c r="D434" s="40"/>
      <c r="E434" s="40"/>
      <c r="F434" s="101">
        <v>37120</v>
      </c>
      <c r="G434" s="44">
        <v>3.6000000000000004E-2</v>
      </c>
      <c r="H434" s="44">
        <v>3.5475E-2</v>
      </c>
      <c r="I434" s="44">
        <v>3.56E-2</v>
      </c>
      <c r="J434" s="44">
        <v>6.7500000000000004E-2</v>
      </c>
      <c r="K434" s="44">
        <v>4.8390000000000002E-2</v>
      </c>
      <c r="M434" s="45">
        <v>3.5251999999999999E-2</v>
      </c>
    </row>
    <row r="435" spans="4:13" ht="15.75" customHeight="1" x14ac:dyDescent="0.25">
      <c r="D435" s="40"/>
      <c r="E435" s="40"/>
      <c r="F435" s="101">
        <v>37123</v>
      </c>
      <c r="G435" s="44">
        <v>3.5799999999999998E-2</v>
      </c>
      <c r="H435" s="44">
        <v>3.5287499999999999E-2</v>
      </c>
      <c r="I435" s="44">
        <v>3.5275000000000001E-2</v>
      </c>
      <c r="J435" s="44">
        <v>6.7500000000000004E-2</v>
      </c>
      <c r="K435" s="44">
        <v>4.9020000000000001E-2</v>
      </c>
      <c r="M435" s="45">
        <v>3.38368E-2</v>
      </c>
    </row>
    <row r="436" spans="4:13" ht="15.75" customHeight="1" x14ac:dyDescent="0.25">
      <c r="D436" s="40"/>
      <c r="E436" s="40"/>
      <c r="F436" s="101">
        <v>37124</v>
      </c>
      <c r="G436" s="44">
        <v>3.5799999999999998E-2</v>
      </c>
      <c r="H436" s="44">
        <v>3.5275000000000001E-2</v>
      </c>
      <c r="I436" s="44">
        <v>3.5375000000000004E-2</v>
      </c>
      <c r="J436" s="44">
        <v>6.7500000000000004E-2</v>
      </c>
      <c r="K436" s="44">
        <v>4.8639999999999996E-2</v>
      </c>
      <c r="M436" s="45">
        <v>3.3202700000000002E-2</v>
      </c>
    </row>
    <row r="437" spans="4:13" ht="15.75" customHeight="1" x14ac:dyDescent="0.25">
      <c r="D437" s="40"/>
      <c r="E437" s="40"/>
      <c r="F437" s="101">
        <v>37125</v>
      </c>
      <c r="G437" s="44">
        <v>3.5775000000000001E-2</v>
      </c>
      <c r="H437" s="44">
        <v>3.5125000000000003E-2</v>
      </c>
      <c r="I437" s="44">
        <v>3.5125000000000003E-2</v>
      </c>
      <c r="J437" s="44">
        <v>6.5000000000000002E-2</v>
      </c>
      <c r="K437" s="44">
        <v>4.8940000000000004E-2</v>
      </c>
      <c r="M437" s="45">
        <v>3.20048E-2</v>
      </c>
    </row>
    <row r="438" spans="4:13" ht="15.75" customHeight="1" x14ac:dyDescent="0.25">
      <c r="D438" s="40"/>
      <c r="E438" s="40"/>
      <c r="F438" s="101">
        <v>37126</v>
      </c>
      <c r="G438" s="44">
        <v>3.5799999999999998E-2</v>
      </c>
      <c r="H438" s="44">
        <v>3.5125000000000003E-2</v>
      </c>
      <c r="I438" s="44">
        <v>3.5162499999999999E-2</v>
      </c>
      <c r="J438" s="44">
        <v>6.5000000000000002E-2</v>
      </c>
      <c r="K438" s="44">
        <v>4.8799999999999996E-2</v>
      </c>
      <c r="M438" s="45">
        <v>3.1917500000000001E-2</v>
      </c>
    </row>
    <row r="439" spans="4:13" ht="15.75" customHeight="1" x14ac:dyDescent="0.25">
      <c r="D439" s="40"/>
      <c r="E439" s="40"/>
      <c r="F439" s="101">
        <v>37127</v>
      </c>
      <c r="G439" s="44">
        <v>3.5799999999999998E-2</v>
      </c>
      <c r="H439" s="44">
        <v>3.5174999999999998E-2</v>
      </c>
      <c r="I439" s="44">
        <v>3.5200000000000002E-2</v>
      </c>
      <c r="J439" s="44">
        <v>6.5000000000000002E-2</v>
      </c>
      <c r="K439" s="44">
        <v>4.922E-2</v>
      </c>
      <c r="M439" s="45">
        <v>3.1818199999999998E-2</v>
      </c>
    </row>
    <row r="440" spans="4:13" ht="15.75" customHeight="1" x14ac:dyDescent="0.25">
      <c r="D440" s="40"/>
      <c r="E440" s="40"/>
      <c r="F440" s="101">
        <v>37130</v>
      </c>
      <c r="G440" s="44" t="s">
        <v>33</v>
      </c>
      <c r="H440" s="44" t="s">
        <v>33</v>
      </c>
      <c r="I440" s="44" t="s">
        <v>33</v>
      </c>
      <c r="J440" s="44">
        <v>6.5000000000000002E-2</v>
      </c>
      <c r="K440" s="44">
        <v>4.9240000000000006E-2</v>
      </c>
      <c r="M440" s="45">
        <v>3.14013E-2</v>
      </c>
    </row>
    <row r="441" spans="4:13" ht="15.75" customHeight="1" x14ac:dyDescent="0.25">
      <c r="D441" s="40"/>
      <c r="E441" s="40"/>
      <c r="F441" s="101">
        <v>37131</v>
      </c>
      <c r="G441" s="44">
        <v>3.5799999999999998E-2</v>
      </c>
      <c r="H441" s="44">
        <v>3.5249999999999997E-2</v>
      </c>
      <c r="I441" s="44">
        <v>3.5287499999999999E-2</v>
      </c>
      <c r="J441" s="44">
        <v>6.5000000000000002E-2</v>
      </c>
      <c r="K441" s="44">
        <v>4.836E-2</v>
      </c>
      <c r="M441" s="45">
        <v>3.12558E-2</v>
      </c>
    </row>
    <row r="442" spans="4:13" ht="15.75" customHeight="1" x14ac:dyDescent="0.25">
      <c r="D442" s="40"/>
      <c r="E442" s="40"/>
      <c r="F442" s="101">
        <v>37132</v>
      </c>
      <c r="G442" s="44">
        <v>3.5799999999999998E-2</v>
      </c>
      <c r="H442" s="44">
        <v>3.5000000000000003E-2</v>
      </c>
      <c r="I442" s="44">
        <v>3.4950000000000002E-2</v>
      </c>
      <c r="J442" s="44">
        <v>6.5000000000000002E-2</v>
      </c>
      <c r="K442" s="44">
        <v>4.7710000000000002E-2</v>
      </c>
      <c r="M442" s="45">
        <v>3.11279E-2</v>
      </c>
    </row>
    <row r="443" spans="4:13" ht="15.75" customHeight="1" x14ac:dyDescent="0.25">
      <c r="D443" s="40"/>
      <c r="E443" s="40"/>
      <c r="F443" s="101">
        <v>37133</v>
      </c>
      <c r="G443" s="44">
        <v>3.5837500000000001E-2</v>
      </c>
      <c r="H443" s="44">
        <v>3.49E-2</v>
      </c>
      <c r="I443" s="44">
        <v>3.4799999999999998E-2</v>
      </c>
      <c r="J443" s="44">
        <v>6.5000000000000002E-2</v>
      </c>
      <c r="K443" s="44">
        <v>4.8120000000000003E-2</v>
      </c>
      <c r="M443" s="45">
        <v>3.0991399999999999E-2</v>
      </c>
    </row>
    <row r="444" spans="4:13" ht="15.75" customHeight="1" x14ac:dyDescent="0.25">
      <c r="D444" s="40"/>
      <c r="E444" s="40"/>
      <c r="F444" s="101">
        <v>37134</v>
      </c>
      <c r="G444" s="44">
        <v>3.5812499999999997E-2</v>
      </c>
      <c r="H444" s="44">
        <v>3.4624999999999996E-2</v>
      </c>
      <c r="I444" s="44">
        <v>3.4525E-2</v>
      </c>
      <c r="J444" s="44">
        <v>6.5000000000000002E-2</v>
      </c>
      <c r="K444" s="44">
        <v>4.8320000000000002E-2</v>
      </c>
      <c r="M444" s="45">
        <v>3.0823800000000002E-2</v>
      </c>
    </row>
    <row r="445" spans="4:13" ht="15.75" customHeight="1" x14ac:dyDescent="0.25">
      <c r="D445" s="40"/>
      <c r="E445" s="40"/>
      <c r="F445" s="101">
        <v>37137</v>
      </c>
      <c r="G445" s="44">
        <v>3.57875E-2</v>
      </c>
      <c r="H445" s="44">
        <v>3.4656300000000001E-2</v>
      </c>
      <c r="I445" s="44">
        <v>3.4599999999999999E-2</v>
      </c>
      <c r="J445" s="44" t="s">
        <v>33</v>
      </c>
      <c r="K445" s="44">
        <v>4.8320000000000002E-2</v>
      </c>
      <c r="M445" s="45">
        <v>3.0823800000000002E-2</v>
      </c>
    </row>
    <row r="446" spans="4:13" ht="15.75" customHeight="1" x14ac:dyDescent="0.25">
      <c r="D446" s="40"/>
      <c r="E446" s="40"/>
      <c r="F446" s="101">
        <v>37138</v>
      </c>
      <c r="G446" s="44">
        <v>3.5725E-2</v>
      </c>
      <c r="H446" s="44">
        <v>3.4662499999999999E-2</v>
      </c>
      <c r="I446" s="44">
        <v>3.465E-2</v>
      </c>
      <c r="J446" s="44">
        <v>6.5000000000000002E-2</v>
      </c>
      <c r="K446" s="44">
        <v>4.9589999999999995E-2</v>
      </c>
      <c r="M446" s="45">
        <v>2.9805199999999997E-2</v>
      </c>
    </row>
    <row r="447" spans="4:13" ht="15.75" customHeight="1" x14ac:dyDescent="0.25">
      <c r="D447" s="40"/>
      <c r="E447" s="40"/>
      <c r="F447" s="101">
        <v>37139</v>
      </c>
      <c r="G447" s="44">
        <v>3.5799999999999998E-2</v>
      </c>
      <c r="H447" s="44">
        <v>3.5200000000000002E-2</v>
      </c>
      <c r="I447" s="44">
        <v>3.5499999999999997E-2</v>
      </c>
      <c r="J447" s="44">
        <v>6.5000000000000002E-2</v>
      </c>
      <c r="K447" s="44">
        <v>4.9669999999999999E-2</v>
      </c>
      <c r="M447" s="45">
        <v>2.94109E-2</v>
      </c>
    </row>
    <row r="448" spans="4:13" ht="15.75" customHeight="1" x14ac:dyDescent="0.25">
      <c r="D448" s="40"/>
      <c r="E448" s="40"/>
      <c r="F448" s="101">
        <v>37140</v>
      </c>
      <c r="G448" s="44">
        <v>3.5768800000000003E-2</v>
      </c>
      <c r="H448" s="44">
        <v>3.5200000000000002E-2</v>
      </c>
      <c r="I448" s="44">
        <v>3.5400000000000001E-2</v>
      </c>
      <c r="J448" s="44">
        <v>6.5000000000000002E-2</v>
      </c>
      <c r="K448" s="44">
        <v>4.8730000000000002E-2</v>
      </c>
      <c r="M448" s="45">
        <v>2.8559600000000001E-2</v>
      </c>
    </row>
    <row r="449" spans="4:13" ht="15.75" customHeight="1" x14ac:dyDescent="0.25">
      <c r="D449" s="40"/>
      <c r="E449" s="40"/>
      <c r="F449" s="101">
        <v>37141</v>
      </c>
      <c r="G449" s="44">
        <v>3.5699999999999996E-2</v>
      </c>
      <c r="H449" s="44">
        <v>3.4862499999999998E-2</v>
      </c>
      <c r="I449" s="44">
        <v>3.4874999999999996E-2</v>
      </c>
      <c r="J449" s="44">
        <v>6.5000000000000002E-2</v>
      </c>
      <c r="K449" s="44">
        <v>4.7899999999999998E-2</v>
      </c>
      <c r="M449" s="45">
        <v>2.83682E-2</v>
      </c>
    </row>
    <row r="450" spans="4:13" ht="15.75" customHeight="1" x14ac:dyDescent="0.25">
      <c r="D450" s="40"/>
      <c r="E450" s="40"/>
      <c r="F450" s="101">
        <v>37144</v>
      </c>
      <c r="G450" s="44">
        <v>3.5012500000000002E-2</v>
      </c>
      <c r="H450" s="44">
        <v>3.3599999999999998E-2</v>
      </c>
      <c r="I450" s="44">
        <v>3.3224999999999998E-2</v>
      </c>
      <c r="J450" s="44">
        <v>6.5000000000000002E-2</v>
      </c>
      <c r="K450" s="44">
        <v>4.8349999999999997E-2</v>
      </c>
      <c r="M450" s="45">
        <v>2.7643499999999998E-2</v>
      </c>
    </row>
    <row r="451" spans="4:13" ht="15.75" customHeight="1" x14ac:dyDescent="0.25">
      <c r="D451" s="40"/>
      <c r="E451" s="40"/>
      <c r="F451" s="101">
        <v>37145</v>
      </c>
      <c r="G451" s="44">
        <v>3.49E-2</v>
      </c>
      <c r="H451" s="44">
        <v>3.3599999999999998E-2</v>
      </c>
      <c r="I451" s="44">
        <v>3.3399999999999999E-2</v>
      </c>
      <c r="J451" s="44">
        <v>6.5000000000000002E-2</v>
      </c>
      <c r="K451" s="44">
        <v>4.8090000000000001E-2</v>
      </c>
      <c r="M451" s="45">
        <v>2.7643499999999998E-2</v>
      </c>
    </row>
    <row r="452" spans="4:13" ht="15.75" customHeight="1" x14ac:dyDescent="0.25">
      <c r="D452" s="40"/>
      <c r="E452" s="40"/>
      <c r="F452" s="101">
        <v>37146</v>
      </c>
      <c r="G452" s="44">
        <v>3.5012500000000002E-2</v>
      </c>
      <c r="H452" s="44">
        <v>3.15625E-2</v>
      </c>
      <c r="I452" s="44">
        <v>3.09375E-2</v>
      </c>
      <c r="J452" s="44">
        <v>6.5000000000000002E-2</v>
      </c>
      <c r="K452" s="44">
        <v>4.8090000000000001E-2</v>
      </c>
      <c r="M452" s="45">
        <v>2.7643499999999998E-2</v>
      </c>
    </row>
    <row r="453" spans="4:13" ht="15.75" customHeight="1" x14ac:dyDescent="0.25">
      <c r="D453" s="40"/>
      <c r="E453" s="40"/>
      <c r="F453" s="101">
        <v>37147</v>
      </c>
      <c r="G453" s="44">
        <v>3.4874999999999996E-2</v>
      </c>
      <c r="H453" s="44">
        <v>3.15E-2</v>
      </c>
      <c r="I453" s="44">
        <v>3.0899999999999997E-2</v>
      </c>
      <c r="J453" s="44">
        <v>6.5000000000000002E-2</v>
      </c>
      <c r="K453" s="44">
        <v>4.623E-2</v>
      </c>
      <c r="M453" s="45">
        <v>2.7643499999999998E-2</v>
      </c>
    </row>
    <row r="454" spans="4:13" ht="15.75" customHeight="1" x14ac:dyDescent="0.25">
      <c r="D454" s="40"/>
      <c r="E454" s="40"/>
      <c r="F454" s="101">
        <v>37148</v>
      </c>
      <c r="G454" s="44">
        <v>3.4962500000000001E-2</v>
      </c>
      <c r="H454" s="44">
        <v>3.15E-2</v>
      </c>
      <c r="I454" s="44">
        <v>3.0800000000000001E-2</v>
      </c>
      <c r="J454" s="44">
        <v>6.5000000000000002E-2</v>
      </c>
      <c r="K454" s="44">
        <v>4.5530000000000001E-2</v>
      </c>
      <c r="M454" s="45">
        <v>2.7643499999999998E-2</v>
      </c>
    </row>
    <row r="455" spans="4:13" ht="15.75" customHeight="1" x14ac:dyDescent="0.25">
      <c r="D455" s="40"/>
      <c r="E455" s="40"/>
      <c r="F455" s="101">
        <v>37151</v>
      </c>
      <c r="G455" s="44">
        <v>3.38375E-2</v>
      </c>
      <c r="H455" s="44">
        <v>3.1099999999999999E-2</v>
      </c>
      <c r="I455" s="44">
        <v>3.0299999999999997E-2</v>
      </c>
      <c r="J455" s="44">
        <v>6.5000000000000002E-2</v>
      </c>
      <c r="K455" s="44">
        <v>4.623E-2</v>
      </c>
      <c r="M455" s="45">
        <v>2.7643499999999998E-2</v>
      </c>
    </row>
    <row r="456" spans="4:13" ht="15.75" customHeight="1" x14ac:dyDescent="0.25">
      <c r="D456" s="40"/>
      <c r="E456" s="40"/>
      <c r="F456" s="101">
        <v>37152</v>
      </c>
      <c r="G456" s="44">
        <v>3.0575000000000001E-2</v>
      </c>
      <c r="H456" s="44">
        <v>2.9649999999999999E-2</v>
      </c>
      <c r="I456" s="44">
        <v>2.8937499999999998E-2</v>
      </c>
      <c r="J456" s="44">
        <v>0.06</v>
      </c>
      <c r="K456" s="44">
        <v>4.7070000000000001E-2</v>
      </c>
      <c r="M456" s="45">
        <v>2.4924100000000001E-2</v>
      </c>
    </row>
    <row r="457" spans="4:13" ht="15.75" customHeight="1" x14ac:dyDescent="0.25">
      <c r="D457" s="40"/>
      <c r="E457" s="40"/>
      <c r="F457" s="101">
        <v>37153</v>
      </c>
      <c r="G457" s="44">
        <v>2.785E-2</v>
      </c>
      <c r="H457" s="44">
        <v>2.78313E-2</v>
      </c>
      <c r="I457" s="44">
        <v>2.7425000000000001E-2</v>
      </c>
      <c r="J457" s="44">
        <v>0.06</v>
      </c>
      <c r="K457" s="44">
        <v>4.691E-2</v>
      </c>
      <c r="M457" s="45">
        <v>2.5024299999999999E-2</v>
      </c>
    </row>
    <row r="458" spans="4:13" ht="15.75" customHeight="1" x14ac:dyDescent="0.25">
      <c r="D458" s="40"/>
      <c r="E458" s="40"/>
      <c r="F458" s="101">
        <v>37154</v>
      </c>
      <c r="G458" s="44">
        <v>2.6137500000000001E-2</v>
      </c>
      <c r="H458" s="44">
        <v>2.6025E-2</v>
      </c>
      <c r="I458" s="44">
        <v>2.5937499999999999E-2</v>
      </c>
      <c r="J458" s="44">
        <v>0.06</v>
      </c>
      <c r="K458" s="44">
        <v>4.7419999999999997E-2</v>
      </c>
      <c r="M458" s="45">
        <v>2.5461299999999999E-2</v>
      </c>
    </row>
    <row r="459" spans="4:13" ht="15.75" customHeight="1" x14ac:dyDescent="0.25">
      <c r="D459" s="40"/>
      <c r="E459" s="40"/>
      <c r="F459" s="101">
        <v>37155</v>
      </c>
      <c r="G459" s="44">
        <v>2.6612499999999997E-2</v>
      </c>
      <c r="H459" s="44">
        <v>2.6150000000000003E-2</v>
      </c>
      <c r="I459" s="44">
        <v>2.5849999999999998E-2</v>
      </c>
      <c r="J459" s="44">
        <v>0.06</v>
      </c>
      <c r="K459" s="44">
        <v>4.691E-2</v>
      </c>
      <c r="M459" s="45">
        <v>2.5736200000000001E-2</v>
      </c>
    </row>
    <row r="460" spans="4:13" ht="15.75" customHeight="1" x14ac:dyDescent="0.25">
      <c r="D460" s="40"/>
      <c r="E460" s="40"/>
      <c r="F460" s="101">
        <v>37158</v>
      </c>
      <c r="G460" s="44">
        <v>2.6437499999999999E-2</v>
      </c>
      <c r="H460" s="44">
        <v>2.6000000000000002E-2</v>
      </c>
      <c r="I460" s="44">
        <v>2.5762500000000001E-2</v>
      </c>
      <c r="J460" s="44">
        <v>0.06</v>
      </c>
      <c r="K460" s="44">
        <v>4.7160000000000001E-2</v>
      </c>
      <c r="M460" s="45">
        <v>2.6200000000000001E-2</v>
      </c>
    </row>
    <row r="461" spans="4:13" ht="15.75" customHeight="1" x14ac:dyDescent="0.25">
      <c r="D461" s="40"/>
      <c r="E461" s="40"/>
      <c r="F461" s="101">
        <v>37159</v>
      </c>
      <c r="G461" s="44">
        <v>2.6662499999999999E-2</v>
      </c>
      <c r="H461" s="44">
        <v>2.6000000000000002E-2</v>
      </c>
      <c r="I461" s="44">
        <v>2.5649999999999999E-2</v>
      </c>
      <c r="J461" s="44">
        <v>0.06</v>
      </c>
      <c r="K461" s="44">
        <v>4.7E-2</v>
      </c>
      <c r="M461" s="45">
        <v>2.6033000000000001E-2</v>
      </c>
    </row>
    <row r="462" spans="4:13" ht="15.75" customHeight="1" x14ac:dyDescent="0.25">
      <c r="D462" s="40"/>
      <c r="E462" s="40"/>
      <c r="F462" s="101">
        <v>37160</v>
      </c>
      <c r="G462" s="44">
        <v>2.6637499999999998E-2</v>
      </c>
      <c r="H462" s="44">
        <v>2.5912500000000002E-2</v>
      </c>
      <c r="I462" s="44">
        <v>2.55125E-2</v>
      </c>
      <c r="J462" s="44">
        <v>0.06</v>
      </c>
      <c r="K462" s="44">
        <v>4.6280000000000002E-2</v>
      </c>
      <c r="M462" s="45">
        <v>2.5832600000000001E-2</v>
      </c>
    </row>
    <row r="463" spans="4:13" ht="15.75" customHeight="1" x14ac:dyDescent="0.25">
      <c r="D463" s="40"/>
      <c r="E463" s="40"/>
      <c r="F463" s="101">
        <v>37161</v>
      </c>
      <c r="G463" s="44">
        <v>2.6387499999999998E-2</v>
      </c>
      <c r="H463" s="44">
        <v>2.6000000000000002E-2</v>
      </c>
      <c r="I463" s="44">
        <v>2.5337499999999999E-2</v>
      </c>
      <c r="J463" s="44">
        <v>0.06</v>
      </c>
      <c r="K463" s="44">
        <v>4.548E-2</v>
      </c>
      <c r="M463" s="45">
        <v>2.5567700000000002E-2</v>
      </c>
    </row>
    <row r="464" spans="4:13" ht="15.75" customHeight="1" x14ac:dyDescent="0.25">
      <c r="D464" s="40"/>
      <c r="E464" s="40"/>
      <c r="F464" s="101">
        <v>37162</v>
      </c>
      <c r="G464" s="44">
        <v>2.63E-2</v>
      </c>
      <c r="H464" s="44">
        <v>2.5899999999999999E-2</v>
      </c>
      <c r="I464" s="44">
        <v>2.5225000000000001E-2</v>
      </c>
      <c r="J464" s="44">
        <v>0.06</v>
      </c>
      <c r="K464" s="44">
        <v>4.5880000000000004E-2</v>
      </c>
      <c r="M464" s="45">
        <v>2.54097E-2</v>
      </c>
    </row>
    <row r="465" spans="4:13" ht="15.75" customHeight="1" x14ac:dyDescent="0.25">
      <c r="D465" s="40"/>
      <c r="E465" s="40"/>
      <c r="F465" s="101">
        <v>37165</v>
      </c>
      <c r="G465" s="44">
        <v>2.6375000000000003E-2</v>
      </c>
      <c r="H465" s="44">
        <v>2.6000000000000002E-2</v>
      </c>
      <c r="I465" s="44">
        <v>2.5399999999999999E-2</v>
      </c>
      <c r="J465" s="44">
        <v>0.06</v>
      </c>
      <c r="K465" s="44">
        <v>4.5400000000000003E-2</v>
      </c>
      <c r="M465" s="45">
        <v>2.4756999999999998E-2</v>
      </c>
    </row>
    <row r="466" spans="4:13" ht="15.75" customHeight="1" x14ac:dyDescent="0.25">
      <c r="D466" s="40"/>
      <c r="E466" s="40"/>
      <c r="F466" s="101">
        <v>37166</v>
      </c>
      <c r="G466" s="44">
        <v>2.6375000000000003E-2</v>
      </c>
      <c r="H466" s="44">
        <v>2.5924999999999997E-2</v>
      </c>
      <c r="I466" s="44">
        <v>2.53E-2</v>
      </c>
      <c r="J466" s="44">
        <v>0.06</v>
      </c>
      <c r="K466" s="44">
        <v>4.5010000000000001E-2</v>
      </c>
      <c r="M466" s="45">
        <v>2.4543599999999999E-2</v>
      </c>
    </row>
    <row r="467" spans="4:13" ht="15.75" customHeight="1" x14ac:dyDescent="0.25">
      <c r="D467" s="40"/>
      <c r="E467" s="40"/>
      <c r="F467" s="101">
        <v>37167</v>
      </c>
      <c r="G467" s="44">
        <v>2.5887500000000001E-2</v>
      </c>
      <c r="H467" s="44">
        <v>2.5000000000000001E-2</v>
      </c>
      <c r="I467" s="44">
        <v>2.4150000000000001E-2</v>
      </c>
      <c r="J467" s="44">
        <v>5.5E-2</v>
      </c>
      <c r="K467" s="44">
        <v>4.4679999999999997E-2</v>
      </c>
      <c r="M467" s="45">
        <v>2.4541E-2</v>
      </c>
    </row>
    <row r="468" spans="4:13" ht="15.75" customHeight="1" x14ac:dyDescent="0.25">
      <c r="D468" s="40"/>
      <c r="E468" s="40"/>
      <c r="F468" s="101">
        <v>37168</v>
      </c>
      <c r="G468" s="44">
        <v>2.58E-2</v>
      </c>
      <c r="H468" s="44">
        <v>2.5000000000000001E-2</v>
      </c>
      <c r="I468" s="44">
        <v>2.4237500000000002E-2</v>
      </c>
      <c r="J468" s="44">
        <v>5.5E-2</v>
      </c>
      <c r="K468" s="44">
        <v>4.5060000000000003E-2</v>
      </c>
      <c r="M468" s="45">
        <v>2.4543699999999998E-2</v>
      </c>
    </row>
    <row r="469" spans="4:13" ht="15.75" customHeight="1" x14ac:dyDescent="0.25">
      <c r="D469" s="40"/>
      <c r="E469" s="40"/>
      <c r="F469" s="101">
        <v>37169</v>
      </c>
      <c r="G469" s="44">
        <v>2.5624999999999998E-2</v>
      </c>
      <c r="H469" s="44">
        <v>2.4812500000000001E-2</v>
      </c>
      <c r="I469" s="44">
        <v>2.3925000000000002E-2</v>
      </c>
      <c r="J469" s="44">
        <v>5.5E-2</v>
      </c>
      <c r="K469" s="44">
        <v>4.5039999999999997E-2</v>
      </c>
      <c r="M469" s="45">
        <v>2.4546700000000001E-2</v>
      </c>
    </row>
    <row r="470" spans="4:13" ht="15.75" customHeight="1" x14ac:dyDescent="0.25">
      <c r="D470" s="40"/>
      <c r="E470" s="40"/>
      <c r="F470" s="101">
        <v>37172</v>
      </c>
      <c r="G470" s="44">
        <v>2.5412499999999998E-2</v>
      </c>
      <c r="H470" s="44">
        <v>2.4399999999999998E-2</v>
      </c>
      <c r="I470" s="44">
        <v>2.3337500000000001E-2</v>
      </c>
      <c r="J470" s="44" t="s">
        <v>33</v>
      </c>
      <c r="K470" s="44">
        <v>4.5039999999999997E-2</v>
      </c>
      <c r="M470" s="45">
        <v>2.4546700000000001E-2</v>
      </c>
    </row>
    <row r="471" spans="4:13" ht="15.75" customHeight="1" x14ac:dyDescent="0.25">
      <c r="D471" s="40"/>
      <c r="E471" s="40"/>
      <c r="F471" s="101">
        <v>37173</v>
      </c>
      <c r="G471" s="44">
        <v>2.5312500000000002E-2</v>
      </c>
      <c r="H471" s="44">
        <v>2.4312500000000001E-2</v>
      </c>
      <c r="I471" s="44">
        <v>2.3399999999999997E-2</v>
      </c>
      <c r="J471" s="44">
        <v>5.5E-2</v>
      </c>
      <c r="K471" s="44">
        <v>4.5929999999999999E-2</v>
      </c>
      <c r="M471" s="45">
        <v>2.42238E-2</v>
      </c>
    </row>
    <row r="472" spans="4:13" ht="15.75" customHeight="1" x14ac:dyDescent="0.25">
      <c r="D472" s="40"/>
      <c r="E472" s="40"/>
      <c r="F472" s="101">
        <v>37174</v>
      </c>
      <c r="G472" s="44">
        <v>2.5312500000000002E-2</v>
      </c>
      <c r="H472" s="44">
        <v>2.4300000000000002E-2</v>
      </c>
      <c r="I472" s="44">
        <v>2.3587500000000001E-2</v>
      </c>
      <c r="J472" s="44">
        <v>5.5E-2</v>
      </c>
      <c r="K472" s="44">
        <v>4.5970000000000004E-2</v>
      </c>
      <c r="M472" s="45">
        <v>2.3636599999999997E-2</v>
      </c>
    </row>
    <row r="473" spans="4:13" ht="15.75" customHeight="1" x14ac:dyDescent="0.25">
      <c r="D473" s="40"/>
      <c r="E473" s="40"/>
      <c r="F473" s="101">
        <v>37175</v>
      </c>
      <c r="G473" s="44">
        <v>2.5249999999999998E-2</v>
      </c>
      <c r="H473" s="44">
        <v>2.4300000000000002E-2</v>
      </c>
      <c r="I473" s="44">
        <v>2.3712499999999997E-2</v>
      </c>
      <c r="J473" s="44">
        <v>5.5E-2</v>
      </c>
      <c r="K473" s="44">
        <v>4.6660000000000007E-2</v>
      </c>
      <c r="M473" s="45">
        <v>2.36058E-2</v>
      </c>
    </row>
    <row r="474" spans="4:13" ht="15.75" customHeight="1" x14ac:dyDescent="0.25">
      <c r="D474" s="40"/>
      <c r="E474" s="40"/>
      <c r="F474" s="101">
        <v>37176</v>
      </c>
      <c r="G474" s="44">
        <v>2.5293800000000002E-2</v>
      </c>
      <c r="H474" s="44">
        <v>2.4562499999999998E-2</v>
      </c>
      <c r="I474" s="44">
        <v>2.4225E-2</v>
      </c>
      <c r="J474" s="44">
        <v>5.5E-2</v>
      </c>
      <c r="K474" s="44">
        <v>4.6689999999999995E-2</v>
      </c>
      <c r="M474" s="45">
        <v>2.3576199999999999E-2</v>
      </c>
    </row>
    <row r="475" spans="4:13" ht="15.75" customHeight="1" x14ac:dyDescent="0.25">
      <c r="D475" s="40"/>
      <c r="E475" s="40"/>
      <c r="F475" s="101">
        <v>37179</v>
      </c>
      <c r="G475" s="44">
        <v>2.5174999999999999E-2</v>
      </c>
      <c r="H475" s="44">
        <v>2.4312500000000001E-2</v>
      </c>
      <c r="I475" s="44">
        <v>2.3799999999999998E-2</v>
      </c>
      <c r="J475" s="44">
        <v>5.5E-2</v>
      </c>
      <c r="K475" s="44">
        <v>4.5990000000000003E-2</v>
      </c>
      <c r="M475" s="45">
        <v>2.3334899999999999E-2</v>
      </c>
    </row>
    <row r="476" spans="4:13" ht="15.75" customHeight="1" x14ac:dyDescent="0.25">
      <c r="D476" s="40"/>
      <c r="E476" s="40"/>
      <c r="F476" s="101">
        <v>37180</v>
      </c>
      <c r="G476" s="44">
        <v>2.5099999999999997E-2</v>
      </c>
      <c r="H476" s="44">
        <v>2.4199999999999999E-2</v>
      </c>
      <c r="I476" s="44">
        <v>2.3599999999999999E-2</v>
      </c>
      <c r="J476" s="44">
        <v>5.5E-2</v>
      </c>
      <c r="K476" s="44">
        <v>4.5589999999999999E-2</v>
      </c>
      <c r="M476" s="45">
        <v>2.3221699999999998E-2</v>
      </c>
    </row>
    <row r="477" spans="4:13" ht="15.75" customHeight="1" x14ac:dyDescent="0.25">
      <c r="D477" s="40"/>
      <c r="E477" s="40"/>
      <c r="F477" s="101">
        <v>37181</v>
      </c>
      <c r="G477" s="44">
        <v>2.5012500000000003E-2</v>
      </c>
      <c r="H477" s="44">
        <v>2.41E-2</v>
      </c>
      <c r="I477" s="44">
        <v>2.3599999999999999E-2</v>
      </c>
      <c r="J477" s="44">
        <v>5.5E-2</v>
      </c>
      <c r="K477" s="44">
        <v>4.5670000000000002E-2</v>
      </c>
      <c r="M477" s="45">
        <v>2.29286E-2</v>
      </c>
    </row>
    <row r="478" spans="4:13" ht="15.75" customHeight="1" x14ac:dyDescent="0.25">
      <c r="D478" s="40"/>
      <c r="E478" s="40"/>
      <c r="F478" s="101">
        <v>37182</v>
      </c>
      <c r="G478" s="44">
        <v>2.4624999999999998E-2</v>
      </c>
      <c r="H478" s="44">
        <v>2.3900000000000001E-2</v>
      </c>
      <c r="I478" s="44">
        <v>2.3525000000000001E-2</v>
      </c>
      <c r="J478" s="44">
        <v>5.5E-2</v>
      </c>
      <c r="K478" s="44">
        <v>4.5769999999999998E-2</v>
      </c>
      <c r="M478" s="45">
        <v>2.2868599999999999E-2</v>
      </c>
    </row>
    <row r="479" spans="4:13" ht="15.75" customHeight="1" x14ac:dyDescent="0.25">
      <c r="D479" s="40"/>
      <c r="E479" s="40"/>
      <c r="F479" s="101">
        <v>37183</v>
      </c>
      <c r="G479" s="44">
        <v>2.445E-2</v>
      </c>
      <c r="H479" s="44">
        <v>2.36625E-2</v>
      </c>
      <c r="I479" s="44">
        <v>2.32125E-2</v>
      </c>
      <c r="J479" s="44">
        <v>5.5E-2</v>
      </c>
      <c r="K479" s="44">
        <v>4.6210000000000001E-2</v>
      </c>
      <c r="M479" s="45">
        <v>2.2801499999999999E-2</v>
      </c>
    </row>
    <row r="480" spans="4:13" ht="15.75" customHeight="1" x14ac:dyDescent="0.25">
      <c r="D480" s="40"/>
      <c r="E480" s="40"/>
      <c r="F480" s="101">
        <v>37186</v>
      </c>
      <c r="G480" s="44">
        <v>2.4262499999999999E-2</v>
      </c>
      <c r="H480" s="44">
        <v>2.3525000000000001E-2</v>
      </c>
      <c r="I480" s="44">
        <v>2.315E-2</v>
      </c>
      <c r="J480" s="44">
        <v>5.5E-2</v>
      </c>
      <c r="K480" s="44">
        <v>4.6330000000000003E-2</v>
      </c>
      <c r="M480" s="45">
        <v>2.23427E-2</v>
      </c>
    </row>
    <row r="481" spans="4:13" ht="15.75" customHeight="1" x14ac:dyDescent="0.25">
      <c r="D481" s="40"/>
      <c r="E481" s="40"/>
      <c r="F481" s="101">
        <v>37187</v>
      </c>
      <c r="G481" s="44">
        <v>2.4199999999999999E-2</v>
      </c>
      <c r="H481" s="44">
        <v>2.35E-2</v>
      </c>
      <c r="I481" s="44">
        <v>2.32125E-2</v>
      </c>
      <c r="J481" s="44">
        <v>5.5E-2</v>
      </c>
      <c r="K481" s="44">
        <v>4.6429999999999999E-2</v>
      </c>
      <c r="M481" s="45">
        <v>2.22586E-2</v>
      </c>
    </row>
    <row r="482" spans="4:13" ht="15.75" customHeight="1" x14ac:dyDescent="0.25">
      <c r="D482" s="40"/>
      <c r="E482" s="40"/>
      <c r="F482" s="101">
        <v>37188</v>
      </c>
      <c r="G482" s="44">
        <v>2.4075000000000003E-2</v>
      </c>
      <c r="H482" s="44">
        <v>2.3300000000000001E-2</v>
      </c>
      <c r="I482" s="44">
        <v>2.3012500000000002E-2</v>
      </c>
      <c r="J482" s="44">
        <v>5.5E-2</v>
      </c>
      <c r="K482" s="44">
        <v>4.5960000000000001E-2</v>
      </c>
      <c r="M482" s="45">
        <v>2.2014700000000002E-2</v>
      </c>
    </row>
    <row r="483" spans="4:13" ht="15.75" customHeight="1" x14ac:dyDescent="0.25">
      <c r="D483" s="40"/>
      <c r="E483" s="40"/>
      <c r="F483" s="101">
        <v>37189</v>
      </c>
      <c r="G483" s="44">
        <v>2.3762500000000002E-2</v>
      </c>
      <c r="H483" s="44">
        <v>2.3099999999999999E-2</v>
      </c>
      <c r="I483" s="44">
        <v>2.2700000000000001E-2</v>
      </c>
      <c r="J483" s="44">
        <v>5.5E-2</v>
      </c>
      <c r="K483" s="44">
        <v>4.5510000000000002E-2</v>
      </c>
      <c r="M483" s="45">
        <v>2.1929299999999999E-2</v>
      </c>
    </row>
    <row r="484" spans="4:13" ht="15.75" customHeight="1" x14ac:dyDescent="0.25">
      <c r="D484" s="40"/>
      <c r="E484" s="40"/>
      <c r="F484" s="101">
        <v>37190</v>
      </c>
      <c r="G484" s="44">
        <v>2.3537499999999999E-2</v>
      </c>
      <c r="H484" s="44">
        <v>2.2799999999999997E-2</v>
      </c>
      <c r="I484" s="44">
        <v>2.2324999999999998E-2</v>
      </c>
      <c r="J484" s="44">
        <v>5.5E-2</v>
      </c>
      <c r="K484" s="44">
        <v>4.5289999999999997E-2</v>
      </c>
      <c r="M484" s="45">
        <v>2.1835200000000003E-2</v>
      </c>
    </row>
    <row r="485" spans="4:13" ht="15.75" customHeight="1" x14ac:dyDescent="0.25">
      <c r="D485" s="40"/>
      <c r="E485" s="40"/>
      <c r="F485" s="101">
        <v>37193</v>
      </c>
      <c r="G485" s="44">
        <v>2.3424999999999998E-2</v>
      </c>
      <c r="H485" s="44">
        <v>2.2700000000000001E-2</v>
      </c>
      <c r="I485" s="44">
        <v>2.2200000000000001E-2</v>
      </c>
      <c r="J485" s="44">
        <v>5.5E-2</v>
      </c>
      <c r="K485" s="44">
        <v>4.4800000000000006E-2</v>
      </c>
      <c r="M485" s="45">
        <v>2.1418499999999997E-2</v>
      </c>
    </row>
    <row r="486" spans="4:13" ht="15.75" customHeight="1" x14ac:dyDescent="0.25">
      <c r="D486" s="40"/>
      <c r="E486" s="40"/>
      <c r="F486" s="101">
        <v>37194</v>
      </c>
      <c r="G486" s="44">
        <v>2.3199999999999998E-2</v>
      </c>
      <c r="H486" s="44">
        <v>2.23E-2</v>
      </c>
      <c r="I486" s="44">
        <v>2.1712500000000003E-2</v>
      </c>
      <c r="J486" s="44">
        <v>5.5E-2</v>
      </c>
      <c r="K486" s="44">
        <v>4.41E-2</v>
      </c>
      <c r="M486" s="45">
        <v>2.1276299999999998E-2</v>
      </c>
    </row>
    <row r="487" spans="4:13" ht="15.75" customHeight="1" x14ac:dyDescent="0.25">
      <c r="D487" s="40"/>
      <c r="E487" s="40"/>
      <c r="F487" s="101">
        <v>37195</v>
      </c>
      <c r="G487" s="44">
        <v>2.2875E-2</v>
      </c>
      <c r="H487" s="44">
        <v>2.2000000000000002E-2</v>
      </c>
      <c r="I487" s="44">
        <v>2.1462500000000002E-2</v>
      </c>
      <c r="J487" s="44">
        <v>5.5E-2</v>
      </c>
      <c r="K487" s="44">
        <v>4.2320000000000003E-2</v>
      </c>
      <c r="M487" s="45">
        <v>2.1157400000000003E-2</v>
      </c>
    </row>
    <row r="488" spans="4:13" ht="15.75" customHeight="1" x14ac:dyDescent="0.25">
      <c r="D488" s="40"/>
      <c r="E488" s="40"/>
      <c r="F488" s="101">
        <v>37196</v>
      </c>
      <c r="G488" s="44">
        <v>2.2799999999999997E-2</v>
      </c>
      <c r="H488" s="44">
        <v>2.2099999999999998E-2</v>
      </c>
      <c r="I488" s="44">
        <v>2.1675E-2</v>
      </c>
      <c r="J488" s="44">
        <v>5.5E-2</v>
      </c>
      <c r="K488" s="44">
        <v>4.24E-2</v>
      </c>
      <c r="M488" s="45">
        <v>2.1005799999999998E-2</v>
      </c>
    </row>
    <row r="489" spans="4:13" ht="15.75" customHeight="1" x14ac:dyDescent="0.25">
      <c r="D489" s="40"/>
      <c r="E489" s="40"/>
      <c r="F489" s="101">
        <v>37197</v>
      </c>
      <c r="G489" s="44">
        <v>2.2700000000000001E-2</v>
      </c>
      <c r="H489" s="44">
        <v>2.2000000000000002E-2</v>
      </c>
      <c r="I489" s="44">
        <v>2.1600000000000001E-2</v>
      </c>
      <c r="J489" s="44">
        <v>5.5E-2</v>
      </c>
      <c r="K489" s="44">
        <v>4.3579999999999994E-2</v>
      </c>
      <c r="M489" s="45">
        <v>2.08658E-2</v>
      </c>
    </row>
    <row r="490" spans="4:13" ht="15.75" customHeight="1" x14ac:dyDescent="0.25">
      <c r="D490" s="40"/>
      <c r="E490" s="40"/>
      <c r="F490" s="101">
        <v>37200</v>
      </c>
      <c r="G490" s="44">
        <v>2.2200000000000001E-2</v>
      </c>
      <c r="H490" s="44">
        <v>2.1649999999999999E-2</v>
      </c>
      <c r="I490" s="44">
        <v>2.12E-2</v>
      </c>
      <c r="J490" s="44">
        <v>5.5E-2</v>
      </c>
      <c r="K490" s="44">
        <v>4.2960000000000005E-2</v>
      </c>
      <c r="M490" s="45">
        <v>2.04429E-2</v>
      </c>
    </row>
    <row r="491" spans="4:13" ht="15.75" customHeight="1" x14ac:dyDescent="0.25">
      <c r="D491" s="40"/>
      <c r="E491" s="40"/>
      <c r="F491" s="101">
        <v>37201</v>
      </c>
      <c r="G491" s="44">
        <v>2.1899999999999999E-2</v>
      </c>
      <c r="H491" s="44">
        <v>2.1349999999999997E-2</v>
      </c>
      <c r="I491" s="44">
        <v>2.0899999999999998E-2</v>
      </c>
      <c r="J491" s="44">
        <v>5.5E-2</v>
      </c>
      <c r="K491" s="44">
        <v>4.2560000000000001E-2</v>
      </c>
      <c r="M491" s="45">
        <v>2.0259200000000002E-2</v>
      </c>
    </row>
    <row r="492" spans="4:13" ht="15.75" customHeight="1" x14ac:dyDescent="0.25">
      <c r="D492" s="40"/>
      <c r="E492" s="40"/>
      <c r="F492" s="101">
        <v>37202</v>
      </c>
      <c r="G492" s="44">
        <v>2.0906299999999999E-2</v>
      </c>
      <c r="H492" s="44">
        <v>0.02</v>
      </c>
      <c r="I492" s="44">
        <v>1.9462500000000001E-2</v>
      </c>
      <c r="J492" s="44">
        <v>0.05</v>
      </c>
      <c r="K492" s="44">
        <v>4.1779999999999998E-2</v>
      </c>
      <c r="M492" s="45">
        <v>2.0189100000000001E-2</v>
      </c>
    </row>
    <row r="493" spans="4:13" ht="15.75" customHeight="1" x14ac:dyDescent="0.25">
      <c r="D493" s="40"/>
      <c r="E493" s="40"/>
      <c r="F493" s="101">
        <v>37203</v>
      </c>
      <c r="G493" s="44">
        <v>2.0899999999999998E-2</v>
      </c>
      <c r="H493" s="44">
        <v>1.9987500000000002E-2</v>
      </c>
      <c r="I493" s="44">
        <v>1.9474999999999999E-2</v>
      </c>
      <c r="J493" s="44">
        <v>0.05</v>
      </c>
      <c r="K493" s="44">
        <v>4.2859999999999995E-2</v>
      </c>
      <c r="M493" s="45">
        <v>2.0007199999999999E-2</v>
      </c>
    </row>
    <row r="494" spans="4:13" ht="15.75" customHeight="1" x14ac:dyDescent="0.25">
      <c r="D494" s="40"/>
      <c r="E494" s="40"/>
      <c r="F494" s="101">
        <v>37204</v>
      </c>
      <c r="G494" s="44">
        <v>2.0912500000000001E-2</v>
      </c>
      <c r="H494" s="44">
        <v>2.01625E-2</v>
      </c>
      <c r="I494" s="44">
        <v>1.9699999999999999E-2</v>
      </c>
      <c r="J494" s="44">
        <v>0.05</v>
      </c>
      <c r="K494" s="44">
        <v>4.3029999999999999E-2</v>
      </c>
      <c r="M494" s="45">
        <v>2.00095E-2</v>
      </c>
    </row>
    <row r="495" spans="4:13" ht="15.75" customHeight="1" x14ac:dyDescent="0.25">
      <c r="D495" s="40"/>
      <c r="E495" s="40"/>
      <c r="F495" s="101">
        <v>37207</v>
      </c>
      <c r="G495" s="44">
        <v>2.0899999999999998E-2</v>
      </c>
      <c r="H495" s="44">
        <v>2.0250000000000001E-2</v>
      </c>
      <c r="I495" s="44">
        <v>1.9900000000000001E-2</v>
      </c>
      <c r="J495" s="44" t="s">
        <v>33</v>
      </c>
      <c r="K495" s="44">
        <v>4.3029999999999999E-2</v>
      </c>
      <c r="M495" s="45">
        <v>2.00095E-2</v>
      </c>
    </row>
    <row r="496" spans="4:13" ht="15.75" customHeight="1" x14ac:dyDescent="0.25">
      <c r="D496" s="40"/>
      <c r="E496" s="40"/>
      <c r="F496" s="101">
        <v>37208</v>
      </c>
      <c r="G496" s="44">
        <v>2.0799999999999999E-2</v>
      </c>
      <c r="H496" s="44">
        <v>2.0112499999999998E-2</v>
      </c>
      <c r="I496" s="44">
        <v>1.9737499999999998E-2</v>
      </c>
      <c r="J496" s="44">
        <v>0.05</v>
      </c>
      <c r="K496" s="44">
        <v>4.3779999999999999E-2</v>
      </c>
      <c r="M496" s="45">
        <v>1.9865399999999998E-2</v>
      </c>
    </row>
    <row r="497" spans="4:13" ht="15.75" customHeight="1" x14ac:dyDescent="0.25">
      <c r="D497" s="40"/>
      <c r="E497" s="40"/>
      <c r="F497" s="101">
        <v>37209</v>
      </c>
      <c r="G497" s="44">
        <v>2.0812499999999998E-2</v>
      </c>
      <c r="H497" s="44">
        <v>2.0212500000000001E-2</v>
      </c>
      <c r="I497" s="44">
        <v>2.0012500000000003E-2</v>
      </c>
      <c r="J497" s="44">
        <v>0.05</v>
      </c>
      <c r="K497" s="44">
        <v>4.539E-2</v>
      </c>
      <c r="M497" s="45">
        <v>1.97752E-2</v>
      </c>
    </row>
    <row r="498" spans="4:13" ht="15.75" customHeight="1" x14ac:dyDescent="0.25">
      <c r="D498" s="40"/>
      <c r="E498" s="40"/>
      <c r="F498" s="101">
        <v>37210</v>
      </c>
      <c r="G498" s="44">
        <v>2.1000000000000001E-2</v>
      </c>
      <c r="H498" s="44">
        <v>2.1000000000000001E-2</v>
      </c>
      <c r="I498" s="44">
        <v>2.1049999999999999E-2</v>
      </c>
      <c r="J498" s="44">
        <v>0.05</v>
      </c>
      <c r="K498" s="44">
        <v>4.7619999999999996E-2</v>
      </c>
      <c r="M498" s="45">
        <v>1.95753E-2</v>
      </c>
    </row>
    <row r="499" spans="4:13" ht="15.75" customHeight="1" x14ac:dyDescent="0.25">
      <c r="D499" s="40"/>
      <c r="E499" s="40"/>
      <c r="F499" s="101">
        <v>37211</v>
      </c>
      <c r="G499" s="44">
        <v>2.1025000000000002E-2</v>
      </c>
      <c r="H499" s="44">
        <v>2.13875E-2</v>
      </c>
      <c r="I499" s="44">
        <v>2.1700000000000001E-2</v>
      </c>
      <c r="J499" s="44">
        <v>0.05</v>
      </c>
      <c r="K499" s="44">
        <v>4.8430000000000001E-2</v>
      </c>
      <c r="M499" s="45">
        <v>1.9515299999999999E-2</v>
      </c>
    </row>
    <row r="500" spans="4:13" ht="15.75" customHeight="1" x14ac:dyDescent="0.25">
      <c r="D500" s="40"/>
      <c r="E500" s="40"/>
      <c r="F500" s="101">
        <v>37214</v>
      </c>
      <c r="G500" s="44">
        <v>2.1037499999999997E-2</v>
      </c>
      <c r="H500" s="44">
        <v>2.1499999999999998E-2</v>
      </c>
      <c r="I500" s="44">
        <v>2.1899999999999999E-2</v>
      </c>
      <c r="J500" s="44">
        <v>0.05</v>
      </c>
      <c r="K500" s="44">
        <v>4.7980000000000002E-2</v>
      </c>
      <c r="M500" s="45">
        <v>1.9317899999999999E-2</v>
      </c>
    </row>
    <row r="501" spans="4:13" ht="15.75" customHeight="1" x14ac:dyDescent="0.25">
      <c r="D501" s="40"/>
      <c r="E501" s="40"/>
      <c r="F501" s="101">
        <v>37215</v>
      </c>
      <c r="G501" s="44">
        <v>2.0899999999999998E-2</v>
      </c>
      <c r="H501" s="44">
        <v>2.1131299999999999E-2</v>
      </c>
      <c r="I501" s="44">
        <v>2.1418800000000002E-2</v>
      </c>
      <c r="J501" s="44">
        <v>0.05</v>
      </c>
      <c r="K501" s="44">
        <v>4.8630000000000007E-2</v>
      </c>
      <c r="M501" s="45">
        <v>1.9211100000000002E-2</v>
      </c>
    </row>
    <row r="502" spans="4:13" ht="15.75" customHeight="1" x14ac:dyDescent="0.25">
      <c r="D502" s="40"/>
      <c r="E502" s="40"/>
      <c r="F502" s="101">
        <v>37216</v>
      </c>
      <c r="G502" s="44">
        <v>2.1000000000000001E-2</v>
      </c>
      <c r="H502" s="44">
        <v>2.1299999999999999E-2</v>
      </c>
      <c r="I502" s="44">
        <v>2.1837499999999999E-2</v>
      </c>
      <c r="J502" s="44">
        <v>0.05</v>
      </c>
      <c r="K502" s="44">
        <v>5.0130000000000001E-2</v>
      </c>
      <c r="M502" s="45">
        <v>1.9107599999999999E-2</v>
      </c>
    </row>
    <row r="503" spans="4:13" ht="15.75" customHeight="1" x14ac:dyDescent="0.25">
      <c r="D503" s="40"/>
      <c r="E503" s="40"/>
      <c r="F503" s="101">
        <v>37217</v>
      </c>
      <c r="G503" s="44">
        <v>2.1075E-2</v>
      </c>
      <c r="H503" s="44">
        <v>2.1625000000000002E-2</v>
      </c>
      <c r="I503" s="44">
        <v>2.24625E-2</v>
      </c>
      <c r="J503" s="44" t="s">
        <v>33</v>
      </c>
      <c r="K503" s="44">
        <v>5.0130000000000001E-2</v>
      </c>
      <c r="M503" s="45">
        <v>1.9107599999999999E-2</v>
      </c>
    </row>
    <row r="504" spans="4:13" ht="15.75" customHeight="1" x14ac:dyDescent="0.25">
      <c r="D504" s="40"/>
      <c r="E504" s="40"/>
      <c r="F504" s="101">
        <v>37218</v>
      </c>
      <c r="G504" s="44">
        <v>2.1087500000000002E-2</v>
      </c>
      <c r="H504" s="44">
        <v>2.1562499999999998E-2</v>
      </c>
      <c r="I504" s="44">
        <v>2.2225000000000002E-2</v>
      </c>
      <c r="J504" s="44">
        <v>0.05</v>
      </c>
      <c r="K504" s="44">
        <v>4.9869999999999998E-2</v>
      </c>
      <c r="M504" s="45">
        <v>1.88013E-2</v>
      </c>
    </row>
    <row r="505" spans="4:13" ht="15.75" customHeight="1" x14ac:dyDescent="0.25">
      <c r="D505" s="40"/>
      <c r="E505" s="40"/>
      <c r="F505" s="101">
        <v>37221</v>
      </c>
      <c r="G505" s="44">
        <v>2.1081300000000001E-2</v>
      </c>
      <c r="H505" s="44">
        <v>2.15563E-2</v>
      </c>
      <c r="I505" s="44">
        <v>2.22125E-2</v>
      </c>
      <c r="J505" s="44">
        <v>0.05</v>
      </c>
      <c r="K505" s="44">
        <v>5.015E-2</v>
      </c>
      <c r="M505" s="45">
        <v>1.85401E-2</v>
      </c>
    </row>
    <row r="506" spans="4:13" ht="15.75" customHeight="1" x14ac:dyDescent="0.25">
      <c r="D506" s="40"/>
      <c r="E506" s="40"/>
      <c r="F506" s="101">
        <v>37222</v>
      </c>
      <c r="G506" s="44">
        <v>2.1099999999999997E-2</v>
      </c>
      <c r="H506" s="44">
        <v>2.1675E-2</v>
      </c>
      <c r="I506" s="44">
        <v>2.2400000000000003E-2</v>
      </c>
      <c r="J506" s="44">
        <v>0.05</v>
      </c>
      <c r="K506" s="44">
        <v>4.9189999999999998E-2</v>
      </c>
      <c r="M506" s="45">
        <v>1.8463300000000002E-2</v>
      </c>
    </row>
    <row r="507" spans="4:13" ht="15.75" customHeight="1" x14ac:dyDescent="0.25">
      <c r="D507" s="40"/>
      <c r="E507" s="40"/>
      <c r="F507" s="101">
        <v>37223</v>
      </c>
      <c r="G507" s="44">
        <v>2.0799999999999999E-2</v>
      </c>
      <c r="H507" s="44">
        <v>2.0962499999999998E-2</v>
      </c>
      <c r="I507" s="44">
        <v>2.1287500000000001E-2</v>
      </c>
      <c r="J507" s="44">
        <v>0.05</v>
      </c>
      <c r="K507" s="44">
        <v>4.9249999999999995E-2</v>
      </c>
      <c r="M507" s="45">
        <v>1.8429899999999999E-2</v>
      </c>
    </row>
    <row r="508" spans="4:13" ht="15.75" customHeight="1" x14ac:dyDescent="0.25">
      <c r="D508" s="40"/>
      <c r="E508" s="40"/>
      <c r="F508" s="101">
        <v>37224</v>
      </c>
      <c r="G508" s="44">
        <v>2.1437499999999998E-2</v>
      </c>
      <c r="H508" s="44">
        <v>2.0812499999999998E-2</v>
      </c>
      <c r="I508" s="44">
        <v>2.0975000000000001E-2</v>
      </c>
      <c r="J508" s="44">
        <v>0.05</v>
      </c>
      <c r="K508" s="44">
        <v>4.7560000000000005E-2</v>
      </c>
      <c r="M508" s="45">
        <v>1.8417200000000002E-2</v>
      </c>
    </row>
    <row r="509" spans="4:13" ht="15.75" customHeight="1" x14ac:dyDescent="0.25">
      <c r="D509" s="40"/>
      <c r="E509" s="40"/>
      <c r="F509" s="101">
        <v>37225</v>
      </c>
      <c r="G509" s="44">
        <v>2.1187499999999998E-2</v>
      </c>
      <c r="H509" s="44">
        <v>2.0318800000000001E-2</v>
      </c>
      <c r="I509" s="44">
        <v>2.0299999999999999E-2</v>
      </c>
      <c r="J509" s="44">
        <v>0.05</v>
      </c>
      <c r="K509" s="44">
        <v>4.752E-2</v>
      </c>
      <c r="M509" s="45">
        <v>1.8352199999999999E-2</v>
      </c>
    </row>
    <row r="510" spans="4:13" ht="15.75" customHeight="1" x14ac:dyDescent="0.25">
      <c r="D510" s="40"/>
      <c r="E510" s="40"/>
      <c r="F510" s="101">
        <v>37228</v>
      </c>
      <c r="G510" s="44">
        <v>2.1062500000000001E-2</v>
      </c>
      <c r="H510" s="44">
        <v>2.0074999999999999E-2</v>
      </c>
      <c r="I510" s="44">
        <v>2.0012500000000003E-2</v>
      </c>
      <c r="J510" s="44">
        <v>0.05</v>
      </c>
      <c r="K510" s="44">
        <v>4.6870000000000002E-2</v>
      </c>
      <c r="M510" s="45">
        <v>1.7919400000000002E-2</v>
      </c>
    </row>
    <row r="511" spans="4:13" ht="15.75" customHeight="1" x14ac:dyDescent="0.25">
      <c r="D511" s="40"/>
      <c r="E511" s="40"/>
      <c r="F511" s="101">
        <v>37229</v>
      </c>
      <c r="G511" s="44">
        <v>2.0912500000000001E-2</v>
      </c>
      <c r="H511" s="44">
        <v>0.02</v>
      </c>
      <c r="I511" s="44">
        <v>0.02</v>
      </c>
      <c r="J511" s="44">
        <v>0.05</v>
      </c>
      <c r="K511" s="44">
        <v>4.6600000000000003E-2</v>
      </c>
      <c r="M511" s="45">
        <v>1.7838699999999999E-2</v>
      </c>
    </row>
    <row r="512" spans="4:13" ht="15.75" customHeight="1" x14ac:dyDescent="0.25">
      <c r="D512" s="40"/>
      <c r="E512" s="40"/>
      <c r="F512" s="101">
        <v>37230</v>
      </c>
      <c r="G512" s="44">
        <v>2.0437500000000001E-2</v>
      </c>
      <c r="H512" s="44">
        <v>1.98125E-2</v>
      </c>
      <c r="I512" s="44">
        <v>1.9987500000000002E-2</v>
      </c>
      <c r="J512" s="44">
        <v>0.05</v>
      </c>
      <c r="K512" s="44">
        <v>4.8930000000000001E-2</v>
      </c>
      <c r="M512" s="45">
        <v>1.76983E-2</v>
      </c>
    </row>
    <row r="513" spans="4:13" ht="15.75" customHeight="1" x14ac:dyDescent="0.25">
      <c r="D513" s="40"/>
      <c r="E513" s="40"/>
      <c r="F513" s="101">
        <v>37231</v>
      </c>
      <c r="G513" s="44">
        <v>2.0424999999999999E-2</v>
      </c>
      <c r="H513" s="44">
        <v>2.0199999999999999E-2</v>
      </c>
      <c r="I513" s="44">
        <v>2.1062500000000001E-2</v>
      </c>
      <c r="J513" s="44">
        <v>0.05</v>
      </c>
      <c r="K513" s="44">
        <v>5.0130000000000001E-2</v>
      </c>
      <c r="M513" s="45">
        <v>1.7656700000000001E-2</v>
      </c>
    </row>
    <row r="514" spans="4:13" ht="15.75" customHeight="1" x14ac:dyDescent="0.25">
      <c r="D514" s="40"/>
      <c r="E514" s="40"/>
      <c r="F514" s="101">
        <v>37232</v>
      </c>
      <c r="G514" s="44">
        <v>2.0225E-2</v>
      </c>
      <c r="H514" s="44">
        <v>2.00375E-2</v>
      </c>
      <c r="I514" s="44">
        <v>2.0862500000000003E-2</v>
      </c>
      <c r="J514" s="44">
        <v>0.05</v>
      </c>
      <c r="K514" s="44">
        <v>5.1670000000000001E-2</v>
      </c>
      <c r="M514" s="45">
        <v>1.7625399999999999E-2</v>
      </c>
    </row>
    <row r="515" spans="4:13" ht="15.75" customHeight="1" x14ac:dyDescent="0.25">
      <c r="D515" s="40"/>
      <c r="E515" s="40"/>
      <c r="F515" s="101">
        <v>37235</v>
      </c>
      <c r="G515" s="44">
        <v>1.9412499999999999E-2</v>
      </c>
      <c r="H515" s="44">
        <v>1.9299999999999998E-2</v>
      </c>
      <c r="I515" s="44">
        <v>1.9837499999999997E-2</v>
      </c>
      <c r="J515" s="44">
        <v>0.05</v>
      </c>
      <c r="K515" s="44">
        <v>5.0979999999999998E-2</v>
      </c>
      <c r="M515" s="45">
        <v>1.7460699999999999E-2</v>
      </c>
    </row>
    <row r="516" spans="4:13" ht="15.75" customHeight="1" x14ac:dyDescent="0.25">
      <c r="D516" s="40"/>
      <c r="E516" s="40"/>
      <c r="F516" s="101">
        <v>37236</v>
      </c>
      <c r="G516" s="44">
        <v>1.9199999999999998E-2</v>
      </c>
      <c r="H516" s="44">
        <v>1.9E-2</v>
      </c>
      <c r="I516" s="44">
        <v>1.9299999999999998E-2</v>
      </c>
      <c r="J516" s="44">
        <v>0.05</v>
      </c>
      <c r="K516" s="44">
        <v>5.0509999999999999E-2</v>
      </c>
      <c r="M516" s="45">
        <v>1.7418699999999999E-2</v>
      </c>
    </row>
    <row r="517" spans="4:13" ht="15.75" customHeight="1" x14ac:dyDescent="0.25">
      <c r="D517" s="40"/>
      <c r="E517" s="40"/>
      <c r="F517" s="101">
        <v>37237</v>
      </c>
      <c r="G517" s="44">
        <v>1.8974999999999999E-2</v>
      </c>
      <c r="H517" s="44">
        <v>1.86313E-2</v>
      </c>
      <c r="I517" s="44">
        <v>1.90875E-2</v>
      </c>
      <c r="J517" s="44">
        <v>4.7500000000000001E-2</v>
      </c>
      <c r="K517" s="44">
        <v>5.0049999999999997E-2</v>
      </c>
      <c r="M517" s="45">
        <v>1.7394799999999998E-2</v>
      </c>
    </row>
    <row r="518" spans="4:13" ht="15.75" customHeight="1" x14ac:dyDescent="0.25">
      <c r="D518" s="40"/>
      <c r="E518" s="40"/>
      <c r="F518" s="101">
        <v>37238</v>
      </c>
      <c r="G518" s="44">
        <v>1.8956299999999999E-2</v>
      </c>
      <c r="H518" s="44">
        <v>1.8700000000000001E-2</v>
      </c>
      <c r="I518" s="44">
        <v>1.9175000000000001E-2</v>
      </c>
      <c r="J518" s="44">
        <v>4.7500000000000001E-2</v>
      </c>
      <c r="K518" s="44">
        <v>5.0730000000000004E-2</v>
      </c>
      <c r="M518" s="45">
        <v>1.7393800000000001E-2</v>
      </c>
    </row>
    <row r="519" spans="4:13" ht="15.75" customHeight="1" x14ac:dyDescent="0.25">
      <c r="D519" s="40"/>
      <c r="E519" s="40"/>
      <c r="F519" s="101">
        <v>37239</v>
      </c>
      <c r="G519" s="44">
        <v>1.9099999999999999E-2</v>
      </c>
      <c r="H519" s="44">
        <v>1.8950000000000002E-2</v>
      </c>
      <c r="I519" s="44">
        <v>1.9599999999999999E-2</v>
      </c>
      <c r="J519" s="44">
        <v>4.7500000000000001E-2</v>
      </c>
      <c r="K519" s="44">
        <v>5.1879999999999996E-2</v>
      </c>
      <c r="M519" s="45">
        <v>1.73928E-2</v>
      </c>
    </row>
    <row r="520" spans="4:13" ht="15.75" customHeight="1" x14ac:dyDescent="0.25">
      <c r="D520" s="40"/>
      <c r="E520" s="40"/>
      <c r="F520" s="101">
        <v>37242</v>
      </c>
      <c r="G520" s="44">
        <v>1.9199999999999998E-2</v>
      </c>
      <c r="H520" s="44">
        <v>1.9012500000000002E-2</v>
      </c>
      <c r="I520" s="44">
        <v>1.99563E-2</v>
      </c>
      <c r="J520" s="44">
        <v>4.7500000000000001E-2</v>
      </c>
      <c r="K520" s="44">
        <v>5.1859999999999996E-2</v>
      </c>
      <c r="M520" s="45">
        <v>1.7363799999999999E-2</v>
      </c>
    </row>
    <row r="521" spans="4:13" ht="15.75" customHeight="1" x14ac:dyDescent="0.25">
      <c r="D521" s="40"/>
      <c r="E521" s="40"/>
      <c r="F521" s="101">
        <v>37243</v>
      </c>
      <c r="G521" s="44">
        <v>1.9325000000000002E-2</v>
      </c>
      <c r="H521" s="44">
        <v>1.9099999999999999E-2</v>
      </c>
      <c r="I521" s="44">
        <v>1.9968799999999998E-2</v>
      </c>
      <c r="J521" s="44">
        <v>4.7500000000000001E-2</v>
      </c>
      <c r="K521" s="44">
        <v>5.1210000000000006E-2</v>
      </c>
      <c r="M521" s="45">
        <v>1.7302399999999999E-2</v>
      </c>
    </row>
    <row r="522" spans="4:13" ht="15.75" customHeight="1" x14ac:dyDescent="0.25">
      <c r="D522" s="40"/>
      <c r="E522" s="40"/>
      <c r="F522" s="101">
        <v>37244</v>
      </c>
      <c r="G522" s="44">
        <v>1.93125E-2</v>
      </c>
      <c r="H522" s="44">
        <v>1.9025E-2</v>
      </c>
      <c r="I522" s="44">
        <v>1.9799999999999998E-2</v>
      </c>
      <c r="J522" s="44">
        <v>4.7500000000000001E-2</v>
      </c>
      <c r="K522" s="44">
        <v>5.0469999999999994E-2</v>
      </c>
      <c r="M522" s="45">
        <v>1.7204299999999999E-2</v>
      </c>
    </row>
    <row r="523" spans="4:13" ht="15.75" customHeight="1" x14ac:dyDescent="0.25">
      <c r="D523" s="40"/>
      <c r="E523" s="40"/>
      <c r="F523" s="101">
        <v>37245</v>
      </c>
      <c r="G523" s="44">
        <v>1.93125E-2</v>
      </c>
      <c r="H523" s="44">
        <v>1.9025E-2</v>
      </c>
      <c r="I523" s="44">
        <v>1.9799999999999998E-2</v>
      </c>
      <c r="J523" s="44">
        <v>4.7500000000000001E-2</v>
      </c>
      <c r="K523" s="44">
        <v>5.0300000000000004E-2</v>
      </c>
      <c r="M523" s="45">
        <v>1.7203599999999999E-2</v>
      </c>
    </row>
    <row r="524" spans="4:13" ht="15.75" customHeight="1" x14ac:dyDescent="0.25">
      <c r="D524" s="40"/>
      <c r="E524" s="40"/>
      <c r="F524" s="101">
        <v>37246</v>
      </c>
      <c r="G524" s="44">
        <v>1.9299999999999998E-2</v>
      </c>
      <c r="H524" s="44">
        <v>1.9E-2</v>
      </c>
      <c r="I524" s="44">
        <v>1.9799999999999998E-2</v>
      </c>
      <c r="J524" s="44">
        <v>4.7500000000000001E-2</v>
      </c>
      <c r="K524" s="44">
        <v>5.0839999999999996E-2</v>
      </c>
      <c r="M524" s="45">
        <v>1.7218500000000001E-2</v>
      </c>
    </row>
    <row r="525" spans="4:13" ht="15.75" customHeight="1" x14ac:dyDescent="0.25">
      <c r="D525" s="40"/>
      <c r="E525" s="40"/>
      <c r="F525" s="101">
        <v>37249</v>
      </c>
      <c r="G525" s="44">
        <v>1.92563E-2</v>
      </c>
      <c r="H525" s="44">
        <v>1.9037499999999999E-2</v>
      </c>
      <c r="I525" s="44">
        <v>1.9824999999999999E-2</v>
      </c>
      <c r="J525" s="44">
        <v>4.7500000000000001E-2</v>
      </c>
      <c r="K525" s="44">
        <v>5.1360000000000003E-2</v>
      </c>
      <c r="M525" s="45">
        <v>1.7286200000000002E-2</v>
      </c>
    </row>
    <row r="526" spans="4:13" ht="15.75" customHeight="1" x14ac:dyDescent="0.25">
      <c r="D526" s="40"/>
      <c r="E526" s="40"/>
      <c r="F526" s="101">
        <v>37250</v>
      </c>
      <c r="G526" s="44" t="s">
        <v>33</v>
      </c>
      <c r="H526" s="44" t="s">
        <v>33</v>
      </c>
      <c r="I526" s="44" t="s">
        <v>33</v>
      </c>
      <c r="J526" s="44" t="s">
        <v>33</v>
      </c>
      <c r="K526" s="44">
        <v>5.1360000000000003E-2</v>
      </c>
      <c r="M526" s="45">
        <v>1.7286200000000002E-2</v>
      </c>
    </row>
    <row r="527" spans="4:13" ht="15.75" customHeight="1" x14ac:dyDescent="0.25">
      <c r="D527" s="40"/>
      <c r="E527" s="40"/>
      <c r="F527" s="101">
        <v>37251</v>
      </c>
      <c r="G527" s="44" t="s">
        <v>33</v>
      </c>
      <c r="H527" s="44" t="s">
        <v>33</v>
      </c>
      <c r="I527" s="44" t="s">
        <v>33</v>
      </c>
      <c r="J527" s="44">
        <v>4.7500000000000001E-2</v>
      </c>
      <c r="K527" s="44">
        <v>5.1990000000000001E-2</v>
      </c>
      <c r="M527" s="45">
        <v>1.7303699999999998E-2</v>
      </c>
    </row>
    <row r="528" spans="4:13" ht="15.75" customHeight="1" x14ac:dyDescent="0.25">
      <c r="D528" s="40"/>
      <c r="E528" s="40"/>
      <c r="F528" s="101">
        <v>37252</v>
      </c>
      <c r="G528" s="44">
        <v>1.9299999999999998E-2</v>
      </c>
      <c r="H528" s="44">
        <v>1.90875E-2</v>
      </c>
      <c r="I528" s="44">
        <v>2.0074999999999999E-2</v>
      </c>
      <c r="J528" s="44">
        <v>4.7500000000000001E-2</v>
      </c>
      <c r="K528" s="44">
        <v>5.0650000000000001E-2</v>
      </c>
      <c r="M528" s="45">
        <v>1.7281100000000001E-2</v>
      </c>
    </row>
    <row r="529" spans="4:13" ht="15.75" customHeight="1" x14ac:dyDescent="0.25">
      <c r="D529" s="40"/>
      <c r="E529" s="40"/>
      <c r="F529" s="101">
        <v>37253</v>
      </c>
      <c r="G529" s="44">
        <v>1.8737500000000001E-2</v>
      </c>
      <c r="H529" s="44">
        <v>1.8812499999999999E-2</v>
      </c>
      <c r="I529" s="44">
        <v>1.98125E-2</v>
      </c>
      <c r="J529" s="44">
        <v>4.7500000000000001E-2</v>
      </c>
      <c r="K529" s="44">
        <v>5.1130000000000002E-2</v>
      </c>
      <c r="M529" s="45">
        <v>1.7215100000000001E-2</v>
      </c>
    </row>
    <row r="530" spans="4:13" ht="15.75" customHeight="1" x14ac:dyDescent="0.25">
      <c r="D530" s="40"/>
      <c r="E530" s="40"/>
      <c r="F530" s="101">
        <v>37256</v>
      </c>
      <c r="G530" s="44">
        <v>1.8737500000000001E-2</v>
      </c>
      <c r="H530" s="44">
        <v>1.8812499999999999E-2</v>
      </c>
      <c r="I530" s="44">
        <v>1.98125E-2</v>
      </c>
      <c r="J530" s="44">
        <v>4.7500000000000001E-2</v>
      </c>
      <c r="K530" s="44">
        <v>5.0509999999999999E-2</v>
      </c>
      <c r="M530" s="45">
        <v>1.7108600000000002E-2</v>
      </c>
    </row>
    <row r="531" spans="4:13" ht="15.75" customHeight="1" x14ac:dyDescent="0.25">
      <c r="D531" s="40"/>
      <c r="E531" s="40"/>
      <c r="F531" s="101">
        <v>37257</v>
      </c>
      <c r="G531" s="44" t="s">
        <v>33</v>
      </c>
      <c r="H531" s="44" t="s">
        <v>33</v>
      </c>
      <c r="I531" s="44" t="s">
        <v>33</v>
      </c>
      <c r="J531" s="44" t="s">
        <v>33</v>
      </c>
      <c r="K531" s="44">
        <v>5.0509999999999999E-2</v>
      </c>
      <c r="M531" s="45">
        <v>1.7108600000000002E-2</v>
      </c>
    </row>
    <row r="532" spans="4:13" ht="15.75" customHeight="1" x14ac:dyDescent="0.25">
      <c r="D532" s="40"/>
      <c r="E532" s="40"/>
      <c r="F532" s="101">
        <v>37258</v>
      </c>
      <c r="G532" s="44">
        <v>1.8600000000000002E-2</v>
      </c>
      <c r="H532" s="44">
        <v>1.8637500000000001E-2</v>
      </c>
      <c r="I532" s="44">
        <v>1.9625E-2</v>
      </c>
      <c r="J532" s="44">
        <v>4.7500000000000001E-2</v>
      </c>
      <c r="K532" s="44">
        <v>5.16E-2</v>
      </c>
      <c r="M532" s="45">
        <v>1.7328E-2</v>
      </c>
    </row>
    <row r="533" spans="4:13" ht="15.75" customHeight="1" x14ac:dyDescent="0.25">
      <c r="D533" s="40"/>
      <c r="E533" s="40"/>
      <c r="F533" s="101">
        <v>37259</v>
      </c>
      <c r="G533" s="44">
        <v>1.8662499999999999E-2</v>
      </c>
      <c r="H533" s="44">
        <v>1.87563E-2</v>
      </c>
      <c r="I533" s="44">
        <v>0.02</v>
      </c>
      <c r="J533" s="44">
        <v>4.7500000000000001E-2</v>
      </c>
      <c r="K533" s="44">
        <v>5.1109999999999996E-2</v>
      </c>
      <c r="M533" s="45">
        <v>1.72999E-2</v>
      </c>
    </row>
    <row r="534" spans="4:13" ht="15.75" customHeight="1" x14ac:dyDescent="0.25">
      <c r="D534" s="40"/>
      <c r="E534" s="40"/>
      <c r="F534" s="101">
        <v>37260</v>
      </c>
      <c r="G534" s="44">
        <v>1.8600000000000002E-2</v>
      </c>
      <c r="H534" s="44">
        <v>1.8700000000000001E-2</v>
      </c>
      <c r="I534" s="44">
        <v>1.9824999999999999E-2</v>
      </c>
      <c r="J534" s="44">
        <v>4.7500000000000001E-2</v>
      </c>
      <c r="K534" s="44">
        <v>5.1279999999999999E-2</v>
      </c>
      <c r="M534" s="45">
        <v>1.7273199999999999E-2</v>
      </c>
    </row>
    <row r="535" spans="4:13" ht="15.75" customHeight="1" x14ac:dyDescent="0.25">
      <c r="D535" s="40"/>
      <c r="E535" s="40"/>
      <c r="F535" s="101">
        <v>37263</v>
      </c>
      <c r="G535" s="44">
        <v>1.8525E-2</v>
      </c>
      <c r="H535" s="44">
        <v>1.8700000000000001E-2</v>
      </c>
      <c r="I535" s="44">
        <v>1.9799999999999998E-2</v>
      </c>
      <c r="J535" s="44">
        <v>4.7500000000000001E-2</v>
      </c>
      <c r="K535" s="44">
        <v>5.0490000000000007E-2</v>
      </c>
      <c r="M535" s="45">
        <v>1.7302399999999999E-2</v>
      </c>
    </row>
    <row r="536" spans="4:13" ht="15.75" customHeight="1" x14ac:dyDescent="0.25">
      <c r="D536" s="40"/>
      <c r="E536" s="40"/>
      <c r="F536" s="101">
        <v>37264</v>
      </c>
      <c r="G536" s="44">
        <v>1.84E-2</v>
      </c>
      <c r="H536" s="44">
        <v>1.8425E-2</v>
      </c>
      <c r="I536" s="44">
        <v>1.9325000000000002E-2</v>
      </c>
      <c r="J536" s="44">
        <v>4.7500000000000001E-2</v>
      </c>
      <c r="K536" s="44">
        <v>5.0799999999999998E-2</v>
      </c>
      <c r="M536" s="45">
        <v>1.7302399999999999E-2</v>
      </c>
    </row>
    <row r="537" spans="4:13" ht="15.75" customHeight="1" x14ac:dyDescent="0.25">
      <c r="D537" s="40"/>
      <c r="E537" s="40"/>
      <c r="F537" s="101">
        <v>37265</v>
      </c>
      <c r="G537" s="44">
        <v>1.84E-2</v>
      </c>
      <c r="H537" s="44">
        <v>1.8437499999999999E-2</v>
      </c>
      <c r="I537" s="44">
        <v>1.9424999999999998E-2</v>
      </c>
      <c r="J537" s="44">
        <v>4.7500000000000001E-2</v>
      </c>
      <c r="K537" s="44">
        <v>5.0509999999999999E-2</v>
      </c>
      <c r="M537" s="45">
        <v>1.7270399999999998E-2</v>
      </c>
    </row>
    <row r="538" spans="4:13" ht="15.75" customHeight="1" x14ac:dyDescent="0.25">
      <c r="D538" s="40"/>
      <c r="E538" s="40"/>
      <c r="F538" s="101">
        <v>37266</v>
      </c>
      <c r="G538" s="44">
        <v>1.83E-2</v>
      </c>
      <c r="H538" s="44">
        <v>1.8312499999999999E-2</v>
      </c>
      <c r="I538" s="44">
        <v>1.9349999999999999E-2</v>
      </c>
      <c r="J538" s="44">
        <v>4.7500000000000001E-2</v>
      </c>
      <c r="K538" s="44">
        <v>4.9790000000000001E-2</v>
      </c>
      <c r="M538" s="45">
        <v>1.7306200000000001E-2</v>
      </c>
    </row>
    <row r="539" spans="4:13" ht="15.75" customHeight="1" x14ac:dyDescent="0.25">
      <c r="D539" s="40"/>
      <c r="E539" s="40"/>
      <c r="F539" s="101">
        <v>37267</v>
      </c>
      <c r="G539" s="44">
        <v>1.8200000000000001E-2</v>
      </c>
      <c r="H539" s="44">
        <v>1.8268800000000002E-2</v>
      </c>
      <c r="I539" s="44">
        <v>1.9275E-2</v>
      </c>
      <c r="J539" s="44">
        <v>4.7500000000000001E-2</v>
      </c>
      <c r="K539" s="44">
        <v>4.8659999999999995E-2</v>
      </c>
      <c r="M539" s="45">
        <v>1.7308799999999999E-2</v>
      </c>
    </row>
    <row r="540" spans="4:13" ht="15.75" customHeight="1" x14ac:dyDescent="0.25">
      <c r="D540" s="40"/>
      <c r="E540" s="40"/>
      <c r="F540" s="101">
        <v>37270</v>
      </c>
      <c r="G540" s="44">
        <v>1.7412500000000001E-2</v>
      </c>
      <c r="H540" s="44">
        <v>1.7237499999999999E-2</v>
      </c>
      <c r="I540" s="44">
        <v>1.7912500000000001E-2</v>
      </c>
      <c r="J540" s="44">
        <v>4.7500000000000001E-2</v>
      </c>
      <c r="K540" s="44">
        <v>4.8760000000000005E-2</v>
      </c>
      <c r="M540" s="45">
        <v>1.7305600000000001E-2</v>
      </c>
    </row>
    <row r="541" spans="4:13" ht="15.75" customHeight="1" x14ac:dyDescent="0.25">
      <c r="D541" s="40"/>
      <c r="E541" s="40"/>
      <c r="F541" s="101">
        <v>37271</v>
      </c>
      <c r="G541" s="44">
        <v>1.7399999999999999E-2</v>
      </c>
      <c r="H541" s="44">
        <v>1.7237499999999999E-2</v>
      </c>
      <c r="I541" s="44">
        <v>1.8000000000000002E-2</v>
      </c>
      <c r="J541" s="44">
        <v>4.7500000000000001E-2</v>
      </c>
      <c r="K541" s="44">
        <v>4.8349999999999997E-2</v>
      </c>
      <c r="M541" s="45">
        <v>1.7299200000000001E-2</v>
      </c>
    </row>
    <row r="542" spans="4:13" ht="15.75" customHeight="1" x14ac:dyDescent="0.25">
      <c r="D542" s="40"/>
      <c r="E542" s="40"/>
      <c r="F542" s="101">
        <v>37272</v>
      </c>
      <c r="G542" s="44">
        <v>1.7312499999999998E-2</v>
      </c>
      <c r="H542" s="44">
        <v>1.7156299999999999E-2</v>
      </c>
      <c r="I542" s="44">
        <v>1.79063E-2</v>
      </c>
      <c r="J542" s="44">
        <v>4.7500000000000001E-2</v>
      </c>
      <c r="K542" s="44">
        <v>4.8390000000000002E-2</v>
      </c>
      <c r="M542" s="45">
        <v>1.74045E-2</v>
      </c>
    </row>
    <row r="543" spans="4:13" ht="15.75" customHeight="1" x14ac:dyDescent="0.25">
      <c r="D543" s="40"/>
      <c r="E543" s="40"/>
      <c r="F543" s="101">
        <v>37273</v>
      </c>
      <c r="G543" s="44">
        <v>1.73875E-2</v>
      </c>
      <c r="H543" s="44">
        <v>1.7399999999999999E-2</v>
      </c>
      <c r="I543" s="44">
        <v>1.84E-2</v>
      </c>
      <c r="J543" s="44">
        <v>4.7500000000000001E-2</v>
      </c>
      <c r="K543" s="44">
        <v>4.9249999999999995E-2</v>
      </c>
      <c r="M543" s="45">
        <v>1.7416000000000001E-2</v>
      </c>
    </row>
    <row r="544" spans="4:13" ht="15.75" customHeight="1" x14ac:dyDescent="0.25">
      <c r="D544" s="40"/>
      <c r="E544" s="40"/>
      <c r="F544" s="101">
        <v>37274</v>
      </c>
      <c r="G544" s="44">
        <v>1.7500000000000002E-2</v>
      </c>
      <c r="H544" s="44">
        <v>1.77E-2</v>
      </c>
      <c r="I544" s="44">
        <v>1.8812499999999999E-2</v>
      </c>
      <c r="J544" s="44">
        <v>4.7500000000000001E-2</v>
      </c>
      <c r="K544" s="44">
        <v>4.8940000000000004E-2</v>
      </c>
      <c r="M544" s="45">
        <v>1.7437499999999998E-2</v>
      </c>
    </row>
    <row r="545" spans="4:13" ht="15.75" customHeight="1" x14ac:dyDescent="0.25">
      <c r="D545" s="40"/>
      <c r="E545" s="40"/>
      <c r="F545" s="101">
        <v>37277</v>
      </c>
      <c r="G545" s="44">
        <v>1.76125E-2</v>
      </c>
      <c r="H545" s="44">
        <v>1.7962499999999999E-2</v>
      </c>
      <c r="I545" s="44">
        <v>1.9162499999999999E-2</v>
      </c>
      <c r="J545" s="44" t="s">
        <v>33</v>
      </c>
      <c r="K545" s="44">
        <v>4.8940000000000004E-2</v>
      </c>
      <c r="M545" s="45">
        <v>1.7437499999999998E-2</v>
      </c>
    </row>
    <row r="546" spans="4:13" ht="15.75" customHeight="1" x14ac:dyDescent="0.25">
      <c r="D546" s="40"/>
      <c r="E546" s="40"/>
      <c r="F546" s="101">
        <v>37278</v>
      </c>
      <c r="G546" s="44">
        <v>1.76125E-2</v>
      </c>
      <c r="H546" s="44">
        <v>1.8000000000000002E-2</v>
      </c>
      <c r="I546" s="44">
        <v>1.9225000000000003E-2</v>
      </c>
      <c r="J546" s="44">
        <v>4.7500000000000001E-2</v>
      </c>
      <c r="K546" s="44">
        <v>4.9189999999999998E-2</v>
      </c>
      <c r="M546" s="45">
        <v>1.75511E-2</v>
      </c>
    </row>
    <row r="547" spans="4:13" ht="15.75" customHeight="1" x14ac:dyDescent="0.25">
      <c r="D547" s="40"/>
      <c r="E547" s="40"/>
      <c r="F547" s="101">
        <v>37279</v>
      </c>
      <c r="G547" s="44">
        <v>1.7600000000000001E-2</v>
      </c>
      <c r="H547" s="44">
        <v>1.8000000000000002E-2</v>
      </c>
      <c r="I547" s="44">
        <v>1.9225000000000003E-2</v>
      </c>
      <c r="J547" s="44">
        <v>4.7500000000000001E-2</v>
      </c>
      <c r="K547" s="44">
        <v>5.0290000000000001E-2</v>
      </c>
      <c r="M547" s="45">
        <v>1.7507100000000001E-2</v>
      </c>
    </row>
    <row r="548" spans="4:13" ht="15.75" customHeight="1" x14ac:dyDescent="0.25">
      <c r="D548" s="40"/>
      <c r="E548" s="40"/>
      <c r="F548" s="101">
        <v>37280</v>
      </c>
      <c r="G548" s="44">
        <v>1.77E-2</v>
      </c>
      <c r="H548" s="44">
        <v>1.8100000000000002E-2</v>
      </c>
      <c r="I548" s="44">
        <v>1.9400000000000001E-2</v>
      </c>
      <c r="J548" s="44">
        <v>4.7500000000000001E-2</v>
      </c>
      <c r="K548" s="44">
        <v>5.008E-2</v>
      </c>
      <c r="M548" s="45">
        <v>1.74939E-2</v>
      </c>
    </row>
    <row r="549" spans="4:13" ht="15.75" customHeight="1" x14ac:dyDescent="0.25">
      <c r="D549" s="40"/>
      <c r="E549" s="40"/>
      <c r="F549" s="101">
        <v>37281</v>
      </c>
      <c r="G549" s="44">
        <v>1.8275E-2</v>
      </c>
      <c r="H549" s="44">
        <v>1.8700000000000001E-2</v>
      </c>
      <c r="I549" s="44">
        <v>2.0199999999999999E-2</v>
      </c>
      <c r="J549" s="44">
        <v>4.7500000000000001E-2</v>
      </c>
      <c r="K549" s="44">
        <v>5.0709999999999998E-2</v>
      </c>
      <c r="M549" s="45">
        <v>1.7463800000000002E-2</v>
      </c>
    </row>
    <row r="550" spans="4:13" ht="15.75" customHeight="1" x14ac:dyDescent="0.25">
      <c r="D550" s="40"/>
      <c r="E550" s="40"/>
      <c r="F550" s="101">
        <v>37284</v>
      </c>
      <c r="G550" s="44">
        <v>1.83E-2</v>
      </c>
      <c r="H550" s="44">
        <v>1.8700000000000001E-2</v>
      </c>
      <c r="I550" s="44">
        <v>2.0225E-2</v>
      </c>
      <c r="J550" s="44">
        <v>4.7500000000000001E-2</v>
      </c>
      <c r="K550" s="44">
        <v>5.0730000000000004E-2</v>
      </c>
      <c r="M550" s="45">
        <v>1.7505900000000001E-2</v>
      </c>
    </row>
    <row r="551" spans="4:13" ht="15.75" customHeight="1" x14ac:dyDescent="0.25">
      <c r="D551" s="40"/>
      <c r="E551" s="40"/>
      <c r="F551" s="101">
        <v>37285</v>
      </c>
      <c r="G551" s="44">
        <v>1.83E-2</v>
      </c>
      <c r="H551" s="44">
        <v>1.8700000000000001E-2</v>
      </c>
      <c r="I551" s="44">
        <v>2.0199999999999999E-2</v>
      </c>
      <c r="J551" s="44">
        <v>4.7500000000000001E-2</v>
      </c>
      <c r="K551" s="44">
        <v>4.9419999999999999E-2</v>
      </c>
      <c r="M551" s="45">
        <v>1.7491900000000001E-2</v>
      </c>
    </row>
    <row r="552" spans="4:13" ht="15.75" customHeight="1" x14ac:dyDescent="0.25">
      <c r="D552" s="40"/>
      <c r="E552" s="40"/>
      <c r="F552" s="101">
        <v>37286</v>
      </c>
      <c r="G552" s="44">
        <v>1.83E-2</v>
      </c>
      <c r="H552" s="44">
        <v>1.8600000000000002E-2</v>
      </c>
      <c r="I552" s="44">
        <v>1.9887499999999999E-2</v>
      </c>
      <c r="J552" s="44">
        <v>4.7500000000000001E-2</v>
      </c>
      <c r="K552" s="44">
        <v>5.0140000000000004E-2</v>
      </c>
      <c r="M552" s="45">
        <v>1.74804E-2</v>
      </c>
    </row>
    <row r="553" spans="4:13" ht="15.75" customHeight="1" x14ac:dyDescent="0.25">
      <c r="D553" s="40"/>
      <c r="E553" s="40"/>
      <c r="F553" s="101">
        <v>37287</v>
      </c>
      <c r="G553" s="44">
        <v>1.8474999999999998E-2</v>
      </c>
      <c r="H553" s="44">
        <v>1.8799999999999997E-2</v>
      </c>
      <c r="I553" s="44">
        <v>2.0337499999999998E-2</v>
      </c>
      <c r="J553" s="44">
        <v>4.7500000000000001E-2</v>
      </c>
      <c r="K553" s="44">
        <v>5.0330000000000007E-2</v>
      </c>
      <c r="M553" s="45">
        <v>1.74717E-2</v>
      </c>
    </row>
    <row r="554" spans="4:13" ht="15.75" customHeight="1" x14ac:dyDescent="0.25">
      <c r="D554" s="40"/>
      <c r="E554" s="40"/>
      <c r="F554" s="101">
        <v>37288</v>
      </c>
      <c r="G554" s="44">
        <v>1.8600000000000002E-2</v>
      </c>
      <c r="H554" s="44">
        <v>1.9199999999999998E-2</v>
      </c>
      <c r="I554" s="44">
        <v>2.0837500000000002E-2</v>
      </c>
      <c r="J554" s="44">
        <v>4.7500000000000001E-2</v>
      </c>
      <c r="K554" s="44">
        <v>4.9850000000000005E-2</v>
      </c>
      <c r="M554" s="45">
        <v>1.7464500000000001E-2</v>
      </c>
    </row>
    <row r="555" spans="4:13" ht="15.75" customHeight="1" x14ac:dyDescent="0.25">
      <c r="D555" s="40"/>
      <c r="E555" s="40"/>
      <c r="F555" s="101">
        <v>37291</v>
      </c>
      <c r="G555" s="44">
        <v>1.8500000000000003E-2</v>
      </c>
      <c r="H555" s="44">
        <v>1.90875E-2</v>
      </c>
      <c r="I555" s="44">
        <v>2.0437500000000001E-2</v>
      </c>
      <c r="J555" s="44">
        <v>4.7500000000000001E-2</v>
      </c>
      <c r="K555" s="44">
        <v>4.9020000000000001E-2</v>
      </c>
      <c r="M555" s="45">
        <v>1.7453799999999998E-2</v>
      </c>
    </row>
    <row r="556" spans="4:13" ht="15.75" customHeight="1" x14ac:dyDescent="0.25">
      <c r="D556" s="40"/>
      <c r="E556" s="40"/>
      <c r="F556" s="101">
        <v>37292</v>
      </c>
      <c r="G556" s="44">
        <v>1.8412500000000002E-2</v>
      </c>
      <c r="H556" s="44">
        <v>1.9E-2</v>
      </c>
      <c r="I556" s="44">
        <v>2.0199999999999999E-2</v>
      </c>
      <c r="J556" s="44">
        <v>4.7500000000000001E-2</v>
      </c>
      <c r="K556" s="44">
        <v>4.8940000000000004E-2</v>
      </c>
      <c r="M556" s="45">
        <v>1.7446699999999999E-2</v>
      </c>
    </row>
    <row r="557" spans="4:13" ht="15.75" customHeight="1" x14ac:dyDescent="0.25">
      <c r="D557" s="40"/>
      <c r="E557" s="40"/>
      <c r="F557" s="101">
        <v>37293</v>
      </c>
      <c r="G557" s="44">
        <v>1.84E-2</v>
      </c>
      <c r="H557" s="44">
        <v>1.9E-2</v>
      </c>
      <c r="I557" s="44">
        <v>2.0199999999999999E-2</v>
      </c>
      <c r="J557" s="44">
        <v>4.7500000000000001E-2</v>
      </c>
      <c r="K557" s="44">
        <v>4.9230000000000003E-2</v>
      </c>
      <c r="M557" s="45">
        <v>1.7432300000000001E-2</v>
      </c>
    </row>
    <row r="558" spans="4:13" ht="15.75" customHeight="1" x14ac:dyDescent="0.25">
      <c r="D558" s="40"/>
      <c r="E558" s="40"/>
      <c r="F558" s="101">
        <v>37294</v>
      </c>
      <c r="G558" s="44">
        <v>1.84E-2</v>
      </c>
      <c r="H558" s="44">
        <v>1.9E-2</v>
      </c>
      <c r="I558" s="44">
        <v>2.0099999999999996E-2</v>
      </c>
      <c r="J558" s="44">
        <v>4.7500000000000001E-2</v>
      </c>
      <c r="K558" s="44">
        <v>4.9390000000000003E-2</v>
      </c>
      <c r="M558" s="45">
        <v>1.7425200000000002E-2</v>
      </c>
    </row>
    <row r="559" spans="4:13" ht="15.75" customHeight="1" x14ac:dyDescent="0.25">
      <c r="D559" s="40"/>
      <c r="E559" s="40"/>
      <c r="F559" s="101">
        <v>37295</v>
      </c>
      <c r="G559" s="44">
        <v>1.84E-2</v>
      </c>
      <c r="H559" s="44">
        <v>1.9E-2</v>
      </c>
      <c r="I559" s="44">
        <v>2.0212500000000001E-2</v>
      </c>
      <c r="J559" s="44">
        <v>4.7500000000000001E-2</v>
      </c>
      <c r="K559" s="44">
        <v>4.8789999999999993E-2</v>
      </c>
      <c r="M559" s="45">
        <v>1.7428800000000001E-2</v>
      </c>
    </row>
    <row r="560" spans="4:13" ht="15.75" customHeight="1" x14ac:dyDescent="0.25">
      <c r="D560" s="40"/>
      <c r="E560" s="40"/>
      <c r="F560" s="101">
        <v>37298</v>
      </c>
      <c r="G560" s="44">
        <v>1.8374999999999999E-2</v>
      </c>
      <c r="H560" s="44">
        <v>1.8925000000000001E-2</v>
      </c>
      <c r="I560" s="44">
        <v>2.00375E-2</v>
      </c>
      <c r="J560" s="44">
        <v>4.7500000000000001E-2</v>
      </c>
      <c r="K560" s="44">
        <v>4.9070000000000003E-2</v>
      </c>
      <c r="M560" s="45">
        <v>1.7417999999999999E-2</v>
      </c>
    </row>
    <row r="561" spans="4:13" ht="15.75" customHeight="1" x14ac:dyDescent="0.25">
      <c r="D561" s="40"/>
      <c r="E561" s="40"/>
      <c r="F561" s="101">
        <v>37299</v>
      </c>
      <c r="G561" s="44">
        <v>1.84E-2</v>
      </c>
      <c r="H561" s="44">
        <v>1.89E-2</v>
      </c>
      <c r="I561" s="44">
        <v>0.02</v>
      </c>
      <c r="J561" s="44">
        <v>4.7500000000000001E-2</v>
      </c>
      <c r="K561" s="44">
        <v>4.9749999999999996E-2</v>
      </c>
      <c r="M561" s="45">
        <v>1.7421599999999999E-2</v>
      </c>
    </row>
    <row r="562" spans="4:13" ht="15.75" customHeight="1" x14ac:dyDescent="0.25">
      <c r="D562" s="40"/>
      <c r="E562" s="40"/>
      <c r="F562" s="101">
        <v>37300</v>
      </c>
      <c r="G562" s="44">
        <v>1.8474999999999998E-2</v>
      </c>
      <c r="H562" s="44">
        <v>1.9E-2</v>
      </c>
      <c r="I562" s="44">
        <v>2.0274999999999998E-2</v>
      </c>
      <c r="J562" s="44">
        <v>4.7500000000000001E-2</v>
      </c>
      <c r="K562" s="44">
        <v>4.9869999999999998E-2</v>
      </c>
      <c r="M562" s="45">
        <v>1.7425200000000002E-2</v>
      </c>
    </row>
    <row r="563" spans="4:13" ht="15.75" customHeight="1" x14ac:dyDescent="0.25">
      <c r="D563" s="40"/>
      <c r="E563" s="40"/>
      <c r="F563" s="101">
        <v>37301</v>
      </c>
      <c r="G563" s="44">
        <v>1.8500000000000003E-2</v>
      </c>
      <c r="H563" s="44">
        <v>1.9099999999999999E-2</v>
      </c>
      <c r="I563" s="44">
        <v>2.0550000000000002E-2</v>
      </c>
      <c r="J563" s="44">
        <v>4.7500000000000001E-2</v>
      </c>
      <c r="K563" s="44">
        <v>4.9450000000000001E-2</v>
      </c>
      <c r="M563" s="45">
        <v>1.74109E-2</v>
      </c>
    </row>
    <row r="564" spans="4:13" ht="15.75" customHeight="1" x14ac:dyDescent="0.25">
      <c r="D564" s="40"/>
      <c r="E564" s="40"/>
      <c r="F564" s="101">
        <v>37302</v>
      </c>
      <c r="G564" s="44">
        <v>1.8500000000000003E-2</v>
      </c>
      <c r="H564" s="44">
        <v>1.9099999999999999E-2</v>
      </c>
      <c r="I564" s="44">
        <v>2.06E-2</v>
      </c>
      <c r="J564" s="44">
        <v>4.7500000000000001E-2</v>
      </c>
      <c r="K564" s="44">
        <v>4.8750000000000002E-2</v>
      </c>
      <c r="M564" s="45">
        <v>1.7414499999999999E-2</v>
      </c>
    </row>
    <row r="565" spans="4:13" ht="15.75" customHeight="1" x14ac:dyDescent="0.25">
      <c r="D565" s="40"/>
      <c r="E565" s="40"/>
      <c r="F565" s="101">
        <v>37305</v>
      </c>
      <c r="G565" s="44">
        <v>1.8500000000000003E-2</v>
      </c>
      <c r="H565" s="44">
        <v>1.9037499999999999E-2</v>
      </c>
      <c r="I565" s="44">
        <v>2.0318800000000001E-2</v>
      </c>
      <c r="J565" s="44" t="s">
        <v>33</v>
      </c>
      <c r="K565" s="44">
        <v>4.8750000000000002E-2</v>
      </c>
      <c r="M565" s="45">
        <v>1.7414499999999999E-2</v>
      </c>
    </row>
    <row r="566" spans="4:13" ht="15.75" customHeight="1" x14ac:dyDescent="0.25">
      <c r="D566" s="40"/>
      <c r="E566" s="40"/>
      <c r="F566" s="101">
        <v>37306</v>
      </c>
      <c r="G566" s="44">
        <v>1.8500000000000003E-2</v>
      </c>
      <c r="H566" s="44">
        <v>1.9012500000000002E-2</v>
      </c>
      <c r="I566" s="44">
        <v>2.0299999999999999E-2</v>
      </c>
      <c r="J566" s="44">
        <v>4.7500000000000001E-2</v>
      </c>
      <c r="K566" s="44">
        <v>4.8730000000000002E-2</v>
      </c>
      <c r="M566" s="45">
        <v>1.73502E-2</v>
      </c>
    </row>
    <row r="567" spans="4:13" ht="15.75" customHeight="1" x14ac:dyDescent="0.25">
      <c r="D567" s="40"/>
      <c r="E567" s="40"/>
      <c r="F567" s="101">
        <v>37307</v>
      </c>
      <c r="G567" s="44">
        <v>1.8500000000000003E-2</v>
      </c>
      <c r="H567" s="44">
        <v>1.9025E-2</v>
      </c>
      <c r="I567" s="44">
        <v>2.0400000000000001E-2</v>
      </c>
      <c r="J567" s="44">
        <v>4.7500000000000001E-2</v>
      </c>
      <c r="K567" s="44">
        <v>4.8890000000000003E-2</v>
      </c>
      <c r="M567" s="45">
        <v>1.7328699999999999E-2</v>
      </c>
    </row>
    <row r="568" spans="4:13" ht="15.75" customHeight="1" x14ac:dyDescent="0.25">
      <c r="D568" s="40"/>
      <c r="E568" s="40"/>
      <c r="F568" s="101">
        <v>37308</v>
      </c>
      <c r="G568" s="44">
        <v>1.8500000000000003E-2</v>
      </c>
      <c r="H568" s="44">
        <v>1.9099999999999999E-2</v>
      </c>
      <c r="I568" s="44">
        <v>2.0499999999999997E-2</v>
      </c>
      <c r="J568" s="44">
        <v>4.7500000000000001E-2</v>
      </c>
      <c r="K568" s="44">
        <v>4.8529999999999997E-2</v>
      </c>
      <c r="M568" s="45">
        <v>1.7310900000000001E-2</v>
      </c>
    </row>
    <row r="569" spans="4:13" ht="15.75" customHeight="1" x14ac:dyDescent="0.25">
      <c r="D569" s="40"/>
      <c r="E569" s="40"/>
      <c r="F569" s="101">
        <v>37309</v>
      </c>
      <c r="G569" s="44">
        <v>1.8500000000000003E-2</v>
      </c>
      <c r="H569" s="44">
        <v>1.9012500000000002E-2</v>
      </c>
      <c r="I569" s="44">
        <v>2.035E-2</v>
      </c>
      <c r="J569" s="44">
        <v>4.7500000000000001E-2</v>
      </c>
      <c r="K569" s="44">
        <v>4.8310000000000006E-2</v>
      </c>
      <c r="M569" s="45">
        <v>1.7303699999999998E-2</v>
      </c>
    </row>
    <row r="570" spans="4:13" ht="15.75" customHeight="1" x14ac:dyDescent="0.25">
      <c r="D570" s="40"/>
      <c r="E570" s="40"/>
      <c r="F570" s="101">
        <v>37312</v>
      </c>
      <c r="G570" s="44">
        <v>1.8500000000000003E-2</v>
      </c>
      <c r="H570" s="44">
        <v>1.9012500000000002E-2</v>
      </c>
      <c r="I570" s="44">
        <v>2.0400000000000001E-2</v>
      </c>
      <c r="J570" s="44">
        <v>4.7500000000000001E-2</v>
      </c>
      <c r="K570" s="44">
        <v>4.8490000000000005E-2</v>
      </c>
      <c r="M570" s="45">
        <v>1.72608E-2</v>
      </c>
    </row>
    <row r="571" spans="4:13" ht="15.75" customHeight="1" x14ac:dyDescent="0.25">
      <c r="D571" s="40"/>
      <c r="E571" s="40"/>
      <c r="F571" s="101">
        <v>37313</v>
      </c>
      <c r="G571" s="44">
        <v>1.8500000000000003E-2</v>
      </c>
      <c r="H571" s="44">
        <v>1.9012500000000002E-2</v>
      </c>
      <c r="I571" s="44">
        <v>2.0499999999999997E-2</v>
      </c>
      <c r="J571" s="44">
        <v>4.7500000000000001E-2</v>
      </c>
      <c r="K571" s="44">
        <v>4.9269999999999994E-2</v>
      </c>
      <c r="M571" s="45">
        <v>1.72572E-2</v>
      </c>
    </row>
    <row r="572" spans="4:13" ht="15.75" customHeight="1" x14ac:dyDescent="0.25">
      <c r="D572" s="40"/>
      <c r="E572" s="40"/>
      <c r="F572" s="101">
        <v>37314</v>
      </c>
      <c r="G572" s="44">
        <v>1.8700000000000001E-2</v>
      </c>
      <c r="H572" s="44">
        <v>1.9112499999999998E-2</v>
      </c>
      <c r="I572" s="44">
        <v>2.06E-2</v>
      </c>
      <c r="J572" s="44">
        <v>4.7500000000000001E-2</v>
      </c>
      <c r="K572" s="44">
        <v>4.8330000000000005E-2</v>
      </c>
      <c r="M572" s="45">
        <v>1.7250100000000001E-2</v>
      </c>
    </row>
    <row r="573" spans="4:13" ht="15.75" customHeight="1" x14ac:dyDescent="0.25">
      <c r="D573" s="40"/>
      <c r="E573" s="40"/>
      <c r="F573" s="101">
        <v>37315</v>
      </c>
      <c r="G573" s="44">
        <v>1.8700000000000001E-2</v>
      </c>
      <c r="H573" s="44">
        <v>1.9E-2</v>
      </c>
      <c r="I573" s="44">
        <v>2.0299999999999999E-2</v>
      </c>
      <c r="J573" s="44">
        <v>4.7500000000000001E-2</v>
      </c>
      <c r="K573" s="44">
        <v>4.8770000000000001E-2</v>
      </c>
      <c r="M573" s="45">
        <v>1.7221500000000001E-2</v>
      </c>
    </row>
    <row r="574" spans="4:13" ht="15.75" customHeight="1" x14ac:dyDescent="0.25">
      <c r="D574" s="40"/>
      <c r="E574" s="40"/>
      <c r="F574" s="101">
        <v>37316</v>
      </c>
      <c r="G574" s="44">
        <v>1.8700000000000001E-2</v>
      </c>
      <c r="H574" s="44">
        <v>1.9012500000000002E-2</v>
      </c>
      <c r="I574" s="44">
        <v>2.0400000000000001E-2</v>
      </c>
      <c r="J574" s="44">
        <v>4.7500000000000001E-2</v>
      </c>
      <c r="K574" s="44">
        <v>4.981E-2</v>
      </c>
      <c r="M574" s="45">
        <v>1.7318400000000001E-2</v>
      </c>
    </row>
    <row r="575" spans="4:13" ht="15.75" customHeight="1" x14ac:dyDescent="0.25">
      <c r="D575" s="40"/>
      <c r="E575" s="40"/>
      <c r="F575" s="101">
        <v>37319</v>
      </c>
      <c r="G575" s="44">
        <v>1.8799999999999997E-2</v>
      </c>
      <c r="H575" s="44">
        <v>1.9199999999999998E-2</v>
      </c>
      <c r="I575" s="44">
        <v>2.0906299999999999E-2</v>
      </c>
      <c r="J575" s="44">
        <v>4.7500000000000001E-2</v>
      </c>
      <c r="K575" s="44">
        <v>4.999E-2</v>
      </c>
      <c r="M575" s="45">
        <v>1.73379E-2</v>
      </c>
    </row>
    <row r="576" spans="4:13" ht="15.75" customHeight="1" x14ac:dyDescent="0.25">
      <c r="D576" s="40"/>
      <c r="E576" s="40"/>
      <c r="F576" s="101">
        <v>37320</v>
      </c>
      <c r="G576" s="44">
        <v>1.8799999999999997E-2</v>
      </c>
      <c r="H576" s="44">
        <v>1.9199999999999998E-2</v>
      </c>
      <c r="I576" s="44">
        <v>2.0899999999999998E-2</v>
      </c>
      <c r="J576" s="44">
        <v>4.7500000000000001E-2</v>
      </c>
      <c r="K576" s="44">
        <v>5.0010000000000006E-2</v>
      </c>
      <c r="M576" s="45">
        <v>1.7357299999999999E-2</v>
      </c>
    </row>
    <row r="577" spans="4:13" ht="15.75" customHeight="1" x14ac:dyDescent="0.25">
      <c r="D577" s="40"/>
      <c r="E577" s="40"/>
      <c r="F577" s="101">
        <v>37321</v>
      </c>
      <c r="G577" s="44">
        <v>1.8799999999999997E-2</v>
      </c>
      <c r="H577" s="44">
        <v>1.9199999999999998E-2</v>
      </c>
      <c r="I577" s="44">
        <v>2.0899999999999998E-2</v>
      </c>
      <c r="J577" s="44">
        <v>4.7500000000000001E-2</v>
      </c>
      <c r="K577" s="44">
        <v>5.0519999999999995E-2</v>
      </c>
      <c r="M577" s="45">
        <v>1.73432E-2</v>
      </c>
    </row>
    <row r="578" spans="4:13" ht="15.75" customHeight="1" x14ac:dyDescent="0.25">
      <c r="D578" s="40"/>
      <c r="E578" s="40"/>
      <c r="F578" s="101">
        <v>37322</v>
      </c>
      <c r="G578" s="44">
        <v>1.8799999999999997E-2</v>
      </c>
      <c r="H578" s="44">
        <v>1.92125E-2</v>
      </c>
      <c r="I578" s="44">
        <v>2.1000000000000001E-2</v>
      </c>
      <c r="J578" s="44">
        <v>4.7500000000000001E-2</v>
      </c>
      <c r="K578" s="44">
        <v>5.2270000000000004E-2</v>
      </c>
      <c r="M578" s="45">
        <v>1.7368700000000001E-2</v>
      </c>
    </row>
    <row r="579" spans="4:13" ht="15.75" customHeight="1" x14ac:dyDescent="0.25">
      <c r="D579" s="40"/>
      <c r="E579" s="40"/>
      <c r="F579" s="101">
        <v>37323</v>
      </c>
      <c r="G579" s="44">
        <v>1.9E-2</v>
      </c>
      <c r="H579" s="44">
        <v>1.9599999999999999E-2</v>
      </c>
      <c r="I579" s="44">
        <v>2.1837499999999999E-2</v>
      </c>
      <c r="J579" s="44">
        <v>4.7500000000000001E-2</v>
      </c>
      <c r="K579" s="44">
        <v>5.3249999999999999E-2</v>
      </c>
      <c r="M579" s="45">
        <v>1.7373400000000001E-2</v>
      </c>
    </row>
    <row r="580" spans="4:13" ht="15.75" customHeight="1" x14ac:dyDescent="0.25">
      <c r="D580" s="40"/>
      <c r="E580" s="40"/>
      <c r="F580" s="101">
        <v>37326</v>
      </c>
      <c r="G580" s="44">
        <v>1.9E-2</v>
      </c>
      <c r="H580" s="44">
        <v>0.02</v>
      </c>
      <c r="I580" s="44">
        <v>2.2293799999999999E-2</v>
      </c>
      <c r="J580" s="44">
        <v>4.7500000000000001E-2</v>
      </c>
      <c r="K580" s="44">
        <v>5.3200000000000004E-2</v>
      </c>
      <c r="M580" s="45">
        <v>1.7418699999999999E-2</v>
      </c>
    </row>
    <row r="581" spans="4:13" ht="15.75" customHeight="1" x14ac:dyDescent="0.25">
      <c r="D581" s="40"/>
      <c r="E581" s="40"/>
      <c r="F581" s="101">
        <v>37327</v>
      </c>
      <c r="G581" s="44">
        <v>1.9E-2</v>
      </c>
      <c r="H581" s="44">
        <v>0.02</v>
      </c>
      <c r="I581" s="44">
        <v>2.23E-2</v>
      </c>
      <c r="J581" s="44">
        <v>4.7500000000000001E-2</v>
      </c>
      <c r="K581" s="44">
        <v>5.3099999999999994E-2</v>
      </c>
      <c r="M581" s="45">
        <v>1.7431600000000002E-2</v>
      </c>
    </row>
    <row r="582" spans="4:13" ht="15.75" customHeight="1" x14ac:dyDescent="0.25">
      <c r="D582" s="40"/>
      <c r="E582" s="40"/>
      <c r="F582" s="101">
        <v>37328</v>
      </c>
      <c r="G582" s="44">
        <v>1.9E-2</v>
      </c>
      <c r="H582" s="44">
        <v>0.02</v>
      </c>
      <c r="I582" s="44">
        <v>2.24625E-2</v>
      </c>
      <c r="J582" s="44">
        <v>4.7500000000000001E-2</v>
      </c>
      <c r="K582" s="44">
        <v>5.2789999999999997E-2</v>
      </c>
      <c r="M582" s="45">
        <v>1.75131E-2</v>
      </c>
    </row>
    <row r="583" spans="4:13" ht="15.75" customHeight="1" x14ac:dyDescent="0.25">
      <c r="D583" s="40"/>
      <c r="E583" s="40"/>
      <c r="F583" s="101">
        <v>37329</v>
      </c>
      <c r="G583" s="44">
        <v>1.9E-2</v>
      </c>
      <c r="H583" s="44">
        <v>1.9900000000000001E-2</v>
      </c>
      <c r="I583" s="44">
        <v>2.2187499999999999E-2</v>
      </c>
      <c r="J583" s="44">
        <v>4.7500000000000001E-2</v>
      </c>
      <c r="K583" s="44">
        <v>5.4089999999999999E-2</v>
      </c>
      <c r="M583" s="45">
        <v>1.75471E-2</v>
      </c>
    </row>
    <row r="584" spans="4:13" ht="15.75" customHeight="1" x14ac:dyDescent="0.25">
      <c r="D584" s="40"/>
      <c r="E584" s="40"/>
      <c r="F584" s="101">
        <v>37330</v>
      </c>
      <c r="G584" s="44">
        <v>1.9E-2</v>
      </c>
      <c r="H584" s="44">
        <v>2.0099999999999996E-2</v>
      </c>
      <c r="I584" s="44">
        <v>2.2812499999999999E-2</v>
      </c>
      <c r="J584" s="44">
        <v>4.7500000000000001E-2</v>
      </c>
      <c r="K584" s="44">
        <v>5.3269999999999998E-2</v>
      </c>
      <c r="M584" s="45">
        <v>1.7547799999999999E-2</v>
      </c>
    </row>
    <row r="585" spans="4:13" ht="15.75" customHeight="1" x14ac:dyDescent="0.25">
      <c r="D585" s="40"/>
      <c r="E585" s="40"/>
      <c r="F585" s="101">
        <v>37333</v>
      </c>
      <c r="G585" s="44">
        <v>1.9012500000000002E-2</v>
      </c>
      <c r="H585" s="44">
        <v>2.0099999999999996E-2</v>
      </c>
      <c r="I585" s="44">
        <v>2.2799999999999997E-2</v>
      </c>
      <c r="J585" s="44">
        <v>4.7500000000000001E-2</v>
      </c>
      <c r="K585" s="44">
        <v>5.2999999999999999E-2</v>
      </c>
      <c r="M585" s="45">
        <v>1.7512300000000001E-2</v>
      </c>
    </row>
    <row r="586" spans="4:13" ht="15.75" customHeight="1" x14ac:dyDescent="0.25">
      <c r="D586" s="40"/>
      <c r="E586" s="40"/>
      <c r="F586" s="101">
        <v>37334</v>
      </c>
      <c r="G586" s="44">
        <v>1.9E-2</v>
      </c>
      <c r="H586" s="44">
        <v>2.0099999999999996E-2</v>
      </c>
      <c r="I586" s="44">
        <v>2.29625E-2</v>
      </c>
      <c r="J586" s="44">
        <v>4.7500000000000001E-2</v>
      </c>
      <c r="K586" s="44">
        <v>5.2859999999999997E-2</v>
      </c>
      <c r="M586" s="45">
        <v>1.75091E-2</v>
      </c>
    </row>
    <row r="587" spans="4:13" ht="15.75" customHeight="1" x14ac:dyDescent="0.25">
      <c r="D587" s="40"/>
      <c r="E587" s="40"/>
      <c r="F587" s="101">
        <v>37335</v>
      </c>
      <c r="G587" s="44">
        <v>1.9E-2</v>
      </c>
      <c r="H587" s="44">
        <v>1.99375E-2</v>
      </c>
      <c r="I587" s="44">
        <v>2.2499999999999999E-2</v>
      </c>
      <c r="J587" s="44">
        <v>4.7500000000000001E-2</v>
      </c>
      <c r="K587" s="44">
        <v>5.4059999999999997E-2</v>
      </c>
      <c r="M587" s="45">
        <v>1.7458499999999998E-2</v>
      </c>
    </row>
    <row r="588" spans="4:13" ht="15.75" customHeight="1" x14ac:dyDescent="0.25">
      <c r="D588" s="40"/>
      <c r="E588" s="40"/>
      <c r="F588" s="101">
        <v>37336</v>
      </c>
      <c r="G588" s="44">
        <v>1.9E-2</v>
      </c>
      <c r="H588" s="44">
        <v>2.0187499999999997E-2</v>
      </c>
      <c r="I588" s="44">
        <v>2.3300000000000001E-2</v>
      </c>
      <c r="J588" s="44">
        <v>4.7500000000000001E-2</v>
      </c>
      <c r="K588" s="44">
        <v>5.3650000000000003E-2</v>
      </c>
      <c r="M588" s="45">
        <v>1.7478299999999999E-2</v>
      </c>
    </row>
    <row r="589" spans="4:13" ht="15.75" customHeight="1" x14ac:dyDescent="0.25">
      <c r="D589" s="40"/>
      <c r="E589" s="40"/>
      <c r="F589" s="101">
        <v>37337</v>
      </c>
      <c r="G589" s="44">
        <v>1.9E-2</v>
      </c>
      <c r="H589" s="44">
        <v>2.0299999999999999E-2</v>
      </c>
      <c r="I589" s="44">
        <v>2.3399999999999997E-2</v>
      </c>
      <c r="J589" s="44">
        <v>4.7500000000000001E-2</v>
      </c>
      <c r="K589" s="44">
        <v>5.4039999999999998E-2</v>
      </c>
      <c r="M589" s="45">
        <v>1.7486399999999999E-2</v>
      </c>
    </row>
    <row r="590" spans="4:13" ht="15.75" customHeight="1" x14ac:dyDescent="0.25">
      <c r="D590" s="40"/>
      <c r="E590" s="40"/>
      <c r="F590" s="101">
        <v>37340</v>
      </c>
      <c r="G590" s="44">
        <v>1.9E-2</v>
      </c>
      <c r="H590" s="44">
        <v>2.0375000000000001E-2</v>
      </c>
      <c r="I590" s="44">
        <v>2.3599999999999999E-2</v>
      </c>
      <c r="J590" s="44">
        <v>4.7500000000000001E-2</v>
      </c>
      <c r="K590" s="44">
        <v>5.4080000000000003E-2</v>
      </c>
      <c r="M590" s="45">
        <v>1.74962E-2</v>
      </c>
    </row>
    <row r="591" spans="4:13" ht="15.75" customHeight="1" x14ac:dyDescent="0.25">
      <c r="D591" s="40"/>
      <c r="E591" s="40"/>
      <c r="F591" s="101">
        <v>37341</v>
      </c>
      <c r="G591" s="44">
        <v>1.90875E-2</v>
      </c>
      <c r="H591" s="44">
        <v>2.0475E-2</v>
      </c>
      <c r="I591" s="44">
        <v>2.3787500000000003E-2</v>
      </c>
      <c r="J591" s="44">
        <v>4.7500000000000001E-2</v>
      </c>
      <c r="K591" s="44">
        <v>5.3449999999999998E-2</v>
      </c>
      <c r="M591" s="45">
        <v>1.7499400000000002E-2</v>
      </c>
    </row>
    <row r="592" spans="4:13" ht="15.75" customHeight="1" x14ac:dyDescent="0.25">
      <c r="D592" s="40"/>
      <c r="E592" s="40"/>
      <c r="F592" s="101">
        <v>37342</v>
      </c>
      <c r="G592" s="44">
        <v>1.88375E-2</v>
      </c>
      <c r="H592" s="44">
        <v>2.0375000000000001E-2</v>
      </c>
      <c r="I592" s="44">
        <v>2.3412499999999999E-2</v>
      </c>
      <c r="J592" s="44">
        <v>4.7500000000000001E-2</v>
      </c>
      <c r="K592" s="44">
        <v>5.3409999999999999E-2</v>
      </c>
      <c r="M592" s="45">
        <v>1.7519199999999999E-2</v>
      </c>
    </row>
    <row r="593" spans="4:13" ht="15.75" customHeight="1" x14ac:dyDescent="0.25">
      <c r="D593" s="40"/>
      <c r="E593" s="40"/>
      <c r="F593" s="101">
        <v>37343</v>
      </c>
      <c r="G593" s="44">
        <v>1.8787499999999999E-2</v>
      </c>
      <c r="H593" s="44">
        <v>2.0299999999999999E-2</v>
      </c>
      <c r="I593" s="44">
        <v>2.3300000000000001E-2</v>
      </c>
      <c r="J593" s="44">
        <v>4.7500000000000001E-2</v>
      </c>
      <c r="K593" s="44">
        <v>5.4000000000000006E-2</v>
      </c>
      <c r="M593" s="45">
        <v>1.7531499999999998E-2</v>
      </c>
    </row>
    <row r="594" spans="4:13" ht="15.75" customHeight="1" x14ac:dyDescent="0.25">
      <c r="D594" s="40"/>
      <c r="E594" s="40"/>
      <c r="F594" s="101">
        <v>37344</v>
      </c>
      <c r="G594" s="44" t="s">
        <v>33</v>
      </c>
      <c r="H594" s="44" t="s">
        <v>33</v>
      </c>
      <c r="I594" s="44" t="s">
        <v>33</v>
      </c>
      <c r="J594" s="44" t="s">
        <v>33</v>
      </c>
      <c r="K594" s="44">
        <v>5.4000000000000006E-2</v>
      </c>
      <c r="M594" s="45">
        <v>1.7531499999999998E-2</v>
      </c>
    </row>
    <row r="595" spans="4:13" ht="15.75" customHeight="1" x14ac:dyDescent="0.25">
      <c r="D595" s="40"/>
      <c r="E595" s="40"/>
      <c r="F595" s="101">
        <v>37347</v>
      </c>
      <c r="G595" s="44" t="s">
        <v>33</v>
      </c>
      <c r="H595" s="44" t="s">
        <v>33</v>
      </c>
      <c r="I595" s="44" t="s">
        <v>33</v>
      </c>
      <c r="J595" s="44">
        <v>4.7500000000000001E-2</v>
      </c>
      <c r="K595" s="44">
        <v>5.4260000000000003E-2</v>
      </c>
      <c r="M595" s="45">
        <v>1.7482000000000001E-2</v>
      </c>
    </row>
    <row r="596" spans="4:13" ht="15.75" customHeight="1" x14ac:dyDescent="0.25">
      <c r="D596" s="40"/>
      <c r="E596" s="40"/>
      <c r="F596" s="101">
        <v>37348</v>
      </c>
      <c r="G596" s="44">
        <v>1.8799999999999997E-2</v>
      </c>
      <c r="H596" s="44">
        <v>2.0400000000000001E-2</v>
      </c>
      <c r="I596" s="44">
        <v>2.3599999999999999E-2</v>
      </c>
      <c r="J596" s="44">
        <v>4.7500000000000001E-2</v>
      </c>
      <c r="K596" s="44">
        <v>5.3409999999999999E-2</v>
      </c>
      <c r="M596" s="45">
        <v>1.7451899999999999E-2</v>
      </c>
    </row>
    <row r="597" spans="4:13" ht="15.75" customHeight="1" x14ac:dyDescent="0.25">
      <c r="D597" s="40"/>
      <c r="E597" s="40"/>
      <c r="F597" s="101">
        <v>37349</v>
      </c>
      <c r="G597" s="44">
        <v>1.8725000000000002E-2</v>
      </c>
      <c r="H597" s="44">
        <v>2.0262500000000003E-2</v>
      </c>
      <c r="I597" s="44">
        <v>2.3399999999999997E-2</v>
      </c>
      <c r="J597" s="44">
        <v>4.7500000000000001E-2</v>
      </c>
      <c r="K597" s="44">
        <v>5.2779999999999994E-2</v>
      </c>
      <c r="M597" s="45">
        <v>1.74419E-2</v>
      </c>
    </row>
    <row r="598" spans="4:13" ht="15.75" customHeight="1" x14ac:dyDescent="0.25">
      <c r="D598" s="40"/>
      <c r="E598" s="40"/>
      <c r="F598" s="101">
        <v>37350</v>
      </c>
      <c r="G598" s="44">
        <v>1.8700000000000001E-2</v>
      </c>
      <c r="H598" s="44">
        <v>2.0125000000000001E-2</v>
      </c>
      <c r="I598" s="44">
        <v>2.3099999999999999E-2</v>
      </c>
      <c r="J598" s="44">
        <v>4.7500000000000001E-2</v>
      </c>
      <c r="K598" s="44">
        <v>5.2580000000000002E-2</v>
      </c>
      <c r="M598" s="45">
        <v>1.73876E-2</v>
      </c>
    </row>
    <row r="599" spans="4:13" ht="15.75" customHeight="1" x14ac:dyDescent="0.25">
      <c r="D599" s="40"/>
      <c r="E599" s="40"/>
      <c r="F599" s="101">
        <v>37351</v>
      </c>
      <c r="G599" s="44">
        <v>1.8700000000000001E-2</v>
      </c>
      <c r="H599" s="44">
        <v>2.0099999999999996E-2</v>
      </c>
      <c r="I599" s="44">
        <v>2.3E-2</v>
      </c>
      <c r="J599" s="44">
        <v>4.7500000000000001E-2</v>
      </c>
      <c r="K599" s="44">
        <v>5.2060000000000002E-2</v>
      </c>
      <c r="M599" s="45">
        <v>1.7363799999999999E-2</v>
      </c>
    </row>
    <row r="600" spans="4:13" ht="15.75" customHeight="1" x14ac:dyDescent="0.25">
      <c r="D600" s="40"/>
      <c r="E600" s="40"/>
      <c r="F600" s="101">
        <v>37354</v>
      </c>
      <c r="G600" s="44">
        <v>1.8600000000000002E-2</v>
      </c>
      <c r="H600" s="44">
        <v>1.9862500000000002E-2</v>
      </c>
      <c r="I600" s="44">
        <v>2.2400000000000003E-2</v>
      </c>
      <c r="J600" s="44">
        <v>4.7500000000000001E-2</v>
      </c>
      <c r="K600" s="44">
        <v>5.2619999999999993E-2</v>
      </c>
      <c r="M600" s="45">
        <v>1.7388500000000001E-2</v>
      </c>
    </row>
    <row r="601" spans="4:13" ht="15.75" customHeight="1" x14ac:dyDescent="0.25">
      <c r="D601" s="40"/>
      <c r="E601" s="40"/>
      <c r="F601" s="101">
        <v>37355</v>
      </c>
      <c r="G601" s="44">
        <v>1.8600000000000002E-2</v>
      </c>
      <c r="H601" s="44">
        <v>1.9900000000000001E-2</v>
      </c>
      <c r="I601" s="44">
        <v>2.2499999999999999E-2</v>
      </c>
      <c r="J601" s="44">
        <v>4.7500000000000001E-2</v>
      </c>
      <c r="K601" s="44">
        <v>5.2019999999999997E-2</v>
      </c>
      <c r="M601" s="45">
        <v>1.7378499999999998E-2</v>
      </c>
    </row>
    <row r="602" spans="4:13" ht="15.75" customHeight="1" x14ac:dyDescent="0.25">
      <c r="D602" s="40"/>
      <c r="E602" s="40"/>
      <c r="F602" s="101">
        <v>37356</v>
      </c>
      <c r="G602" s="44">
        <v>1.8600000000000002E-2</v>
      </c>
      <c r="H602" s="44">
        <v>1.9799999999999998E-2</v>
      </c>
      <c r="I602" s="44">
        <v>2.22125E-2</v>
      </c>
      <c r="J602" s="44">
        <v>4.7500000000000001E-2</v>
      </c>
      <c r="K602" s="44">
        <v>5.2329999999999995E-2</v>
      </c>
      <c r="M602" s="45">
        <v>1.7378499999999998E-2</v>
      </c>
    </row>
    <row r="603" spans="4:13" ht="15.75" customHeight="1" x14ac:dyDescent="0.25">
      <c r="D603" s="40"/>
      <c r="E603" s="40"/>
      <c r="F603" s="101">
        <v>37357</v>
      </c>
      <c r="G603" s="44">
        <v>1.8600000000000002E-2</v>
      </c>
      <c r="H603" s="44">
        <v>1.9799999999999998E-2</v>
      </c>
      <c r="I603" s="44">
        <v>2.2400000000000003E-2</v>
      </c>
      <c r="J603" s="44">
        <v>4.7500000000000001E-2</v>
      </c>
      <c r="K603" s="44">
        <v>5.2060000000000002E-2</v>
      </c>
      <c r="M603" s="45">
        <v>1.7375100000000001E-2</v>
      </c>
    </row>
    <row r="604" spans="4:13" ht="15.75" customHeight="1" x14ac:dyDescent="0.25">
      <c r="D604" s="40"/>
      <c r="E604" s="40"/>
      <c r="F604" s="101">
        <v>37358</v>
      </c>
      <c r="G604" s="44">
        <v>1.8600000000000002E-2</v>
      </c>
      <c r="H604" s="44">
        <v>1.9799999999999998E-2</v>
      </c>
      <c r="I604" s="44">
        <v>2.23E-2</v>
      </c>
      <c r="J604" s="44">
        <v>4.7500000000000001E-2</v>
      </c>
      <c r="K604" s="44">
        <v>5.1559999999999995E-2</v>
      </c>
      <c r="M604" s="45">
        <v>1.7367E-2</v>
      </c>
    </row>
    <row r="605" spans="4:13" ht="15.75" customHeight="1" x14ac:dyDescent="0.25">
      <c r="D605" s="40"/>
      <c r="E605" s="40"/>
      <c r="F605" s="101">
        <v>37361</v>
      </c>
      <c r="G605" s="44">
        <v>1.8600000000000002E-2</v>
      </c>
      <c r="H605" s="44">
        <v>1.9699999999999999E-2</v>
      </c>
      <c r="I605" s="44">
        <v>2.2012500000000001E-2</v>
      </c>
      <c r="J605" s="44">
        <v>4.7500000000000001E-2</v>
      </c>
      <c r="K605" s="44">
        <v>5.1380000000000002E-2</v>
      </c>
      <c r="M605" s="45">
        <v>1.7284999999999998E-2</v>
      </c>
    </row>
    <row r="606" spans="4:13" ht="15.75" customHeight="1" x14ac:dyDescent="0.25">
      <c r="D606" s="40"/>
      <c r="E606" s="40"/>
      <c r="F606" s="101">
        <v>37362</v>
      </c>
      <c r="G606" s="44">
        <v>1.8600000000000002E-2</v>
      </c>
      <c r="H606" s="44">
        <v>1.9699999999999999E-2</v>
      </c>
      <c r="I606" s="44">
        <v>2.2000000000000002E-2</v>
      </c>
      <c r="J606" s="44">
        <v>4.7500000000000001E-2</v>
      </c>
      <c r="K606" s="44">
        <v>5.1920000000000001E-2</v>
      </c>
      <c r="M606" s="45">
        <v>1.7255E-2</v>
      </c>
    </row>
    <row r="607" spans="4:13" ht="15.75" customHeight="1" x14ac:dyDescent="0.25">
      <c r="D607" s="40"/>
      <c r="E607" s="40"/>
      <c r="F607" s="101">
        <v>37363</v>
      </c>
      <c r="G607" s="44">
        <v>1.8600000000000002E-2</v>
      </c>
      <c r="H607" s="44">
        <v>1.9699999999999999E-2</v>
      </c>
      <c r="I607" s="44">
        <v>2.2099999999999998E-2</v>
      </c>
      <c r="J607" s="44">
        <v>4.7500000000000001E-2</v>
      </c>
      <c r="K607" s="44">
        <v>5.2329999999999995E-2</v>
      </c>
      <c r="M607" s="45">
        <v>1.72683E-2</v>
      </c>
    </row>
    <row r="608" spans="4:13" ht="15.75" customHeight="1" x14ac:dyDescent="0.25">
      <c r="D608" s="40"/>
      <c r="E608" s="40"/>
      <c r="F608" s="101">
        <v>37364</v>
      </c>
      <c r="G608" s="44">
        <v>1.8574999999999998E-2</v>
      </c>
      <c r="H608" s="44">
        <v>1.9487500000000001E-2</v>
      </c>
      <c r="I608" s="44">
        <v>2.1600000000000001E-2</v>
      </c>
      <c r="J608" s="44">
        <v>4.7500000000000001E-2</v>
      </c>
      <c r="K608" s="44">
        <v>5.1980000000000005E-2</v>
      </c>
      <c r="M608" s="45">
        <v>1.7199900000000001E-2</v>
      </c>
    </row>
    <row r="609" spans="4:13" ht="15.75" customHeight="1" x14ac:dyDescent="0.25">
      <c r="D609" s="40"/>
      <c r="E609" s="40"/>
      <c r="F609" s="101">
        <v>37365</v>
      </c>
      <c r="G609" s="44">
        <v>1.8500000000000003E-2</v>
      </c>
      <c r="H609" s="44">
        <v>1.9400000000000001E-2</v>
      </c>
      <c r="I609" s="44">
        <v>2.1487500000000003E-2</v>
      </c>
      <c r="J609" s="44">
        <v>4.7500000000000001E-2</v>
      </c>
      <c r="K609" s="44">
        <v>5.1962000000000001E-2</v>
      </c>
      <c r="M609" s="45">
        <v>1.72023E-2</v>
      </c>
    </row>
    <row r="610" spans="4:13" ht="15.75" customHeight="1" x14ac:dyDescent="0.25">
      <c r="D610" s="40"/>
      <c r="E610" s="40"/>
      <c r="F610" s="101">
        <v>37368</v>
      </c>
      <c r="G610" s="44">
        <v>1.8500000000000003E-2</v>
      </c>
      <c r="H610" s="44">
        <v>1.9400000000000001E-2</v>
      </c>
      <c r="I610" s="44">
        <v>2.1600000000000001E-2</v>
      </c>
      <c r="J610" s="44">
        <v>4.7500000000000001E-2</v>
      </c>
      <c r="K610" s="44">
        <v>5.1755000000000002E-2</v>
      </c>
      <c r="M610" s="45">
        <v>1.7211600000000001E-2</v>
      </c>
    </row>
    <row r="611" spans="4:13" ht="15.75" customHeight="1" x14ac:dyDescent="0.25">
      <c r="D611" s="40"/>
      <c r="E611" s="40"/>
      <c r="F611" s="101">
        <v>37369</v>
      </c>
      <c r="G611" s="44">
        <v>1.8500000000000003E-2</v>
      </c>
      <c r="H611" s="44">
        <v>1.9400000000000001E-2</v>
      </c>
      <c r="I611" s="44">
        <v>2.1499999999999998E-2</v>
      </c>
      <c r="J611" s="44">
        <v>4.7500000000000001E-2</v>
      </c>
      <c r="K611" s="44">
        <v>5.1609999999999996E-2</v>
      </c>
      <c r="M611" s="45">
        <v>1.7191600000000001E-2</v>
      </c>
    </row>
    <row r="612" spans="4:13" ht="15.75" customHeight="1" x14ac:dyDescent="0.25">
      <c r="D612" s="40"/>
      <c r="E612" s="40"/>
      <c r="F612" s="101">
        <v>37370</v>
      </c>
      <c r="G612" s="44">
        <v>1.8500000000000003E-2</v>
      </c>
      <c r="H612" s="44">
        <v>1.9400000000000001E-2</v>
      </c>
      <c r="I612" s="44">
        <v>2.1600000000000001E-2</v>
      </c>
      <c r="J612" s="44">
        <v>4.7500000000000001E-2</v>
      </c>
      <c r="K612" s="44">
        <v>5.1112999999999999E-2</v>
      </c>
      <c r="M612" s="45">
        <v>1.7184899999999999E-2</v>
      </c>
    </row>
    <row r="613" spans="4:13" ht="15.75" customHeight="1" x14ac:dyDescent="0.25">
      <c r="D613" s="40"/>
      <c r="E613" s="40"/>
      <c r="F613" s="101">
        <v>37371</v>
      </c>
      <c r="G613" s="44">
        <v>1.8437499999999999E-2</v>
      </c>
      <c r="H613" s="44">
        <v>1.9287499999999999E-2</v>
      </c>
      <c r="I613" s="44">
        <v>2.1237499999999999E-2</v>
      </c>
      <c r="J613" s="44">
        <v>4.7500000000000001E-2</v>
      </c>
      <c r="K613" s="44">
        <v>5.0928000000000001E-2</v>
      </c>
      <c r="M613" s="45">
        <v>1.7118599999999998E-2</v>
      </c>
    </row>
    <row r="614" spans="4:13" ht="15.75" customHeight="1" x14ac:dyDescent="0.25">
      <c r="D614" s="40"/>
      <c r="E614" s="40"/>
      <c r="F614" s="101">
        <v>37372</v>
      </c>
      <c r="G614" s="44">
        <v>1.8425E-2</v>
      </c>
      <c r="H614" s="44">
        <v>1.92125E-2</v>
      </c>
      <c r="I614" s="44">
        <v>2.1237499999999999E-2</v>
      </c>
      <c r="J614" s="44">
        <v>4.7500000000000001E-2</v>
      </c>
      <c r="K614" s="44">
        <v>5.0536999999999999E-2</v>
      </c>
      <c r="M614" s="45">
        <v>1.7112200000000001E-2</v>
      </c>
    </row>
    <row r="615" spans="4:13" ht="15.75" customHeight="1" x14ac:dyDescent="0.25">
      <c r="D615" s="40"/>
      <c r="E615" s="40"/>
      <c r="F615" s="101">
        <v>37375</v>
      </c>
      <c r="G615" s="44">
        <v>1.8412500000000002E-2</v>
      </c>
      <c r="H615" s="44">
        <v>1.9125E-2</v>
      </c>
      <c r="I615" s="44">
        <v>2.0975000000000001E-2</v>
      </c>
      <c r="J615" s="44">
        <v>4.7500000000000001E-2</v>
      </c>
      <c r="K615" s="44">
        <v>5.1197999999999994E-2</v>
      </c>
      <c r="M615" s="45">
        <v>1.7088000000000002E-2</v>
      </c>
    </row>
    <row r="616" spans="4:13" ht="15.75" customHeight="1" x14ac:dyDescent="0.25">
      <c r="D616" s="40"/>
      <c r="E616" s="40"/>
      <c r="F616" s="101">
        <v>37376</v>
      </c>
      <c r="G616" s="44">
        <v>1.84E-2</v>
      </c>
      <c r="H616" s="44">
        <v>1.9199999999999998E-2</v>
      </c>
      <c r="I616" s="44">
        <v>2.12E-2</v>
      </c>
      <c r="J616" s="44">
        <v>4.7500000000000001E-2</v>
      </c>
      <c r="K616" s="44">
        <v>5.0846999999999996E-2</v>
      </c>
      <c r="M616" s="45">
        <v>1.7088000000000002E-2</v>
      </c>
    </row>
    <row r="617" spans="4:13" ht="15.75" customHeight="1" x14ac:dyDescent="0.25">
      <c r="D617" s="40"/>
      <c r="E617" s="40"/>
      <c r="F617" s="101">
        <v>37377</v>
      </c>
      <c r="G617" s="44">
        <v>1.84E-2</v>
      </c>
      <c r="H617" s="44">
        <v>1.9199999999999998E-2</v>
      </c>
      <c r="I617" s="44">
        <v>2.12E-2</v>
      </c>
      <c r="J617" s="44">
        <v>4.7500000000000001E-2</v>
      </c>
      <c r="K617" s="44">
        <v>5.0578999999999999E-2</v>
      </c>
      <c r="M617" s="45">
        <v>1.7130799999999998E-2</v>
      </c>
    </row>
    <row r="618" spans="4:13" ht="15.75" customHeight="1" x14ac:dyDescent="0.25">
      <c r="D618" s="40"/>
      <c r="E618" s="40"/>
      <c r="F618" s="101">
        <v>37378</v>
      </c>
      <c r="G618" s="44">
        <v>1.84E-2</v>
      </c>
      <c r="H618" s="44">
        <v>1.9199999999999998E-2</v>
      </c>
      <c r="I618" s="44">
        <v>2.12E-2</v>
      </c>
      <c r="J618" s="44">
        <v>4.7500000000000001E-2</v>
      </c>
      <c r="K618" s="44">
        <v>5.0930999999999997E-2</v>
      </c>
      <c r="M618" s="45">
        <v>1.7102800000000001E-2</v>
      </c>
    </row>
    <row r="619" spans="4:13" ht="15.75" customHeight="1" x14ac:dyDescent="0.25">
      <c r="D619" s="40"/>
      <c r="E619" s="40"/>
      <c r="F619" s="101">
        <v>37379</v>
      </c>
      <c r="G619" s="44">
        <v>1.84E-2</v>
      </c>
      <c r="H619" s="44">
        <v>1.9199999999999998E-2</v>
      </c>
      <c r="I619" s="44">
        <v>2.1299999999999999E-2</v>
      </c>
      <c r="J619" s="44">
        <v>4.7500000000000001E-2</v>
      </c>
      <c r="K619" s="44">
        <v>5.0540000000000002E-2</v>
      </c>
      <c r="M619" s="45">
        <v>1.7089099999999999E-2</v>
      </c>
    </row>
    <row r="620" spans="4:13" ht="15.75" customHeight="1" x14ac:dyDescent="0.25">
      <c r="D620" s="40"/>
      <c r="E620" s="40"/>
      <c r="F620" s="101">
        <v>37382</v>
      </c>
      <c r="G620" s="44" t="s">
        <v>33</v>
      </c>
      <c r="H620" s="44" t="s">
        <v>33</v>
      </c>
      <c r="I620" s="44" t="s">
        <v>33</v>
      </c>
      <c r="J620" s="44">
        <v>4.7500000000000001E-2</v>
      </c>
      <c r="K620" s="44">
        <v>5.0643000000000001E-2</v>
      </c>
      <c r="M620" s="45">
        <v>1.7128000000000001E-2</v>
      </c>
    </row>
    <row r="621" spans="4:13" ht="15.75" customHeight="1" x14ac:dyDescent="0.25">
      <c r="D621" s="40"/>
      <c r="E621" s="40"/>
      <c r="F621" s="101">
        <v>37383</v>
      </c>
      <c r="G621" s="44">
        <v>1.84E-2</v>
      </c>
      <c r="H621" s="44">
        <v>1.9E-2</v>
      </c>
      <c r="I621" s="44">
        <v>2.07E-2</v>
      </c>
      <c r="J621" s="44">
        <v>4.7500000000000001E-2</v>
      </c>
      <c r="K621" s="44">
        <v>5.0540000000000002E-2</v>
      </c>
      <c r="M621" s="45">
        <v>1.71247E-2</v>
      </c>
    </row>
    <row r="622" spans="4:13" ht="15.75" customHeight="1" x14ac:dyDescent="0.25">
      <c r="D622" s="40"/>
      <c r="E622" s="40"/>
      <c r="F622" s="101">
        <v>37384</v>
      </c>
      <c r="G622" s="44">
        <v>1.84E-2</v>
      </c>
      <c r="H622" s="44">
        <v>1.89625E-2</v>
      </c>
      <c r="I622" s="44">
        <v>2.06E-2</v>
      </c>
      <c r="J622" s="44">
        <v>4.7500000000000001E-2</v>
      </c>
      <c r="K622" s="44">
        <v>5.2162E-2</v>
      </c>
      <c r="M622" s="45">
        <v>1.7085300000000001E-2</v>
      </c>
    </row>
    <row r="623" spans="4:13" ht="15.75" customHeight="1" x14ac:dyDescent="0.25">
      <c r="D623" s="40"/>
      <c r="E623" s="40"/>
      <c r="F623" s="101">
        <v>37385</v>
      </c>
      <c r="G623" s="44">
        <v>1.84E-2</v>
      </c>
      <c r="H623" s="44">
        <v>1.915E-2</v>
      </c>
      <c r="I623" s="44">
        <v>2.12E-2</v>
      </c>
      <c r="J623" s="44">
        <v>4.7500000000000001E-2</v>
      </c>
      <c r="K623" s="44">
        <v>5.1618999999999998E-2</v>
      </c>
      <c r="M623" s="45">
        <v>1.70902E-2</v>
      </c>
    </row>
    <row r="624" spans="4:13" ht="15.75" customHeight="1" x14ac:dyDescent="0.25">
      <c r="D624" s="40"/>
      <c r="E624" s="40"/>
      <c r="F624" s="101">
        <v>37386</v>
      </c>
      <c r="G624" s="44">
        <v>1.84E-2</v>
      </c>
      <c r="H624" s="44">
        <v>1.9E-2</v>
      </c>
      <c r="I624" s="44">
        <v>2.0799999999999999E-2</v>
      </c>
      <c r="J624" s="44">
        <v>4.7500000000000001E-2</v>
      </c>
      <c r="K624" s="44">
        <v>5.1163E-2</v>
      </c>
      <c r="M624" s="45">
        <v>1.7092300000000001E-2</v>
      </c>
    </row>
    <row r="625" spans="4:13" ht="15.75" customHeight="1" x14ac:dyDescent="0.25">
      <c r="D625" s="40"/>
      <c r="E625" s="40"/>
      <c r="F625" s="101">
        <v>37389</v>
      </c>
      <c r="G625" s="44">
        <v>1.84E-2</v>
      </c>
      <c r="H625" s="44">
        <v>1.9E-2</v>
      </c>
      <c r="I625" s="44">
        <v>2.06E-2</v>
      </c>
      <c r="J625" s="44">
        <v>4.7500000000000001E-2</v>
      </c>
      <c r="K625" s="44">
        <v>5.2206999999999996E-2</v>
      </c>
      <c r="M625" s="45">
        <v>1.7092400000000001E-2</v>
      </c>
    </row>
    <row r="626" spans="4:13" ht="15.75" customHeight="1" x14ac:dyDescent="0.25">
      <c r="D626" s="40"/>
      <c r="E626" s="40"/>
      <c r="F626" s="101">
        <v>37390</v>
      </c>
      <c r="G626" s="44">
        <v>1.84E-2</v>
      </c>
      <c r="H626" s="44">
        <v>1.9E-2</v>
      </c>
      <c r="I626" s="44">
        <v>2.0825E-2</v>
      </c>
      <c r="J626" s="44">
        <v>4.7500000000000001E-2</v>
      </c>
      <c r="K626" s="44">
        <v>5.2755000000000003E-2</v>
      </c>
      <c r="M626" s="45">
        <v>1.7095700000000002E-2</v>
      </c>
    </row>
    <row r="627" spans="4:13" ht="15.75" customHeight="1" x14ac:dyDescent="0.25">
      <c r="D627" s="40"/>
      <c r="E627" s="40"/>
      <c r="F627" s="101">
        <v>37391</v>
      </c>
      <c r="G627" s="44">
        <v>1.84E-2</v>
      </c>
      <c r="H627" s="44">
        <v>1.9199999999999998E-2</v>
      </c>
      <c r="I627" s="44">
        <v>2.1337499999999999E-2</v>
      </c>
      <c r="J627" s="44">
        <v>4.7500000000000001E-2</v>
      </c>
      <c r="K627" s="44">
        <v>5.2440000000000001E-2</v>
      </c>
      <c r="M627" s="45">
        <v>1.7061E-2</v>
      </c>
    </row>
    <row r="628" spans="4:13" ht="15.75" customHeight="1" x14ac:dyDescent="0.25">
      <c r="D628" s="40"/>
      <c r="E628" s="40"/>
      <c r="F628" s="101">
        <v>37392</v>
      </c>
      <c r="G628" s="44">
        <v>1.84E-2</v>
      </c>
      <c r="H628" s="44">
        <v>1.9099999999999999E-2</v>
      </c>
      <c r="I628" s="44">
        <v>2.1225000000000001E-2</v>
      </c>
      <c r="J628" s="44">
        <v>4.7500000000000001E-2</v>
      </c>
      <c r="K628" s="44">
        <v>5.1665000000000003E-2</v>
      </c>
      <c r="M628" s="45">
        <v>1.7015100000000002E-2</v>
      </c>
    </row>
    <row r="629" spans="4:13" ht="15.75" customHeight="1" x14ac:dyDescent="0.25">
      <c r="D629" s="40"/>
      <c r="E629" s="40"/>
      <c r="F629" s="101">
        <v>37393</v>
      </c>
      <c r="G629" s="44">
        <v>1.84E-2</v>
      </c>
      <c r="H629" s="44">
        <v>1.9025E-2</v>
      </c>
      <c r="I629" s="44">
        <v>2.1062500000000001E-2</v>
      </c>
      <c r="J629" s="44">
        <v>4.7500000000000001E-2</v>
      </c>
      <c r="K629" s="44">
        <v>5.2506000000000004E-2</v>
      </c>
      <c r="M629" s="45">
        <v>1.6995400000000001E-2</v>
      </c>
    </row>
    <row r="630" spans="4:13" ht="15.75" customHeight="1" x14ac:dyDescent="0.25">
      <c r="D630" s="40"/>
      <c r="E630" s="40"/>
      <c r="F630" s="101">
        <v>37396</v>
      </c>
      <c r="G630" s="44">
        <v>1.84E-2</v>
      </c>
      <c r="H630" s="44">
        <v>1.9074999999999998E-2</v>
      </c>
      <c r="I630" s="44">
        <v>2.1231300000000002E-2</v>
      </c>
      <c r="J630" s="44">
        <v>4.7500000000000001E-2</v>
      </c>
      <c r="K630" s="44">
        <v>5.1982E-2</v>
      </c>
      <c r="M630" s="45">
        <v>1.7079500000000001E-2</v>
      </c>
    </row>
    <row r="631" spans="4:13" ht="15.75" customHeight="1" x14ac:dyDescent="0.25">
      <c r="D631" s="40"/>
      <c r="E631" s="40"/>
      <c r="F631" s="101">
        <v>37397</v>
      </c>
      <c r="G631" s="44">
        <v>1.84E-2</v>
      </c>
      <c r="H631" s="44">
        <v>1.9E-2</v>
      </c>
      <c r="I631" s="44">
        <v>2.1099999999999997E-2</v>
      </c>
      <c r="J631" s="44">
        <v>4.7500000000000001E-2</v>
      </c>
      <c r="K631" s="44">
        <v>5.1481000000000006E-2</v>
      </c>
      <c r="M631" s="45">
        <v>1.7076299999999999E-2</v>
      </c>
    </row>
    <row r="632" spans="4:13" ht="15.75" customHeight="1" x14ac:dyDescent="0.25">
      <c r="D632" s="40"/>
      <c r="E632" s="40"/>
      <c r="F632" s="101">
        <v>37398</v>
      </c>
      <c r="G632" s="44">
        <v>1.84E-2</v>
      </c>
      <c r="H632" s="44">
        <v>1.89625E-2</v>
      </c>
      <c r="I632" s="44">
        <v>2.0750000000000001E-2</v>
      </c>
      <c r="J632" s="44">
        <v>4.7500000000000001E-2</v>
      </c>
      <c r="K632" s="44">
        <v>5.1127000000000006E-2</v>
      </c>
      <c r="M632" s="45">
        <v>1.7088300000000001E-2</v>
      </c>
    </row>
    <row r="633" spans="4:13" ht="15.75" customHeight="1" x14ac:dyDescent="0.25">
      <c r="D633" s="40"/>
      <c r="E633" s="40"/>
      <c r="F633" s="101">
        <v>37399</v>
      </c>
      <c r="G633" s="44">
        <v>1.84E-2</v>
      </c>
      <c r="H633" s="44">
        <v>1.9E-2</v>
      </c>
      <c r="I633" s="44">
        <v>2.0899999999999998E-2</v>
      </c>
      <c r="J633" s="44">
        <v>4.7500000000000001E-2</v>
      </c>
      <c r="K633" s="44">
        <v>5.1482E-2</v>
      </c>
      <c r="M633" s="45">
        <v>1.7121500000000001E-2</v>
      </c>
    </row>
    <row r="634" spans="4:13" ht="15.75" customHeight="1" x14ac:dyDescent="0.25">
      <c r="D634" s="40"/>
      <c r="E634" s="40"/>
      <c r="F634" s="101">
        <v>37400</v>
      </c>
      <c r="G634" s="44">
        <v>1.84E-2</v>
      </c>
      <c r="H634" s="44">
        <v>1.9E-2</v>
      </c>
      <c r="I634" s="44">
        <v>2.1099999999999997E-2</v>
      </c>
      <c r="J634" s="44">
        <v>4.7500000000000001E-2</v>
      </c>
      <c r="K634" s="44">
        <v>5.1443000000000003E-2</v>
      </c>
      <c r="M634" s="45">
        <v>1.7137599999999999E-2</v>
      </c>
    </row>
    <row r="635" spans="4:13" ht="15.75" customHeight="1" x14ac:dyDescent="0.25">
      <c r="D635" s="40"/>
      <c r="E635" s="40"/>
      <c r="F635" s="101">
        <v>37403</v>
      </c>
      <c r="G635" s="44">
        <v>1.84E-2</v>
      </c>
      <c r="H635" s="44">
        <v>1.9E-2</v>
      </c>
      <c r="I635" s="44">
        <v>2.1099999999999997E-2</v>
      </c>
      <c r="J635" s="44" t="s">
        <v>33</v>
      </c>
      <c r="K635" s="44">
        <v>5.1443000000000003E-2</v>
      </c>
      <c r="M635" s="45">
        <v>1.7137599999999999E-2</v>
      </c>
    </row>
    <row r="636" spans="4:13" ht="15.75" customHeight="1" x14ac:dyDescent="0.25">
      <c r="D636" s="40"/>
      <c r="E636" s="40"/>
      <c r="F636" s="101">
        <v>37404</v>
      </c>
      <c r="G636" s="44">
        <v>1.84E-2</v>
      </c>
      <c r="H636" s="44">
        <v>1.9E-2</v>
      </c>
      <c r="I636" s="44">
        <v>2.1206299999999997E-2</v>
      </c>
      <c r="J636" s="44">
        <v>4.7500000000000001E-2</v>
      </c>
      <c r="K636" s="44">
        <v>5.1276999999999996E-2</v>
      </c>
      <c r="M636" s="45">
        <v>1.7295999999999999E-2</v>
      </c>
    </row>
    <row r="637" spans="4:13" ht="15.75" customHeight="1" x14ac:dyDescent="0.25">
      <c r="D637" s="40"/>
      <c r="E637" s="40"/>
      <c r="F637" s="101">
        <v>37405</v>
      </c>
      <c r="G637" s="44">
        <v>1.84E-2</v>
      </c>
      <c r="H637" s="44">
        <v>1.8987500000000001E-2</v>
      </c>
      <c r="I637" s="44">
        <v>2.0975000000000001E-2</v>
      </c>
      <c r="J637" s="44">
        <v>4.7500000000000001E-2</v>
      </c>
      <c r="K637" s="44">
        <v>5.0610999999999996E-2</v>
      </c>
      <c r="M637" s="45">
        <v>1.7274999999999999E-2</v>
      </c>
    </row>
    <row r="638" spans="4:13" ht="15.75" customHeight="1" x14ac:dyDescent="0.25">
      <c r="D638" s="40"/>
      <c r="E638" s="40"/>
      <c r="F638" s="101">
        <v>37406</v>
      </c>
      <c r="G638" s="44">
        <v>1.8437499999999999E-2</v>
      </c>
      <c r="H638" s="44">
        <v>1.8974999999999999E-2</v>
      </c>
      <c r="I638" s="44">
        <v>2.0899999999999998E-2</v>
      </c>
      <c r="J638" s="44">
        <v>4.7500000000000001E-2</v>
      </c>
      <c r="K638" s="44">
        <v>5.0198E-2</v>
      </c>
      <c r="M638" s="45">
        <v>1.7245699999999999E-2</v>
      </c>
    </row>
    <row r="639" spans="4:13" ht="15.75" customHeight="1" x14ac:dyDescent="0.25">
      <c r="D639" s="40"/>
      <c r="E639" s="40"/>
      <c r="F639" s="101">
        <v>37407</v>
      </c>
      <c r="G639" s="44">
        <v>1.8437499999999999E-2</v>
      </c>
      <c r="H639" s="44">
        <v>1.89625E-2</v>
      </c>
      <c r="I639" s="44">
        <v>2.0799999999999999E-2</v>
      </c>
      <c r="J639" s="44">
        <v>4.7500000000000001E-2</v>
      </c>
      <c r="K639" s="44">
        <v>5.0427E-2</v>
      </c>
      <c r="M639" s="45">
        <v>1.7214300000000002E-2</v>
      </c>
    </row>
    <row r="640" spans="4:13" ht="15.75" customHeight="1" x14ac:dyDescent="0.25">
      <c r="D640" s="40"/>
      <c r="E640" s="40"/>
      <c r="F640" s="101">
        <v>37410</v>
      </c>
      <c r="G640" s="44" t="s">
        <v>33</v>
      </c>
      <c r="H640" s="44" t="s">
        <v>33</v>
      </c>
      <c r="I640" s="44" t="s">
        <v>33</v>
      </c>
      <c r="J640" s="44">
        <v>4.7500000000000001E-2</v>
      </c>
      <c r="K640" s="44">
        <v>4.9972000000000003E-2</v>
      </c>
      <c r="M640" s="45">
        <v>1.7405199999999999E-2</v>
      </c>
    </row>
    <row r="641" spans="4:13" ht="15.75" customHeight="1" x14ac:dyDescent="0.25">
      <c r="D641" s="40"/>
      <c r="E641" s="40"/>
      <c r="F641" s="101">
        <v>37411</v>
      </c>
      <c r="G641" s="44" t="s">
        <v>33</v>
      </c>
      <c r="H641" s="44" t="s">
        <v>33</v>
      </c>
      <c r="I641" s="44" t="s">
        <v>33</v>
      </c>
      <c r="J641" s="44">
        <v>4.7500000000000001E-2</v>
      </c>
      <c r="K641" s="44">
        <v>5.0262000000000001E-2</v>
      </c>
      <c r="M641" s="45">
        <v>1.7392899999999999E-2</v>
      </c>
    </row>
    <row r="642" spans="4:13" ht="15.75" customHeight="1" x14ac:dyDescent="0.25">
      <c r="D642" s="40"/>
      <c r="E642" s="40"/>
      <c r="F642" s="101">
        <v>37412</v>
      </c>
      <c r="G642" s="44">
        <v>1.84E-2</v>
      </c>
      <c r="H642" s="44">
        <v>1.8912500000000002E-2</v>
      </c>
      <c r="I642" s="44">
        <v>2.0799999999999999E-2</v>
      </c>
      <c r="J642" s="44">
        <v>4.7500000000000001E-2</v>
      </c>
      <c r="K642" s="44">
        <v>5.0469E-2</v>
      </c>
      <c r="M642" s="45">
        <v>1.7398499999999997E-2</v>
      </c>
    </row>
    <row r="643" spans="4:13" ht="15.75" customHeight="1" x14ac:dyDescent="0.25">
      <c r="D643" s="40"/>
      <c r="E643" s="40"/>
      <c r="F643" s="101">
        <v>37413</v>
      </c>
      <c r="G643" s="44">
        <v>1.84E-2</v>
      </c>
      <c r="H643" s="44">
        <v>1.89E-2</v>
      </c>
      <c r="I643" s="44">
        <v>2.07E-2</v>
      </c>
      <c r="J643" s="44">
        <v>4.7500000000000001E-2</v>
      </c>
      <c r="K643" s="44">
        <v>4.9745999999999999E-2</v>
      </c>
      <c r="M643" s="45">
        <v>1.73782E-2</v>
      </c>
    </row>
    <row r="644" spans="4:13" ht="15.75" customHeight="1" x14ac:dyDescent="0.25">
      <c r="D644" s="40"/>
      <c r="E644" s="40"/>
      <c r="F644" s="101">
        <v>37414</v>
      </c>
      <c r="G644" s="44">
        <v>1.84E-2</v>
      </c>
      <c r="H644" s="44">
        <v>1.89E-2</v>
      </c>
      <c r="I644" s="44">
        <v>2.06E-2</v>
      </c>
      <c r="J644" s="44">
        <v>4.7500000000000001E-2</v>
      </c>
      <c r="K644" s="44">
        <v>5.0658000000000002E-2</v>
      </c>
      <c r="M644" s="45">
        <v>1.73863E-2</v>
      </c>
    </row>
    <row r="645" spans="4:13" ht="15.75" customHeight="1" x14ac:dyDescent="0.25">
      <c r="D645" s="40"/>
      <c r="E645" s="40"/>
      <c r="F645" s="101">
        <v>37417</v>
      </c>
      <c r="G645" s="44">
        <v>1.84E-2</v>
      </c>
      <c r="H645" s="44">
        <v>1.89E-2</v>
      </c>
      <c r="I645" s="44">
        <v>2.07E-2</v>
      </c>
      <c r="J645" s="44">
        <v>4.7500000000000001E-2</v>
      </c>
      <c r="K645" s="44">
        <v>5.0263999999999996E-2</v>
      </c>
      <c r="M645" s="45">
        <v>1.7458600000000001E-2</v>
      </c>
    </row>
    <row r="646" spans="4:13" ht="15.75" customHeight="1" x14ac:dyDescent="0.25">
      <c r="D646" s="40"/>
      <c r="E646" s="40"/>
      <c r="F646" s="101">
        <v>37418</v>
      </c>
      <c r="G646" s="44">
        <v>1.84E-2</v>
      </c>
      <c r="H646" s="44">
        <v>1.89E-2</v>
      </c>
      <c r="I646" s="44">
        <v>2.0499999999999997E-2</v>
      </c>
      <c r="J646" s="44">
        <v>4.7500000000000001E-2</v>
      </c>
      <c r="K646" s="44">
        <v>4.9726999999999993E-2</v>
      </c>
      <c r="M646" s="45">
        <v>1.74652E-2</v>
      </c>
    </row>
    <row r="647" spans="4:13" ht="15.75" customHeight="1" x14ac:dyDescent="0.25">
      <c r="D647" s="40"/>
      <c r="E647" s="40"/>
      <c r="F647" s="101">
        <v>37419</v>
      </c>
      <c r="G647" s="44">
        <v>1.84E-2</v>
      </c>
      <c r="H647" s="44">
        <v>1.8868799999999998E-2</v>
      </c>
      <c r="I647" s="44">
        <v>2.02875E-2</v>
      </c>
      <c r="J647" s="44">
        <v>4.7500000000000001E-2</v>
      </c>
      <c r="K647" s="44">
        <v>4.9623999999999995E-2</v>
      </c>
      <c r="M647" s="45">
        <v>1.74786E-2</v>
      </c>
    </row>
    <row r="648" spans="4:13" ht="15.75" customHeight="1" x14ac:dyDescent="0.25">
      <c r="D648" s="40"/>
      <c r="E648" s="40"/>
      <c r="F648" s="101">
        <v>37420</v>
      </c>
      <c r="G648" s="44">
        <v>1.84E-2</v>
      </c>
      <c r="H648" s="44">
        <v>1.8868799999999998E-2</v>
      </c>
      <c r="I648" s="44">
        <v>2.0299999999999999E-2</v>
      </c>
      <c r="J648" s="44">
        <v>4.7500000000000001E-2</v>
      </c>
      <c r="K648" s="44">
        <v>4.8986999999999996E-2</v>
      </c>
      <c r="M648" s="45">
        <v>1.74377E-2</v>
      </c>
    </row>
    <row r="649" spans="4:13" ht="15.75" customHeight="1" x14ac:dyDescent="0.25">
      <c r="D649" s="40"/>
      <c r="E649" s="40"/>
      <c r="F649" s="101">
        <v>37421</v>
      </c>
      <c r="G649" s="44">
        <v>1.8393800000000002E-2</v>
      </c>
      <c r="H649" s="44">
        <v>1.8793799999999999E-2</v>
      </c>
      <c r="I649" s="44">
        <v>1.9837499999999997E-2</v>
      </c>
      <c r="J649" s="44">
        <v>4.7500000000000001E-2</v>
      </c>
      <c r="K649" s="44">
        <v>4.7967000000000003E-2</v>
      </c>
      <c r="M649" s="45">
        <v>1.74348E-2</v>
      </c>
    </row>
    <row r="650" spans="4:13" ht="15.75" customHeight="1" x14ac:dyDescent="0.25">
      <c r="D650" s="40"/>
      <c r="E650" s="40"/>
      <c r="F650" s="101">
        <v>37424</v>
      </c>
      <c r="G650" s="44">
        <v>1.84E-2</v>
      </c>
      <c r="H650" s="44">
        <v>1.8787499999999999E-2</v>
      </c>
      <c r="I650" s="44">
        <v>1.9799999999999998E-2</v>
      </c>
      <c r="J650" s="44">
        <v>4.7500000000000001E-2</v>
      </c>
      <c r="K650" s="44">
        <v>4.8434999999999999E-2</v>
      </c>
      <c r="M650" s="45">
        <v>1.7515300000000001E-2</v>
      </c>
    </row>
    <row r="651" spans="4:13" ht="15.75" customHeight="1" x14ac:dyDescent="0.25">
      <c r="D651" s="40"/>
      <c r="E651" s="40"/>
      <c r="F651" s="101">
        <v>37425</v>
      </c>
      <c r="G651" s="44">
        <v>1.8387500000000001E-2</v>
      </c>
      <c r="H651" s="44">
        <v>1.8799999999999997E-2</v>
      </c>
      <c r="I651" s="44">
        <v>1.9900000000000001E-2</v>
      </c>
      <c r="J651" s="44">
        <v>4.7500000000000001E-2</v>
      </c>
      <c r="K651" s="44">
        <v>4.8333000000000001E-2</v>
      </c>
      <c r="M651" s="45">
        <v>1.7481899999999998E-2</v>
      </c>
    </row>
    <row r="652" spans="4:13" ht="15.75" customHeight="1" x14ac:dyDescent="0.25">
      <c r="D652" s="40"/>
      <c r="E652" s="40"/>
      <c r="F652" s="101">
        <v>37426</v>
      </c>
      <c r="G652" s="44">
        <v>1.84E-2</v>
      </c>
      <c r="H652" s="44">
        <v>1.8743799999999998E-2</v>
      </c>
      <c r="I652" s="44">
        <v>1.9737499999999998E-2</v>
      </c>
      <c r="J652" s="44">
        <v>4.7500000000000001E-2</v>
      </c>
      <c r="K652" s="44">
        <v>4.7257E-2</v>
      </c>
      <c r="M652" s="45">
        <v>1.74786E-2</v>
      </c>
    </row>
    <row r="653" spans="4:13" ht="15.75" customHeight="1" x14ac:dyDescent="0.25">
      <c r="D653" s="40"/>
      <c r="E653" s="40"/>
      <c r="F653" s="101">
        <v>37427</v>
      </c>
      <c r="G653" s="44">
        <v>1.84E-2</v>
      </c>
      <c r="H653" s="44">
        <v>1.8700000000000001E-2</v>
      </c>
      <c r="I653" s="44">
        <v>1.9699999999999999E-2</v>
      </c>
      <c r="J653" s="44">
        <v>4.7500000000000001E-2</v>
      </c>
      <c r="K653" s="44">
        <v>4.7884999999999997E-2</v>
      </c>
      <c r="M653" s="45">
        <v>1.74314E-2</v>
      </c>
    </row>
    <row r="654" spans="4:13" ht="15.75" customHeight="1" x14ac:dyDescent="0.25">
      <c r="D654" s="40"/>
      <c r="E654" s="40"/>
      <c r="F654" s="101">
        <v>37428</v>
      </c>
      <c r="G654" s="44">
        <v>1.84E-2</v>
      </c>
      <c r="H654" s="44">
        <v>1.8743799999999998E-2</v>
      </c>
      <c r="I654" s="44">
        <v>1.98125E-2</v>
      </c>
      <c r="J654" s="44">
        <v>4.7500000000000001E-2</v>
      </c>
      <c r="K654" s="44">
        <v>4.7660999999999995E-2</v>
      </c>
      <c r="M654" s="45">
        <v>1.74477E-2</v>
      </c>
    </row>
    <row r="655" spans="4:13" ht="15.75" customHeight="1" x14ac:dyDescent="0.25">
      <c r="D655" s="40"/>
      <c r="E655" s="40"/>
      <c r="F655" s="101">
        <v>37431</v>
      </c>
      <c r="G655" s="44">
        <v>1.84E-2</v>
      </c>
      <c r="H655" s="44">
        <v>1.8700000000000001E-2</v>
      </c>
      <c r="I655" s="44">
        <v>1.97313E-2</v>
      </c>
      <c r="J655" s="44">
        <v>4.7500000000000001E-2</v>
      </c>
      <c r="K655" s="44">
        <v>4.8272000000000002E-2</v>
      </c>
      <c r="M655" s="45">
        <v>1.74886E-2</v>
      </c>
    </row>
    <row r="656" spans="4:13" ht="15.75" customHeight="1" x14ac:dyDescent="0.25">
      <c r="D656" s="40"/>
      <c r="E656" s="40"/>
      <c r="F656" s="101">
        <v>37432</v>
      </c>
      <c r="G656" s="44">
        <v>1.84E-2</v>
      </c>
      <c r="H656" s="44">
        <v>1.8700000000000001E-2</v>
      </c>
      <c r="I656" s="44">
        <v>1.9724999999999999E-2</v>
      </c>
      <c r="J656" s="44">
        <v>4.7500000000000001E-2</v>
      </c>
      <c r="K656" s="44">
        <v>4.8170000000000004E-2</v>
      </c>
      <c r="M656" s="45">
        <v>1.7485299999999999E-2</v>
      </c>
    </row>
    <row r="657" spans="4:13" ht="15.75" customHeight="1" x14ac:dyDescent="0.25">
      <c r="D657" s="40"/>
      <c r="E657" s="40"/>
      <c r="F657" s="101">
        <v>37433</v>
      </c>
      <c r="G657" s="44">
        <v>1.8387500000000001E-2</v>
      </c>
      <c r="H657" s="44">
        <v>1.8550000000000001E-2</v>
      </c>
      <c r="I657" s="44">
        <v>1.9137500000000002E-2</v>
      </c>
      <c r="J657" s="44">
        <v>4.7500000000000001E-2</v>
      </c>
      <c r="K657" s="44">
        <v>4.7417000000000001E-2</v>
      </c>
      <c r="M657" s="45">
        <v>1.7471899999999999E-2</v>
      </c>
    </row>
    <row r="658" spans="4:13" ht="15.75" customHeight="1" x14ac:dyDescent="0.25">
      <c r="D658" s="40"/>
      <c r="E658" s="40"/>
      <c r="F658" s="101">
        <v>37434</v>
      </c>
      <c r="G658" s="44">
        <v>1.8387500000000001E-2</v>
      </c>
      <c r="H658" s="44">
        <v>1.8600000000000002E-2</v>
      </c>
      <c r="I658" s="44">
        <v>1.9487500000000001E-2</v>
      </c>
      <c r="J658" s="44">
        <v>4.7500000000000001E-2</v>
      </c>
      <c r="K658" s="44">
        <v>4.8209999999999996E-2</v>
      </c>
      <c r="M658" s="45">
        <v>1.7409500000000001E-2</v>
      </c>
    </row>
    <row r="659" spans="4:13" ht="15.75" customHeight="1" x14ac:dyDescent="0.25">
      <c r="D659" s="40"/>
      <c r="E659" s="40"/>
      <c r="F659" s="101">
        <v>37435</v>
      </c>
      <c r="G659" s="44">
        <v>1.8387500000000001E-2</v>
      </c>
      <c r="H659" s="44">
        <v>1.8600000000000002E-2</v>
      </c>
      <c r="I659" s="44">
        <v>1.95625E-2</v>
      </c>
      <c r="J659" s="44">
        <v>4.7500000000000001E-2</v>
      </c>
      <c r="K659" s="44">
        <v>4.7965000000000001E-2</v>
      </c>
      <c r="M659" s="45">
        <v>1.73863E-2</v>
      </c>
    </row>
    <row r="660" spans="4:13" ht="15.75" customHeight="1" x14ac:dyDescent="0.25">
      <c r="D660" s="40"/>
      <c r="E660" s="40"/>
      <c r="F660" s="101">
        <v>37438</v>
      </c>
      <c r="G660" s="44">
        <v>1.8387500000000001E-2</v>
      </c>
      <c r="H660" s="44">
        <v>1.8600000000000002E-2</v>
      </c>
      <c r="I660" s="44">
        <v>1.95E-2</v>
      </c>
      <c r="J660" s="44">
        <v>4.7500000000000001E-2</v>
      </c>
      <c r="K660" s="44">
        <v>4.7801999999999997E-2</v>
      </c>
      <c r="M660" s="45">
        <v>1.7237800000000001E-2</v>
      </c>
    </row>
    <row r="661" spans="4:13" ht="15.75" customHeight="1" x14ac:dyDescent="0.25">
      <c r="D661" s="40"/>
      <c r="E661" s="40"/>
      <c r="F661" s="101">
        <v>37439</v>
      </c>
      <c r="G661" s="44">
        <v>1.8387500000000001E-2</v>
      </c>
      <c r="H661" s="44">
        <v>1.8600000000000002E-2</v>
      </c>
      <c r="I661" s="44">
        <v>1.95E-2</v>
      </c>
      <c r="J661" s="44">
        <v>4.7500000000000001E-2</v>
      </c>
      <c r="K661" s="44">
        <v>4.7253999999999997E-2</v>
      </c>
      <c r="M661" s="45">
        <v>1.72088E-2</v>
      </c>
    </row>
    <row r="662" spans="4:13" ht="15.75" customHeight="1" x14ac:dyDescent="0.25">
      <c r="D662" s="40"/>
      <c r="E662" s="40"/>
      <c r="F662" s="101">
        <v>37440</v>
      </c>
      <c r="G662" s="44">
        <v>1.8387500000000001E-2</v>
      </c>
      <c r="H662" s="44">
        <v>1.8600000000000002E-2</v>
      </c>
      <c r="I662" s="44">
        <v>1.9462500000000001E-2</v>
      </c>
      <c r="J662" s="44">
        <v>4.7500000000000001E-2</v>
      </c>
      <c r="K662" s="44">
        <v>4.7638999999999994E-2</v>
      </c>
      <c r="M662" s="45">
        <v>1.71551E-2</v>
      </c>
    </row>
    <row r="663" spans="4:13" ht="15.75" customHeight="1" x14ac:dyDescent="0.25">
      <c r="D663" s="40"/>
      <c r="E663" s="40"/>
      <c r="F663" s="101">
        <v>37441</v>
      </c>
      <c r="G663" s="44">
        <v>1.84E-2</v>
      </c>
      <c r="H663" s="44">
        <v>1.8600000000000002E-2</v>
      </c>
      <c r="I663" s="44">
        <v>1.9493799999999999E-2</v>
      </c>
      <c r="J663" s="44" t="s">
        <v>33</v>
      </c>
      <c r="K663" s="44">
        <v>4.7638999999999994E-2</v>
      </c>
      <c r="M663" s="45">
        <v>1.71551E-2</v>
      </c>
    </row>
    <row r="664" spans="4:13" ht="15.75" customHeight="1" x14ac:dyDescent="0.25">
      <c r="D664" s="40"/>
      <c r="E664" s="40"/>
      <c r="F664" s="101">
        <v>37442</v>
      </c>
      <c r="G664" s="44">
        <v>1.84E-2</v>
      </c>
      <c r="H664" s="44">
        <v>1.8600000000000002E-2</v>
      </c>
      <c r="I664" s="44">
        <v>1.9599999999999999E-2</v>
      </c>
      <c r="J664" s="44">
        <v>4.7500000000000001E-2</v>
      </c>
      <c r="K664" s="44">
        <v>4.8559999999999999E-2</v>
      </c>
      <c r="M664" s="45">
        <v>1.7137599999999999E-2</v>
      </c>
    </row>
    <row r="665" spans="4:13" ht="15.75" customHeight="1" x14ac:dyDescent="0.25">
      <c r="D665" s="40"/>
      <c r="E665" s="40"/>
      <c r="F665" s="101">
        <v>37445</v>
      </c>
      <c r="G665" s="44">
        <v>1.84E-2</v>
      </c>
      <c r="H665" s="44">
        <v>1.8600000000000002E-2</v>
      </c>
      <c r="I665" s="44">
        <v>1.95E-2</v>
      </c>
      <c r="J665" s="44">
        <v>4.7500000000000001E-2</v>
      </c>
      <c r="K665" s="44">
        <v>4.7945000000000002E-2</v>
      </c>
      <c r="M665" s="45">
        <v>1.7176499999999997E-2</v>
      </c>
    </row>
    <row r="666" spans="4:13" ht="15.75" customHeight="1" x14ac:dyDescent="0.25">
      <c r="D666" s="40"/>
      <c r="E666" s="40"/>
      <c r="F666" s="101">
        <v>37446</v>
      </c>
      <c r="G666" s="44">
        <v>1.84E-2</v>
      </c>
      <c r="H666" s="44">
        <v>1.8600000000000002E-2</v>
      </c>
      <c r="I666" s="44">
        <v>1.95E-2</v>
      </c>
      <c r="J666" s="44">
        <v>4.7500000000000001E-2</v>
      </c>
      <c r="K666" s="44">
        <v>4.7252000000000002E-2</v>
      </c>
      <c r="M666" s="45">
        <v>1.7173299999999999E-2</v>
      </c>
    </row>
    <row r="667" spans="4:13" ht="15.75" customHeight="1" x14ac:dyDescent="0.25">
      <c r="D667" s="40"/>
      <c r="E667" s="40"/>
      <c r="F667" s="101">
        <v>37447</v>
      </c>
      <c r="G667" s="44">
        <v>1.84E-2</v>
      </c>
      <c r="H667" s="44">
        <v>1.8600000000000002E-2</v>
      </c>
      <c r="I667" s="44">
        <v>1.9299999999999998E-2</v>
      </c>
      <c r="J667" s="44">
        <v>4.7500000000000001E-2</v>
      </c>
      <c r="K667" s="44">
        <v>4.6120999999999995E-2</v>
      </c>
      <c r="M667" s="45">
        <v>1.7103500000000001E-2</v>
      </c>
    </row>
    <row r="668" spans="4:13" ht="15.75" customHeight="1" x14ac:dyDescent="0.25">
      <c r="D668" s="40"/>
      <c r="E668" s="40"/>
      <c r="F668" s="101">
        <v>37448</v>
      </c>
      <c r="G668" s="44">
        <v>1.8387500000000001E-2</v>
      </c>
      <c r="H668" s="44">
        <v>1.8600000000000002E-2</v>
      </c>
      <c r="I668" s="44">
        <v>1.9199999999999998E-2</v>
      </c>
      <c r="J668" s="44">
        <v>4.7500000000000001E-2</v>
      </c>
      <c r="K668" s="44">
        <v>4.6361999999999993E-2</v>
      </c>
      <c r="M668" s="45">
        <v>1.7093499999999998E-2</v>
      </c>
    </row>
    <row r="669" spans="4:13" ht="15.75" customHeight="1" x14ac:dyDescent="0.25">
      <c r="D669" s="40"/>
      <c r="E669" s="40"/>
      <c r="F669" s="101">
        <v>37449</v>
      </c>
      <c r="G669" s="44">
        <v>1.84E-2</v>
      </c>
      <c r="H669" s="44">
        <v>1.8600000000000002E-2</v>
      </c>
      <c r="I669" s="44">
        <v>1.9349999999999999E-2</v>
      </c>
      <c r="J669" s="44">
        <v>4.7500000000000001E-2</v>
      </c>
      <c r="K669" s="44">
        <v>4.5717999999999995E-2</v>
      </c>
      <c r="M669" s="45">
        <v>1.7082699999999999E-2</v>
      </c>
    </row>
    <row r="670" spans="4:13" ht="15.75" customHeight="1" x14ac:dyDescent="0.25">
      <c r="D670" s="40"/>
      <c r="E670" s="40"/>
      <c r="F670" s="101">
        <v>37452</v>
      </c>
      <c r="G670" s="44">
        <v>1.8387500000000001E-2</v>
      </c>
      <c r="H670" s="44">
        <v>1.8600000000000002E-2</v>
      </c>
      <c r="I670" s="44">
        <v>1.9099999999999999E-2</v>
      </c>
      <c r="J670" s="44">
        <v>4.7500000000000001E-2</v>
      </c>
      <c r="K670" s="44">
        <v>4.6260000000000003E-2</v>
      </c>
      <c r="M670" s="45">
        <v>1.7089300000000002E-2</v>
      </c>
    </row>
    <row r="671" spans="4:13" ht="15.75" customHeight="1" x14ac:dyDescent="0.25">
      <c r="D671" s="40"/>
      <c r="E671" s="40"/>
      <c r="F671" s="101">
        <v>37453</v>
      </c>
      <c r="G671" s="44">
        <v>1.8374999999999999E-2</v>
      </c>
      <c r="H671" s="44">
        <v>1.8550000000000001E-2</v>
      </c>
      <c r="I671" s="44">
        <v>1.8937499999999999E-2</v>
      </c>
      <c r="J671" s="44">
        <v>4.7500000000000001E-2</v>
      </c>
      <c r="K671" s="44">
        <v>4.6805000000000006E-2</v>
      </c>
      <c r="M671" s="45">
        <v>1.70925E-2</v>
      </c>
    </row>
    <row r="672" spans="4:13" ht="15.75" customHeight="1" x14ac:dyDescent="0.25">
      <c r="D672" s="40"/>
      <c r="E672" s="40"/>
      <c r="F672" s="101">
        <v>37454</v>
      </c>
      <c r="G672" s="44">
        <v>1.84E-2</v>
      </c>
      <c r="H672" s="44">
        <v>1.8600000000000002E-2</v>
      </c>
      <c r="I672" s="44">
        <v>1.9175000000000001E-2</v>
      </c>
      <c r="J672" s="44">
        <v>4.7500000000000001E-2</v>
      </c>
      <c r="K672" s="44">
        <v>4.6824999999999999E-2</v>
      </c>
      <c r="M672" s="45">
        <v>1.7115700000000001E-2</v>
      </c>
    </row>
    <row r="673" spans="4:13" ht="15.75" customHeight="1" x14ac:dyDescent="0.25">
      <c r="D673" s="40"/>
      <c r="E673" s="40"/>
      <c r="F673" s="101">
        <v>37455</v>
      </c>
      <c r="G673" s="44">
        <v>1.84E-2</v>
      </c>
      <c r="H673" s="44">
        <v>1.8600000000000002E-2</v>
      </c>
      <c r="I673" s="44">
        <v>1.9237500000000001E-2</v>
      </c>
      <c r="J673" s="44">
        <v>4.7500000000000001E-2</v>
      </c>
      <c r="K673" s="44">
        <v>4.6056999999999994E-2</v>
      </c>
      <c r="M673" s="45">
        <v>1.7115399999999999E-2</v>
      </c>
    </row>
    <row r="674" spans="4:13" ht="15.75" customHeight="1" x14ac:dyDescent="0.25">
      <c r="D674" s="40"/>
      <c r="E674" s="40"/>
      <c r="F674" s="101">
        <v>37456</v>
      </c>
      <c r="G674" s="44">
        <v>1.84E-2</v>
      </c>
      <c r="H674" s="44">
        <v>1.8600000000000002E-2</v>
      </c>
      <c r="I674" s="44">
        <v>1.90875E-2</v>
      </c>
      <c r="J674" s="44">
        <v>4.7500000000000001E-2</v>
      </c>
      <c r="K674" s="44">
        <v>4.5193999999999998E-2</v>
      </c>
      <c r="M674" s="45">
        <v>1.7121500000000001E-2</v>
      </c>
    </row>
    <row r="675" spans="4:13" ht="15.75" customHeight="1" x14ac:dyDescent="0.25">
      <c r="D675" s="40"/>
      <c r="E675" s="40"/>
      <c r="F675" s="101">
        <v>37459</v>
      </c>
      <c r="G675" s="44">
        <v>1.8387500000000001E-2</v>
      </c>
      <c r="H675" s="44">
        <v>1.8543799999999999E-2</v>
      </c>
      <c r="I675" s="44">
        <v>1.8862500000000001E-2</v>
      </c>
      <c r="J675" s="44">
        <v>4.7500000000000001E-2</v>
      </c>
      <c r="K675" s="44">
        <v>4.4436999999999997E-2</v>
      </c>
      <c r="M675" s="45">
        <v>1.7150600000000002E-2</v>
      </c>
    </row>
    <row r="676" spans="4:13" ht="15.75" customHeight="1" x14ac:dyDescent="0.25">
      <c r="D676" s="40"/>
      <c r="E676" s="40"/>
      <c r="F676" s="101">
        <v>37460</v>
      </c>
      <c r="G676" s="44">
        <v>1.8368800000000001E-2</v>
      </c>
      <c r="H676" s="44">
        <v>1.8512500000000001E-2</v>
      </c>
      <c r="I676" s="44">
        <v>1.89E-2</v>
      </c>
      <c r="J676" s="44">
        <v>4.7500000000000001E-2</v>
      </c>
      <c r="K676" s="44">
        <v>4.4059000000000001E-2</v>
      </c>
      <c r="M676" s="45">
        <v>1.71539E-2</v>
      </c>
    </row>
    <row r="677" spans="4:13" ht="15.75" customHeight="1" x14ac:dyDescent="0.25">
      <c r="D677" s="40"/>
      <c r="E677" s="40"/>
      <c r="F677" s="101">
        <v>37461</v>
      </c>
      <c r="G677" s="44">
        <v>1.8175E-2</v>
      </c>
      <c r="H677" s="44">
        <v>1.8200000000000001E-2</v>
      </c>
      <c r="I677" s="44">
        <v>1.82125E-2</v>
      </c>
      <c r="J677" s="44">
        <v>4.7500000000000001E-2</v>
      </c>
      <c r="K677" s="44">
        <v>4.4851999999999996E-2</v>
      </c>
      <c r="M677" s="45">
        <v>1.7103500000000001E-2</v>
      </c>
    </row>
    <row r="678" spans="4:13" ht="15.75" customHeight="1" x14ac:dyDescent="0.25">
      <c r="D678" s="40"/>
      <c r="E678" s="40"/>
      <c r="F678" s="101">
        <v>37462</v>
      </c>
      <c r="G678" s="44">
        <v>1.8200000000000001E-2</v>
      </c>
      <c r="H678" s="44">
        <v>1.8275E-2</v>
      </c>
      <c r="I678" s="44">
        <v>1.8474999999999998E-2</v>
      </c>
      <c r="J678" s="44">
        <v>4.7500000000000001E-2</v>
      </c>
      <c r="K678" s="44">
        <v>4.3801E-2</v>
      </c>
      <c r="M678" s="45">
        <v>1.70966E-2</v>
      </c>
    </row>
    <row r="679" spans="4:13" ht="15.75" customHeight="1" x14ac:dyDescent="0.25">
      <c r="D679" s="40"/>
      <c r="E679" s="40"/>
      <c r="F679" s="101">
        <v>37463</v>
      </c>
      <c r="G679" s="44">
        <v>1.8100000000000002E-2</v>
      </c>
      <c r="H679" s="44">
        <v>1.8100000000000002E-2</v>
      </c>
      <c r="I679" s="44">
        <v>1.8200000000000001E-2</v>
      </c>
      <c r="J679" s="44">
        <v>4.7500000000000001E-2</v>
      </c>
      <c r="K679" s="44">
        <v>4.3817000000000002E-2</v>
      </c>
      <c r="M679" s="45">
        <v>1.7092400000000001E-2</v>
      </c>
    </row>
    <row r="680" spans="4:13" ht="15.75" customHeight="1" x14ac:dyDescent="0.25">
      <c r="D680" s="40"/>
      <c r="E680" s="40"/>
      <c r="F680" s="101">
        <v>37466</v>
      </c>
      <c r="G680" s="44">
        <v>1.8100000000000002E-2</v>
      </c>
      <c r="H680" s="44">
        <v>1.8100000000000002E-2</v>
      </c>
      <c r="I680" s="44">
        <v>1.83E-2</v>
      </c>
      <c r="J680" s="44">
        <v>4.7500000000000001E-2</v>
      </c>
      <c r="K680" s="44">
        <v>4.5609000000000004E-2</v>
      </c>
      <c r="M680" s="45">
        <v>1.7141E-2</v>
      </c>
    </row>
    <row r="681" spans="4:13" ht="15.75" customHeight="1" x14ac:dyDescent="0.25">
      <c r="D681" s="40"/>
      <c r="E681" s="40"/>
      <c r="F681" s="101">
        <v>37467</v>
      </c>
      <c r="G681" s="44">
        <v>1.8187500000000002E-2</v>
      </c>
      <c r="H681" s="44">
        <v>1.8225000000000002E-2</v>
      </c>
      <c r="I681" s="44">
        <v>1.8612500000000001E-2</v>
      </c>
      <c r="J681" s="44">
        <v>4.7500000000000001E-2</v>
      </c>
      <c r="K681" s="44">
        <v>4.5850000000000002E-2</v>
      </c>
      <c r="M681" s="45">
        <v>1.7157100000000002E-2</v>
      </c>
    </row>
    <row r="682" spans="4:13" ht="15.75" customHeight="1" x14ac:dyDescent="0.25">
      <c r="D682" s="40"/>
      <c r="E682" s="40"/>
      <c r="F682" s="101">
        <v>37468</v>
      </c>
      <c r="G682" s="44">
        <v>1.8200000000000001E-2</v>
      </c>
      <c r="H682" s="44">
        <v>1.82375E-2</v>
      </c>
      <c r="I682" s="44">
        <v>1.8700000000000001E-2</v>
      </c>
      <c r="J682" s="44">
        <v>4.7500000000000001E-2</v>
      </c>
      <c r="K682" s="44">
        <v>4.4588000000000003E-2</v>
      </c>
      <c r="M682" s="45">
        <v>1.71515E-2</v>
      </c>
    </row>
    <row r="683" spans="4:13" ht="15.75" customHeight="1" x14ac:dyDescent="0.25">
      <c r="D683" s="40"/>
      <c r="E683" s="40"/>
      <c r="F683" s="101">
        <v>37469</v>
      </c>
      <c r="G683" s="44">
        <v>1.8100000000000002E-2</v>
      </c>
      <c r="H683" s="44">
        <v>1.8124999999999999E-2</v>
      </c>
      <c r="I683" s="44">
        <v>1.83E-2</v>
      </c>
      <c r="J683" s="44">
        <v>4.7500000000000001E-2</v>
      </c>
      <c r="K683" s="44">
        <v>4.3893000000000001E-2</v>
      </c>
      <c r="M683" s="45">
        <v>1.72491E-2</v>
      </c>
    </row>
    <row r="684" spans="4:13" ht="15.75" customHeight="1" x14ac:dyDescent="0.25">
      <c r="D684" s="40"/>
      <c r="E684" s="40"/>
      <c r="F684" s="101">
        <v>37470</v>
      </c>
      <c r="G684" s="44">
        <v>1.8000000000000002E-2</v>
      </c>
      <c r="H684" s="44">
        <v>1.8000000000000002E-2</v>
      </c>
      <c r="I684" s="44">
        <v>1.8100000000000002E-2</v>
      </c>
      <c r="J684" s="44">
        <v>4.7500000000000001E-2</v>
      </c>
      <c r="K684" s="44">
        <v>4.2903999999999998E-2</v>
      </c>
      <c r="M684" s="45">
        <v>1.7240399999999999E-2</v>
      </c>
    </row>
    <row r="685" spans="4:13" ht="15.75" customHeight="1" x14ac:dyDescent="0.25">
      <c r="D685" s="40"/>
      <c r="E685" s="40"/>
      <c r="F685" s="101">
        <v>37473</v>
      </c>
      <c r="G685" s="44">
        <v>1.7887500000000001E-2</v>
      </c>
      <c r="H685" s="44">
        <v>1.77E-2</v>
      </c>
      <c r="I685" s="44">
        <v>1.7362499999999999E-2</v>
      </c>
      <c r="J685" s="44">
        <v>4.7500000000000001E-2</v>
      </c>
      <c r="K685" s="44">
        <v>4.2081999999999994E-2</v>
      </c>
      <c r="M685" s="45">
        <v>1.7321800000000002E-2</v>
      </c>
    </row>
    <row r="686" spans="4:13" ht="15.75" customHeight="1" x14ac:dyDescent="0.25">
      <c r="D686" s="40"/>
      <c r="E686" s="40"/>
      <c r="F686" s="101">
        <v>37474</v>
      </c>
      <c r="G686" s="44">
        <v>1.78E-2</v>
      </c>
      <c r="H686" s="44">
        <v>1.7575E-2</v>
      </c>
      <c r="I686" s="44">
        <v>1.7312499999999998E-2</v>
      </c>
      <c r="J686" s="44">
        <v>4.7500000000000001E-2</v>
      </c>
      <c r="K686" s="44">
        <v>4.3314999999999999E-2</v>
      </c>
      <c r="M686" s="45">
        <v>1.7321800000000002E-2</v>
      </c>
    </row>
    <row r="687" spans="4:13" ht="15.75" customHeight="1" x14ac:dyDescent="0.25">
      <c r="D687" s="40"/>
      <c r="E687" s="40"/>
      <c r="F687" s="101">
        <v>37475</v>
      </c>
      <c r="G687" s="44">
        <v>1.78E-2</v>
      </c>
      <c r="H687" s="44">
        <v>1.7600000000000001E-2</v>
      </c>
      <c r="I687" s="44">
        <v>1.73875E-2</v>
      </c>
      <c r="J687" s="44">
        <v>4.7500000000000001E-2</v>
      </c>
      <c r="K687" s="44">
        <v>4.3038E-2</v>
      </c>
      <c r="M687" s="45">
        <v>1.7267299999999999E-2</v>
      </c>
    </row>
    <row r="688" spans="4:13" ht="15.75" customHeight="1" x14ac:dyDescent="0.25">
      <c r="D688" s="40"/>
      <c r="E688" s="40"/>
      <c r="F688" s="101">
        <v>37476</v>
      </c>
      <c r="G688" s="44">
        <v>1.7774999999999999E-2</v>
      </c>
      <c r="H688" s="44">
        <v>1.7425E-2</v>
      </c>
      <c r="I688" s="44">
        <v>1.7100000000000001E-2</v>
      </c>
      <c r="J688" s="44">
        <v>4.7500000000000001E-2</v>
      </c>
      <c r="K688" s="44">
        <v>4.3944999999999998E-2</v>
      </c>
      <c r="M688" s="45">
        <v>1.72561E-2</v>
      </c>
    </row>
    <row r="689" spans="4:13" ht="15.75" customHeight="1" x14ac:dyDescent="0.25">
      <c r="D689" s="40"/>
      <c r="E689" s="40"/>
      <c r="F689" s="101">
        <v>37477</v>
      </c>
      <c r="G689" s="44">
        <v>1.78E-2</v>
      </c>
      <c r="H689" s="44">
        <v>1.7524999999999999E-2</v>
      </c>
      <c r="I689" s="44">
        <v>1.7456300000000001E-2</v>
      </c>
      <c r="J689" s="44">
        <v>4.7500000000000001E-2</v>
      </c>
      <c r="K689" s="44">
        <v>4.2549999999999998E-2</v>
      </c>
      <c r="M689" s="45">
        <v>1.72538E-2</v>
      </c>
    </row>
    <row r="690" spans="4:13" ht="15.75" customHeight="1" x14ac:dyDescent="0.25">
      <c r="D690" s="40"/>
      <c r="E690" s="40"/>
      <c r="F690" s="101">
        <v>37480</v>
      </c>
      <c r="G690" s="44">
        <v>1.78E-2</v>
      </c>
      <c r="H690" s="44">
        <v>1.7500000000000002E-2</v>
      </c>
      <c r="I690" s="44">
        <v>1.72E-2</v>
      </c>
      <c r="J690" s="44">
        <v>4.7500000000000001E-2</v>
      </c>
      <c r="K690" s="44">
        <v>4.215E-2</v>
      </c>
      <c r="M690" s="45">
        <v>1.7325E-2</v>
      </c>
    </row>
    <row r="691" spans="4:13" ht="15.75" customHeight="1" x14ac:dyDescent="0.25">
      <c r="D691" s="40"/>
      <c r="E691" s="40"/>
      <c r="F691" s="101">
        <v>37481</v>
      </c>
      <c r="G691" s="44">
        <v>1.78E-2</v>
      </c>
      <c r="H691" s="44">
        <v>1.7500000000000002E-2</v>
      </c>
      <c r="I691" s="44">
        <v>1.7381299999999999E-2</v>
      </c>
      <c r="J691" s="44">
        <v>4.7500000000000001E-2</v>
      </c>
      <c r="K691" s="44">
        <v>4.0852000000000006E-2</v>
      </c>
      <c r="M691" s="45">
        <v>1.7325E-2</v>
      </c>
    </row>
    <row r="692" spans="4:13" ht="15.75" customHeight="1" x14ac:dyDescent="0.25">
      <c r="D692" s="40"/>
      <c r="E692" s="40"/>
      <c r="F692" s="101">
        <v>37482</v>
      </c>
      <c r="G692" s="44">
        <v>1.78E-2</v>
      </c>
      <c r="H692" s="44">
        <v>1.7331300000000001E-2</v>
      </c>
      <c r="I692" s="44">
        <v>1.685E-2</v>
      </c>
      <c r="J692" s="44">
        <v>4.7500000000000001E-2</v>
      </c>
      <c r="K692" s="44">
        <v>4.1193999999999995E-2</v>
      </c>
      <c r="M692" s="45">
        <v>1.7285499999999999E-2</v>
      </c>
    </row>
    <row r="693" spans="4:13" ht="15.75" customHeight="1" x14ac:dyDescent="0.25">
      <c r="D693" s="40"/>
      <c r="E693" s="40"/>
      <c r="F693" s="101">
        <v>37483</v>
      </c>
      <c r="G693" s="44">
        <v>1.7899999999999999E-2</v>
      </c>
      <c r="H693" s="44">
        <v>1.7575E-2</v>
      </c>
      <c r="I693" s="44">
        <v>1.73875E-2</v>
      </c>
      <c r="J693" s="44">
        <v>4.7500000000000001E-2</v>
      </c>
      <c r="K693" s="44">
        <v>4.1801999999999999E-2</v>
      </c>
      <c r="M693" s="45">
        <v>1.7296800000000001E-2</v>
      </c>
    </row>
    <row r="694" spans="4:13" ht="15.75" customHeight="1" x14ac:dyDescent="0.25">
      <c r="D694" s="40"/>
      <c r="E694" s="40"/>
      <c r="F694" s="101">
        <v>37484</v>
      </c>
      <c r="G694" s="44">
        <v>1.7975000000000001E-2</v>
      </c>
      <c r="H694" s="44">
        <v>1.7600000000000001E-2</v>
      </c>
      <c r="I694" s="44">
        <v>1.7462500000000002E-2</v>
      </c>
      <c r="J694" s="44">
        <v>4.7500000000000001E-2</v>
      </c>
      <c r="K694" s="44">
        <v>4.3243999999999998E-2</v>
      </c>
      <c r="M694" s="45">
        <v>1.7266699999999999E-2</v>
      </c>
    </row>
    <row r="695" spans="4:13" ht="15.75" customHeight="1" x14ac:dyDescent="0.25">
      <c r="D695" s="40"/>
      <c r="E695" s="40"/>
      <c r="F695" s="101">
        <v>37487</v>
      </c>
      <c r="G695" s="44">
        <v>1.805E-2</v>
      </c>
      <c r="H695" s="44">
        <v>1.77E-2</v>
      </c>
      <c r="I695" s="44">
        <v>1.7659400000000002E-2</v>
      </c>
      <c r="J695" s="44">
        <v>4.7500000000000001E-2</v>
      </c>
      <c r="K695" s="44">
        <v>4.2838000000000001E-2</v>
      </c>
      <c r="M695" s="45">
        <v>1.72765E-2</v>
      </c>
    </row>
    <row r="696" spans="4:13" ht="15.75" customHeight="1" x14ac:dyDescent="0.25">
      <c r="D696" s="40"/>
      <c r="E696" s="40"/>
      <c r="F696" s="101">
        <v>37488</v>
      </c>
      <c r="G696" s="44">
        <v>1.8075000000000001E-2</v>
      </c>
      <c r="H696" s="44">
        <v>1.77E-2</v>
      </c>
      <c r="I696" s="44">
        <v>1.76375E-2</v>
      </c>
      <c r="J696" s="44">
        <v>4.7500000000000001E-2</v>
      </c>
      <c r="K696" s="44">
        <v>4.1474999999999998E-2</v>
      </c>
      <c r="M696" s="45">
        <v>1.7260399999999999E-2</v>
      </c>
    </row>
    <row r="697" spans="4:13" ht="15.75" customHeight="1" x14ac:dyDescent="0.25">
      <c r="D697" s="40"/>
      <c r="E697" s="40"/>
      <c r="F697" s="101">
        <v>37489</v>
      </c>
      <c r="G697" s="44">
        <v>1.8062499999999999E-2</v>
      </c>
      <c r="H697" s="44">
        <v>1.77E-2</v>
      </c>
      <c r="I697" s="44">
        <v>1.7600000000000001E-2</v>
      </c>
      <c r="J697" s="44">
        <v>4.7500000000000001E-2</v>
      </c>
      <c r="K697" s="44">
        <v>4.1971000000000001E-2</v>
      </c>
      <c r="M697" s="45">
        <v>1.7194499999999998E-2</v>
      </c>
    </row>
    <row r="698" spans="4:13" ht="15.75" customHeight="1" x14ac:dyDescent="0.25">
      <c r="D698" s="40"/>
      <c r="E698" s="40"/>
      <c r="F698" s="101">
        <v>37490</v>
      </c>
      <c r="G698" s="44">
        <v>1.8100000000000002E-2</v>
      </c>
      <c r="H698" s="44">
        <v>1.78E-2</v>
      </c>
      <c r="I698" s="44">
        <v>1.78E-2</v>
      </c>
      <c r="J698" s="44">
        <v>4.7500000000000001E-2</v>
      </c>
      <c r="K698" s="44">
        <v>4.3166000000000003E-2</v>
      </c>
      <c r="M698" s="45">
        <v>1.72029E-2</v>
      </c>
    </row>
    <row r="699" spans="4:13" ht="15.75" customHeight="1" x14ac:dyDescent="0.25">
      <c r="D699" s="40"/>
      <c r="E699" s="40"/>
      <c r="F699" s="101">
        <v>37491</v>
      </c>
      <c r="G699" s="44">
        <v>1.81125E-2</v>
      </c>
      <c r="H699" s="44">
        <v>1.7962499999999999E-2</v>
      </c>
      <c r="I699" s="44">
        <v>1.8000000000000002E-2</v>
      </c>
      <c r="J699" s="44">
        <v>4.7500000000000001E-2</v>
      </c>
      <c r="K699" s="44">
        <v>4.2333999999999997E-2</v>
      </c>
      <c r="M699" s="45">
        <v>1.7195700000000001E-2</v>
      </c>
    </row>
    <row r="700" spans="4:13" ht="15.75" customHeight="1" x14ac:dyDescent="0.25">
      <c r="D700" s="40"/>
      <c r="E700" s="40"/>
      <c r="F700" s="101">
        <v>37494</v>
      </c>
      <c r="G700" s="44" t="s">
        <v>33</v>
      </c>
      <c r="H700" s="44" t="s">
        <v>33</v>
      </c>
      <c r="I700" s="44" t="s">
        <v>33</v>
      </c>
      <c r="J700" s="44">
        <v>4.7500000000000001E-2</v>
      </c>
      <c r="K700" s="44">
        <v>4.2236999999999997E-2</v>
      </c>
      <c r="M700" s="45">
        <v>1.72216E-2</v>
      </c>
    </row>
    <row r="701" spans="4:13" ht="15.75" customHeight="1" x14ac:dyDescent="0.25">
      <c r="D701" s="40"/>
      <c r="E701" s="40"/>
      <c r="F701" s="101">
        <v>37495</v>
      </c>
      <c r="G701" s="44">
        <v>1.81125E-2</v>
      </c>
      <c r="H701" s="44">
        <v>1.8000000000000002E-2</v>
      </c>
      <c r="I701" s="44">
        <v>1.8000000000000002E-2</v>
      </c>
      <c r="J701" s="44">
        <v>4.7500000000000001E-2</v>
      </c>
      <c r="K701" s="44">
        <v>4.2816E-2</v>
      </c>
      <c r="M701" s="45">
        <v>1.72345E-2</v>
      </c>
    </row>
    <row r="702" spans="4:13" ht="15.75" customHeight="1" x14ac:dyDescent="0.25">
      <c r="D702" s="40"/>
      <c r="E702" s="40"/>
      <c r="F702" s="101">
        <v>37496</v>
      </c>
      <c r="G702" s="44">
        <v>1.8200000000000001E-2</v>
      </c>
      <c r="H702" s="44">
        <v>1.8200000000000001E-2</v>
      </c>
      <c r="I702" s="44">
        <v>1.8312499999999999E-2</v>
      </c>
      <c r="J702" s="44">
        <v>4.7500000000000001E-2</v>
      </c>
      <c r="K702" s="44">
        <v>4.2121000000000006E-2</v>
      </c>
      <c r="M702" s="45">
        <v>1.7255199999999998E-2</v>
      </c>
    </row>
    <row r="703" spans="4:13" ht="15.75" customHeight="1" x14ac:dyDescent="0.25">
      <c r="D703" s="40"/>
      <c r="E703" s="40"/>
      <c r="F703" s="101">
        <v>37497</v>
      </c>
      <c r="G703" s="44">
        <v>1.8200000000000001E-2</v>
      </c>
      <c r="H703" s="44">
        <v>1.8137500000000001E-2</v>
      </c>
      <c r="I703" s="44">
        <v>1.8149999999999999E-2</v>
      </c>
      <c r="J703" s="44">
        <v>4.7500000000000001E-2</v>
      </c>
      <c r="K703" s="44">
        <v>4.1374000000000001E-2</v>
      </c>
      <c r="M703" s="45">
        <v>1.7243500000000002E-2</v>
      </c>
    </row>
    <row r="704" spans="4:13" ht="15.75" customHeight="1" x14ac:dyDescent="0.25">
      <c r="D704" s="40"/>
      <c r="E704" s="40"/>
      <c r="F704" s="101">
        <v>37498</v>
      </c>
      <c r="G704" s="44">
        <v>1.8200000000000001E-2</v>
      </c>
      <c r="H704" s="44">
        <v>1.8062499999999999E-2</v>
      </c>
      <c r="I704" s="44">
        <v>1.7950000000000001E-2</v>
      </c>
      <c r="J704" s="44">
        <v>4.7500000000000001E-2</v>
      </c>
      <c r="K704" s="44">
        <v>4.1409000000000001E-2</v>
      </c>
      <c r="M704" s="45">
        <v>1.7224699999999999E-2</v>
      </c>
    </row>
    <row r="705" spans="4:13" ht="15.75" customHeight="1" x14ac:dyDescent="0.25">
      <c r="D705" s="40"/>
      <c r="E705" s="40"/>
      <c r="F705" s="101">
        <v>37501</v>
      </c>
      <c r="G705" s="44">
        <v>1.8200000000000001E-2</v>
      </c>
      <c r="H705" s="44">
        <v>1.8087499999999999E-2</v>
      </c>
      <c r="I705" s="44">
        <v>1.8000000000000002E-2</v>
      </c>
      <c r="J705" s="44" t="s">
        <v>33</v>
      </c>
      <c r="K705" s="44">
        <v>4.1409000000000001E-2</v>
      </c>
      <c r="M705" s="45">
        <v>1.7224699999999999E-2</v>
      </c>
    </row>
    <row r="706" spans="4:13" ht="15.75" customHeight="1" x14ac:dyDescent="0.25">
      <c r="D706" s="40"/>
      <c r="E706" s="40"/>
      <c r="F706" s="101">
        <v>37502</v>
      </c>
      <c r="G706" s="44">
        <v>1.8200000000000001E-2</v>
      </c>
      <c r="H706" s="44">
        <v>1.8018799999999998E-2</v>
      </c>
      <c r="I706" s="44">
        <v>1.7899999999999999E-2</v>
      </c>
      <c r="J706" s="44">
        <v>4.7500000000000001E-2</v>
      </c>
      <c r="K706" s="44">
        <v>3.9626999999999996E-2</v>
      </c>
      <c r="M706" s="45">
        <v>1.71982E-2</v>
      </c>
    </row>
    <row r="707" spans="4:13" ht="15.75" customHeight="1" x14ac:dyDescent="0.25">
      <c r="D707" s="40"/>
      <c r="E707" s="40"/>
      <c r="F707" s="101">
        <v>37503</v>
      </c>
      <c r="G707" s="44">
        <v>1.8100000000000002E-2</v>
      </c>
      <c r="H707" s="44">
        <v>1.7825000000000001E-2</v>
      </c>
      <c r="I707" s="44">
        <v>1.74688E-2</v>
      </c>
      <c r="J707" s="44">
        <v>4.7500000000000001E-2</v>
      </c>
      <c r="K707" s="44">
        <v>3.9607999999999997E-2</v>
      </c>
      <c r="M707" s="45">
        <v>1.7171499999999999E-2</v>
      </c>
    </row>
    <row r="708" spans="4:13" ht="15.75" customHeight="1" x14ac:dyDescent="0.25">
      <c r="D708" s="40"/>
      <c r="E708" s="40"/>
      <c r="F708" s="101">
        <v>37504</v>
      </c>
      <c r="G708" s="44">
        <v>1.8100000000000002E-2</v>
      </c>
      <c r="H708" s="44">
        <v>1.78E-2</v>
      </c>
      <c r="I708" s="44">
        <v>1.7399999999999999E-2</v>
      </c>
      <c r="J708" s="44">
        <v>4.7500000000000001E-2</v>
      </c>
      <c r="K708" s="44">
        <v>3.925E-2</v>
      </c>
      <c r="M708" s="45">
        <v>1.7146600000000001E-2</v>
      </c>
    </row>
    <row r="709" spans="4:13" ht="15.75" customHeight="1" x14ac:dyDescent="0.25">
      <c r="D709" s="40"/>
      <c r="E709" s="40"/>
      <c r="F709" s="101">
        <v>37505</v>
      </c>
      <c r="G709" s="44">
        <v>1.8100000000000002E-2</v>
      </c>
      <c r="H709" s="44">
        <v>1.7749999999999998E-2</v>
      </c>
      <c r="I709" s="44">
        <v>1.72E-2</v>
      </c>
      <c r="J709" s="44">
        <v>4.7500000000000001E-2</v>
      </c>
      <c r="K709" s="44">
        <v>4.0113000000000003E-2</v>
      </c>
      <c r="M709" s="45">
        <v>1.7140900000000001E-2</v>
      </c>
    </row>
    <row r="710" spans="4:13" ht="15.75" customHeight="1" x14ac:dyDescent="0.25">
      <c r="D710" s="40"/>
      <c r="E710" s="40"/>
      <c r="F710" s="101">
        <v>37508</v>
      </c>
      <c r="G710" s="44">
        <v>1.8124999999999999E-2</v>
      </c>
      <c r="H710" s="44">
        <v>1.8012500000000001E-2</v>
      </c>
      <c r="I710" s="44">
        <v>1.7931299999999997E-2</v>
      </c>
      <c r="J710" s="44">
        <v>4.7500000000000001E-2</v>
      </c>
      <c r="K710" s="44">
        <v>4.0585000000000003E-2</v>
      </c>
      <c r="M710" s="45">
        <v>1.7188200000000001E-2</v>
      </c>
    </row>
    <row r="711" spans="4:13" ht="15.75" customHeight="1" x14ac:dyDescent="0.25">
      <c r="D711" s="40"/>
      <c r="E711" s="40"/>
      <c r="F711" s="101">
        <v>37509</v>
      </c>
      <c r="G711" s="44">
        <v>1.8200000000000001E-2</v>
      </c>
      <c r="H711" s="44">
        <v>1.8162499999999998E-2</v>
      </c>
      <c r="I711" s="44">
        <v>1.81938E-2</v>
      </c>
      <c r="J711" s="44">
        <v>4.7500000000000001E-2</v>
      </c>
      <c r="K711" s="44">
        <v>3.9940999999999997E-2</v>
      </c>
      <c r="M711" s="45">
        <v>1.7184899999999999E-2</v>
      </c>
    </row>
    <row r="712" spans="4:13" ht="15.75" customHeight="1" x14ac:dyDescent="0.25">
      <c r="D712" s="40"/>
      <c r="E712" s="40"/>
      <c r="F712" s="101">
        <v>37510</v>
      </c>
      <c r="G712" s="44">
        <v>1.8200000000000001E-2</v>
      </c>
      <c r="H712" s="44">
        <v>1.81938E-2</v>
      </c>
      <c r="I712" s="44">
        <v>1.8200000000000001E-2</v>
      </c>
      <c r="J712" s="44">
        <v>4.7500000000000001E-2</v>
      </c>
      <c r="K712" s="44">
        <v>4.0583999999999995E-2</v>
      </c>
      <c r="M712" s="45">
        <v>1.7184899999999999E-2</v>
      </c>
    </row>
    <row r="713" spans="4:13" ht="15.75" customHeight="1" x14ac:dyDescent="0.25">
      <c r="D713" s="40"/>
      <c r="E713" s="40"/>
      <c r="F713" s="101">
        <v>37511</v>
      </c>
      <c r="G713" s="44">
        <v>1.8231299999999999E-2</v>
      </c>
      <c r="H713" s="44">
        <v>1.8262500000000001E-2</v>
      </c>
      <c r="I713" s="44">
        <v>1.8287500000000002E-2</v>
      </c>
      <c r="J713" s="44">
        <v>4.7500000000000001E-2</v>
      </c>
      <c r="K713" s="44">
        <v>3.9599999999999996E-2</v>
      </c>
      <c r="M713" s="45">
        <v>1.71884E-2</v>
      </c>
    </row>
    <row r="714" spans="4:13" ht="15.75" customHeight="1" x14ac:dyDescent="0.25">
      <c r="D714" s="40"/>
      <c r="E714" s="40"/>
      <c r="F714" s="101">
        <v>37512</v>
      </c>
      <c r="G714" s="44">
        <v>1.8200000000000001E-2</v>
      </c>
      <c r="H714" s="44">
        <v>1.8200000000000001E-2</v>
      </c>
      <c r="I714" s="44">
        <v>1.8149999999999999E-2</v>
      </c>
      <c r="J714" s="44">
        <v>4.7500000000000001E-2</v>
      </c>
      <c r="K714" s="44">
        <v>3.9051999999999996E-2</v>
      </c>
      <c r="M714" s="45">
        <v>1.7187300000000003E-2</v>
      </c>
    </row>
    <row r="715" spans="4:13" ht="15.75" customHeight="1" x14ac:dyDescent="0.25">
      <c r="D715" s="40"/>
      <c r="E715" s="40"/>
      <c r="F715" s="101">
        <v>37515</v>
      </c>
      <c r="G715" s="44">
        <v>1.8200000000000001E-2</v>
      </c>
      <c r="H715" s="44">
        <v>1.8200000000000001E-2</v>
      </c>
      <c r="I715" s="44">
        <v>1.8143800000000002E-2</v>
      </c>
      <c r="J715" s="44">
        <v>4.7500000000000001E-2</v>
      </c>
      <c r="K715" s="44">
        <v>3.9126000000000001E-2</v>
      </c>
      <c r="M715" s="45">
        <v>1.7271600000000002E-2</v>
      </c>
    </row>
    <row r="716" spans="4:13" ht="15.75" customHeight="1" x14ac:dyDescent="0.25">
      <c r="D716" s="40"/>
      <c r="E716" s="40"/>
      <c r="F716" s="101">
        <v>37516</v>
      </c>
      <c r="G716" s="44">
        <v>1.8243799999999998E-2</v>
      </c>
      <c r="H716" s="44">
        <v>1.83E-2</v>
      </c>
      <c r="I716" s="44">
        <v>1.8306300000000001E-2</v>
      </c>
      <c r="J716" s="44">
        <v>4.7500000000000001E-2</v>
      </c>
      <c r="K716" s="44">
        <v>3.8172000000000005E-2</v>
      </c>
      <c r="M716" s="45">
        <v>1.7241599999999999E-2</v>
      </c>
    </row>
    <row r="717" spans="4:13" ht="15.75" customHeight="1" x14ac:dyDescent="0.25">
      <c r="D717" s="40"/>
      <c r="E717" s="40"/>
      <c r="F717" s="101">
        <v>37517</v>
      </c>
      <c r="G717" s="44">
        <v>1.8200000000000001E-2</v>
      </c>
      <c r="H717" s="44">
        <v>1.8200000000000001E-2</v>
      </c>
      <c r="I717" s="44">
        <v>1.805E-2</v>
      </c>
      <c r="J717" s="44">
        <v>4.7500000000000001E-2</v>
      </c>
      <c r="K717" s="44">
        <v>3.8413000000000003E-2</v>
      </c>
      <c r="M717" s="45">
        <v>1.7244900000000001E-2</v>
      </c>
    </row>
    <row r="718" spans="4:13" ht="15.75" customHeight="1" x14ac:dyDescent="0.25">
      <c r="D718" s="40"/>
      <c r="E718" s="40"/>
      <c r="F718" s="101">
        <v>37518</v>
      </c>
      <c r="G718" s="44">
        <v>1.8200000000000001E-2</v>
      </c>
      <c r="H718" s="44">
        <v>1.8200000000000001E-2</v>
      </c>
      <c r="I718" s="44">
        <v>1.8068799999999999E-2</v>
      </c>
      <c r="J718" s="44">
        <v>4.7500000000000001E-2</v>
      </c>
      <c r="K718" s="44">
        <v>3.7761000000000003E-2</v>
      </c>
      <c r="M718" s="45">
        <v>1.72217E-2</v>
      </c>
    </row>
    <row r="719" spans="4:13" ht="15.75" customHeight="1" x14ac:dyDescent="0.25">
      <c r="D719" s="40"/>
      <c r="E719" s="40"/>
      <c r="F719" s="101">
        <v>37519</v>
      </c>
      <c r="G719" s="44">
        <v>1.8149999999999999E-2</v>
      </c>
      <c r="H719" s="44">
        <v>1.8000000000000002E-2</v>
      </c>
      <c r="I719" s="44">
        <v>1.7712499999999999E-2</v>
      </c>
      <c r="J719" s="44">
        <v>4.7500000000000001E-2</v>
      </c>
      <c r="K719" s="44">
        <v>3.7850000000000002E-2</v>
      </c>
      <c r="M719" s="45">
        <v>1.7237700000000002E-2</v>
      </c>
    </row>
    <row r="720" spans="4:13" ht="15.75" customHeight="1" x14ac:dyDescent="0.25">
      <c r="D720" s="40"/>
      <c r="E720" s="40"/>
      <c r="F720" s="101">
        <v>37522</v>
      </c>
      <c r="G720" s="44">
        <v>1.8137500000000001E-2</v>
      </c>
      <c r="H720" s="44">
        <v>1.7962499999999999E-2</v>
      </c>
      <c r="I720" s="44">
        <v>1.7575E-2</v>
      </c>
      <c r="J720" s="44">
        <v>4.7500000000000001E-2</v>
      </c>
      <c r="K720" s="44">
        <v>3.6943000000000004E-2</v>
      </c>
      <c r="M720" s="45">
        <v>1.7308300000000002E-2</v>
      </c>
    </row>
    <row r="721" spans="4:13" ht="15.75" customHeight="1" x14ac:dyDescent="0.25">
      <c r="D721" s="40"/>
      <c r="E721" s="40"/>
      <c r="F721" s="101">
        <v>37523</v>
      </c>
      <c r="G721" s="44">
        <v>1.8106299999999999E-2</v>
      </c>
      <c r="H721" s="44">
        <v>1.7943799999999999E-2</v>
      </c>
      <c r="I721" s="44">
        <v>1.7524999999999999E-2</v>
      </c>
      <c r="J721" s="44">
        <v>4.7500000000000001E-2</v>
      </c>
      <c r="K721" s="44">
        <v>3.6445999999999999E-2</v>
      </c>
      <c r="M721" s="45">
        <v>1.7315000000000001E-2</v>
      </c>
    </row>
    <row r="722" spans="4:13" ht="15.75" customHeight="1" x14ac:dyDescent="0.25">
      <c r="D722" s="40"/>
      <c r="E722" s="40"/>
      <c r="F722" s="101">
        <v>37524</v>
      </c>
      <c r="G722" s="44">
        <v>1.8100000000000002E-2</v>
      </c>
      <c r="H722" s="44">
        <v>1.79063E-2</v>
      </c>
      <c r="I722" s="44">
        <v>1.7506299999999999E-2</v>
      </c>
      <c r="J722" s="44">
        <v>4.7500000000000001E-2</v>
      </c>
      <c r="K722" s="44">
        <v>3.7475000000000001E-2</v>
      </c>
      <c r="M722" s="45">
        <v>1.7331700000000002E-2</v>
      </c>
    </row>
    <row r="723" spans="4:13" ht="15.75" customHeight="1" x14ac:dyDescent="0.25">
      <c r="D723" s="40"/>
      <c r="E723" s="40"/>
      <c r="F723" s="101">
        <v>37525</v>
      </c>
      <c r="G723" s="44">
        <v>1.8137500000000001E-2</v>
      </c>
      <c r="H723" s="44">
        <v>1.7981299999999999E-2</v>
      </c>
      <c r="I723" s="44">
        <v>1.7568799999999999E-2</v>
      </c>
      <c r="J723" s="44">
        <v>4.7500000000000001E-2</v>
      </c>
      <c r="K723" s="44">
        <v>3.764E-2</v>
      </c>
      <c r="M723" s="45">
        <v>1.7340599999999998E-2</v>
      </c>
    </row>
    <row r="724" spans="4:13" ht="15.75" customHeight="1" x14ac:dyDescent="0.25">
      <c r="D724" s="40"/>
      <c r="E724" s="40"/>
      <c r="F724" s="101">
        <v>37526</v>
      </c>
      <c r="G724" s="44">
        <v>1.8200000000000001E-2</v>
      </c>
      <c r="H724" s="44">
        <v>1.8062499999999999E-2</v>
      </c>
      <c r="I724" s="44">
        <v>1.7500000000000002E-2</v>
      </c>
      <c r="J724" s="44">
        <v>4.7500000000000001E-2</v>
      </c>
      <c r="K724" s="44">
        <v>3.6583999999999998E-2</v>
      </c>
      <c r="M724" s="45">
        <v>1.73314E-2</v>
      </c>
    </row>
    <row r="725" spans="4:13" ht="15.75" customHeight="1" x14ac:dyDescent="0.25">
      <c r="D725" s="40"/>
      <c r="E725" s="40"/>
      <c r="F725" s="101">
        <v>37529</v>
      </c>
      <c r="G725" s="44">
        <v>1.81125E-2</v>
      </c>
      <c r="H725" s="44">
        <v>1.7899999999999999E-2</v>
      </c>
      <c r="I725" s="44">
        <v>1.7100000000000001E-2</v>
      </c>
      <c r="J725" s="44">
        <v>4.7500000000000001E-2</v>
      </c>
      <c r="K725" s="44">
        <v>3.5942000000000002E-2</v>
      </c>
      <c r="M725" s="45">
        <v>1.73384E-2</v>
      </c>
    </row>
    <row r="726" spans="4:13" ht="15.75" customHeight="1" x14ac:dyDescent="0.25">
      <c r="D726" s="40"/>
      <c r="E726" s="40"/>
      <c r="F726" s="101">
        <v>37530</v>
      </c>
      <c r="G726" s="44">
        <v>1.7975000000000001E-2</v>
      </c>
      <c r="H726" s="44">
        <v>1.76188E-2</v>
      </c>
      <c r="I726" s="44">
        <v>1.66E-2</v>
      </c>
      <c r="J726" s="44">
        <v>4.7500000000000001E-2</v>
      </c>
      <c r="K726" s="44">
        <v>3.7151999999999998E-2</v>
      </c>
      <c r="M726" s="45">
        <v>1.7363799999999999E-2</v>
      </c>
    </row>
    <row r="727" spans="4:13" ht="15.75" customHeight="1" x14ac:dyDescent="0.25">
      <c r="D727" s="40"/>
      <c r="E727" s="40"/>
      <c r="F727" s="101">
        <v>37531</v>
      </c>
      <c r="G727" s="44">
        <v>1.8000000000000002E-2</v>
      </c>
      <c r="H727" s="44">
        <v>1.77E-2</v>
      </c>
      <c r="I727" s="44">
        <v>1.68875E-2</v>
      </c>
      <c r="J727" s="44">
        <v>4.7500000000000001E-2</v>
      </c>
      <c r="K727" s="44">
        <v>3.6671000000000002E-2</v>
      </c>
      <c r="M727" s="45">
        <v>1.73887E-2</v>
      </c>
    </row>
    <row r="728" spans="4:13" ht="15.75" customHeight="1" x14ac:dyDescent="0.25">
      <c r="D728" s="40"/>
      <c r="E728" s="40"/>
      <c r="F728" s="101">
        <v>37532</v>
      </c>
      <c r="G728" s="44">
        <v>1.8000000000000002E-2</v>
      </c>
      <c r="H728" s="44">
        <v>1.7600000000000001E-2</v>
      </c>
      <c r="I728" s="44">
        <v>1.66E-2</v>
      </c>
      <c r="J728" s="44">
        <v>4.7500000000000001E-2</v>
      </c>
      <c r="K728" s="44">
        <v>3.6835E-2</v>
      </c>
      <c r="M728" s="45">
        <v>1.7384400000000001E-2</v>
      </c>
    </row>
    <row r="729" spans="4:13" ht="15.75" customHeight="1" x14ac:dyDescent="0.25">
      <c r="D729" s="40"/>
      <c r="E729" s="40"/>
      <c r="F729" s="101">
        <v>37533</v>
      </c>
      <c r="G729" s="44">
        <v>1.8000000000000002E-2</v>
      </c>
      <c r="H729" s="44">
        <v>1.7600000000000001E-2</v>
      </c>
      <c r="I729" s="44">
        <v>1.67E-2</v>
      </c>
      <c r="J729" s="44">
        <v>4.7500000000000001E-2</v>
      </c>
      <c r="K729" s="44">
        <v>3.6645999999999998E-2</v>
      </c>
      <c r="M729" s="45">
        <v>1.7383099999999999E-2</v>
      </c>
    </row>
    <row r="730" spans="4:13" ht="15.75" customHeight="1" x14ac:dyDescent="0.25">
      <c r="D730" s="40"/>
      <c r="E730" s="40"/>
      <c r="F730" s="101">
        <v>37536</v>
      </c>
      <c r="G730" s="44">
        <v>1.8000000000000002E-2</v>
      </c>
      <c r="H730" s="44">
        <v>1.7600000000000001E-2</v>
      </c>
      <c r="I730" s="44">
        <v>1.6799999999999999E-2</v>
      </c>
      <c r="J730" s="44">
        <v>4.7500000000000001E-2</v>
      </c>
      <c r="K730" s="44">
        <v>3.6131000000000003E-2</v>
      </c>
      <c r="M730" s="45">
        <v>1.7315299999999999E-2</v>
      </c>
    </row>
    <row r="731" spans="4:13" ht="15.75" customHeight="1" x14ac:dyDescent="0.25">
      <c r="D731" s="40"/>
      <c r="E731" s="40"/>
      <c r="F731" s="101">
        <v>37537</v>
      </c>
      <c r="G731" s="44">
        <v>1.8000000000000002E-2</v>
      </c>
      <c r="H731" s="44">
        <v>1.76563E-2</v>
      </c>
      <c r="I731" s="44">
        <v>1.7100000000000001E-2</v>
      </c>
      <c r="J731" s="44">
        <v>4.7500000000000001E-2</v>
      </c>
      <c r="K731" s="44">
        <v>3.6331000000000002E-2</v>
      </c>
      <c r="M731" s="45">
        <v>1.7163500000000002E-2</v>
      </c>
    </row>
    <row r="732" spans="4:13" ht="15.75" customHeight="1" x14ac:dyDescent="0.25">
      <c r="D732" s="40"/>
      <c r="E732" s="40"/>
      <c r="F732" s="101">
        <v>37538</v>
      </c>
      <c r="G732" s="44">
        <v>1.8000000000000002E-2</v>
      </c>
      <c r="H732" s="44">
        <v>1.77E-2</v>
      </c>
      <c r="I732" s="44">
        <v>1.72E-2</v>
      </c>
      <c r="J732" s="44">
        <v>4.7500000000000001E-2</v>
      </c>
      <c r="K732" s="44">
        <v>3.567E-2</v>
      </c>
      <c r="M732" s="45">
        <v>1.65592E-2</v>
      </c>
    </row>
    <row r="733" spans="4:13" ht="15.75" customHeight="1" x14ac:dyDescent="0.25">
      <c r="D733" s="40"/>
      <c r="E733" s="40"/>
      <c r="F733" s="101">
        <v>37539</v>
      </c>
      <c r="G733" s="44">
        <v>1.8000000000000002E-2</v>
      </c>
      <c r="H733" s="44">
        <v>1.76375E-2</v>
      </c>
      <c r="I733" s="44">
        <v>1.68875E-2</v>
      </c>
      <c r="J733" s="44">
        <v>4.7500000000000001E-2</v>
      </c>
      <c r="K733" s="44">
        <v>3.6566000000000001E-2</v>
      </c>
      <c r="M733" s="45">
        <v>1.6538999999999998E-2</v>
      </c>
    </row>
    <row r="734" spans="4:13" ht="15.75" customHeight="1" x14ac:dyDescent="0.25">
      <c r="D734" s="40"/>
      <c r="E734" s="40"/>
      <c r="F734" s="101">
        <v>37540</v>
      </c>
      <c r="G734" s="44">
        <v>1.8024999999999999E-2</v>
      </c>
      <c r="H734" s="44">
        <v>1.7749999999999998E-2</v>
      </c>
      <c r="I734" s="44">
        <v>1.72E-2</v>
      </c>
      <c r="J734" s="44">
        <v>4.7500000000000001E-2</v>
      </c>
      <c r="K734" s="44">
        <v>3.7782000000000003E-2</v>
      </c>
      <c r="M734" s="45">
        <v>1.6517500000000001E-2</v>
      </c>
    </row>
    <row r="735" spans="4:13" ht="15.75" customHeight="1" x14ac:dyDescent="0.25">
      <c r="D735" s="40"/>
      <c r="E735" s="40"/>
      <c r="F735" s="101">
        <v>37543</v>
      </c>
      <c r="G735" s="44">
        <v>1.805E-2</v>
      </c>
      <c r="H735" s="44">
        <v>1.78E-2</v>
      </c>
      <c r="I735" s="44">
        <v>1.7500000000000002E-2</v>
      </c>
      <c r="J735" s="44" t="s">
        <v>33</v>
      </c>
      <c r="K735" s="44">
        <v>3.7782000000000003E-2</v>
      </c>
      <c r="M735" s="45">
        <v>1.6517500000000001E-2</v>
      </c>
    </row>
    <row r="736" spans="4:13" ht="15.75" customHeight="1" x14ac:dyDescent="0.25">
      <c r="D736" s="40"/>
      <c r="E736" s="40"/>
      <c r="F736" s="101">
        <v>37544</v>
      </c>
      <c r="G736" s="44">
        <v>1.8149999999999999E-2</v>
      </c>
      <c r="H736" s="44">
        <v>1.8024999999999999E-2</v>
      </c>
      <c r="I736" s="44">
        <v>1.7918799999999999E-2</v>
      </c>
      <c r="J736" s="44">
        <v>4.7500000000000001E-2</v>
      </c>
      <c r="K736" s="44">
        <v>3.9927000000000004E-2</v>
      </c>
      <c r="M736" s="45">
        <v>1.6042600000000001E-2</v>
      </c>
    </row>
    <row r="737" spans="4:13" ht="15.75" customHeight="1" x14ac:dyDescent="0.25">
      <c r="D737" s="40"/>
      <c r="E737" s="40"/>
      <c r="F737" s="101">
        <v>37545</v>
      </c>
      <c r="G737" s="44">
        <v>1.82125E-2</v>
      </c>
      <c r="H737" s="44">
        <v>1.8225000000000002E-2</v>
      </c>
      <c r="I737" s="44">
        <v>1.82375E-2</v>
      </c>
      <c r="J737" s="44">
        <v>4.7500000000000001E-2</v>
      </c>
      <c r="K737" s="44">
        <v>4.0480000000000002E-2</v>
      </c>
      <c r="M737" s="45">
        <v>1.57167E-2</v>
      </c>
    </row>
    <row r="738" spans="4:13" ht="15.75" customHeight="1" x14ac:dyDescent="0.25">
      <c r="D738" s="40"/>
      <c r="E738" s="40"/>
      <c r="F738" s="101">
        <v>37546</v>
      </c>
      <c r="G738" s="44">
        <v>1.83E-2</v>
      </c>
      <c r="H738" s="44">
        <v>1.84E-2</v>
      </c>
      <c r="I738" s="44">
        <v>1.8418799999999999E-2</v>
      </c>
      <c r="J738" s="44">
        <v>4.7500000000000001E-2</v>
      </c>
      <c r="K738" s="44">
        <v>4.2001999999999998E-2</v>
      </c>
      <c r="M738" s="45">
        <v>1.5663300000000002E-2</v>
      </c>
    </row>
    <row r="739" spans="4:13" ht="15.75" customHeight="1" x14ac:dyDescent="0.25">
      <c r="D739" s="40"/>
      <c r="E739" s="40"/>
      <c r="F739" s="101">
        <v>37547</v>
      </c>
      <c r="G739" s="44">
        <v>1.8287500000000002E-2</v>
      </c>
      <c r="H739" s="44">
        <v>1.8275E-2</v>
      </c>
      <c r="I739" s="44">
        <v>1.82375E-2</v>
      </c>
      <c r="J739" s="44">
        <v>4.7500000000000001E-2</v>
      </c>
      <c r="K739" s="44">
        <v>4.1052999999999999E-2</v>
      </c>
      <c r="M739" s="45">
        <v>1.56098E-2</v>
      </c>
    </row>
    <row r="740" spans="4:13" ht="15.75" customHeight="1" x14ac:dyDescent="0.25">
      <c r="D740" s="40"/>
      <c r="E740" s="40"/>
      <c r="F740" s="101">
        <v>37550</v>
      </c>
      <c r="G740" s="44">
        <v>1.8275E-2</v>
      </c>
      <c r="H740" s="44">
        <v>1.8262500000000001E-2</v>
      </c>
      <c r="I740" s="44">
        <v>1.8200000000000001E-2</v>
      </c>
      <c r="J740" s="44">
        <v>4.7500000000000001E-2</v>
      </c>
      <c r="K740" s="44">
        <v>4.2510000000000006E-2</v>
      </c>
      <c r="M740" s="45">
        <v>1.5118899999999999E-2</v>
      </c>
    </row>
    <row r="741" spans="4:13" ht="15.75" customHeight="1" x14ac:dyDescent="0.25">
      <c r="D741" s="40"/>
      <c r="E741" s="40"/>
      <c r="F741" s="101">
        <v>37551</v>
      </c>
      <c r="G741" s="44">
        <v>1.8325000000000001E-2</v>
      </c>
      <c r="H741" s="44">
        <v>1.84E-2</v>
      </c>
      <c r="I741" s="44">
        <v>1.8412500000000002E-2</v>
      </c>
      <c r="J741" s="44">
        <v>4.7500000000000001E-2</v>
      </c>
      <c r="K741" s="44">
        <v>4.2583999999999997E-2</v>
      </c>
      <c r="M741" s="45">
        <v>1.49509E-2</v>
      </c>
    </row>
    <row r="742" spans="4:13" ht="15.75" customHeight="1" x14ac:dyDescent="0.25">
      <c r="D742" s="40"/>
      <c r="E742" s="40"/>
      <c r="F742" s="101">
        <v>37552</v>
      </c>
      <c r="G742" s="44">
        <v>1.83E-2</v>
      </c>
      <c r="H742" s="44">
        <v>1.8387500000000001E-2</v>
      </c>
      <c r="I742" s="44">
        <v>1.84E-2</v>
      </c>
      <c r="J742" s="44">
        <v>4.7500000000000001E-2</v>
      </c>
      <c r="K742" s="44">
        <v>4.231E-2</v>
      </c>
      <c r="M742" s="45">
        <v>1.4630399999999998E-2</v>
      </c>
    </row>
    <row r="743" spans="4:13" ht="15.75" customHeight="1" x14ac:dyDescent="0.25">
      <c r="D743" s="40"/>
      <c r="E743" s="40"/>
      <c r="F743" s="101">
        <v>37553</v>
      </c>
      <c r="G743" s="44">
        <v>1.83E-2</v>
      </c>
      <c r="H743" s="44">
        <v>1.83E-2</v>
      </c>
      <c r="I743" s="44">
        <v>1.82188E-2</v>
      </c>
      <c r="J743" s="44">
        <v>4.7500000000000001E-2</v>
      </c>
      <c r="K743" s="44">
        <v>4.1147000000000003E-2</v>
      </c>
      <c r="M743" s="45">
        <v>1.45557E-2</v>
      </c>
    </row>
    <row r="744" spans="4:13" ht="15.75" customHeight="1" x14ac:dyDescent="0.25">
      <c r="D744" s="40"/>
      <c r="E744" s="40"/>
      <c r="F744" s="101">
        <v>37554</v>
      </c>
      <c r="G744" s="44">
        <v>1.8200000000000001E-2</v>
      </c>
      <c r="H744" s="44">
        <v>1.8200000000000001E-2</v>
      </c>
      <c r="I744" s="44">
        <v>1.8000000000000002E-2</v>
      </c>
      <c r="J744" s="44">
        <v>4.7500000000000001E-2</v>
      </c>
      <c r="K744" s="44">
        <v>4.0913999999999999E-2</v>
      </c>
      <c r="M744" s="45">
        <v>1.4466399999999999E-2</v>
      </c>
    </row>
    <row r="745" spans="4:13" ht="15.75" customHeight="1" x14ac:dyDescent="0.25">
      <c r="D745" s="40"/>
      <c r="E745" s="40"/>
      <c r="F745" s="101">
        <v>37557</v>
      </c>
      <c r="G745" s="44">
        <v>1.8000000000000002E-2</v>
      </c>
      <c r="H745" s="44">
        <v>1.7774999999999999E-2</v>
      </c>
      <c r="I745" s="44">
        <v>1.7049999999999999E-2</v>
      </c>
      <c r="J745" s="44">
        <v>4.7500000000000001E-2</v>
      </c>
      <c r="K745" s="44">
        <v>4.0854999999999995E-2</v>
      </c>
      <c r="M745" s="45">
        <v>1.3967499999999999E-2</v>
      </c>
    </row>
    <row r="746" spans="4:13" ht="15.75" customHeight="1" x14ac:dyDescent="0.25">
      <c r="D746" s="40"/>
      <c r="E746" s="40"/>
      <c r="F746" s="101">
        <v>37558</v>
      </c>
      <c r="G746" s="44">
        <v>1.7899999999999999E-2</v>
      </c>
      <c r="H746" s="44">
        <v>1.7600000000000001E-2</v>
      </c>
      <c r="I746" s="44">
        <v>1.67E-2</v>
      </c>
      <c r="J746" s="44">
        <v>4.7500000000000001E-2</v>
      </c>
      <c r="K746" s="44">
        <v>3.9382E-2</v>
      </c>
      <c r="M746" s="45">
        <v>1.38561E-2</v>
      </c>
    </row>
    <row r="747" spans="4:13" ht="15.75" customHeight="1" x14ac:dyDescent="0.25">
      <c r="D747" s="40"/>
      <c r="E747" s="40"/>
      <c r="F747" s="101">
        <v>37559</v>
      </c>
      <c r="G747" s="44">
        <v>1.7399999999999999E-2</v>
      </c>
      <c r="H747" s="44">
        <v>1.7068799999999999E-2</v>
      </c>
      <c r="I747" s="44">
        <v>1.61875E-2</v>
      </c>
      <c r="J747" s="44">
        <v>4.7500000000000001E-2</v>
      </c>
      <c r="K747" s="44">
        <v>3.9609999999999999E-2</v>
      </c>
      <c r="M747" s="45">
        <v>1.3717299999999998E-2</v>
      </c>
    </row>
    <row r="748" spans="4:13" ht="15.75" customHeight="1" x14ac:dyDescent="0.25">
      <c r="D748" s="40"/>
      <c r="E748" s="40"/>
      <c r="F748" s="101">
        <v>37560</v>
      </c>
      <c r="G748" s="44">
        <v>1.7162500000000001E-2</v>
      </c>
      <c r="H748" s="44">
        <v>1.6862499999999999E-2</v>
      </c>
      <c r="I748" s="44">
        <v>1.6E-2</v>
      </c>
      <c r="J748" s="44">
        <v>4.7500000000000001E-2</v>
      </c>
      <c r="K748" s="44">
        <v>3.8925000000000001E-2</v>
      </c>
      <c r="M748" s="45">
        <v>1.3565499999999999E-2</v>
      </c>
    </row>
    <row r="749" spans="4:13" ht="15.75" customHeight="1" x14ac:dyDescent="0.25">
      <c r="D749" s="40"/>
      <c r="E749" s="40"/>
      <c r="F749" s="101">
        <v>37561</v>
      </c>
      <c r="G749" s="44">
        <v>1.6899999999999998E-2</v>
      </c>
      <c r="H749" s="44">
        <v>1.6587499999999998E-2</v>
      </c>
      <c r="I749" s="44">
        <v>1.5743799999999999E-2</v>
      </c>
      <c r="J749" s="44">
        <v>4.7500000000000001E-2</v>
      </c>
      <c r="K749" s="44">
        <v>4.0045000000000004E-2</v>
      </c>
      <c r="M749" s="45">
        <v>1.3355499999999999E-2</v>
      </c>
    </row>
    <row r="750" spans="4:13" ht="15.75" customHeight="1" x14ac:dyDescent="0.25">
      <c r="D750" s="40"/>
      <c r="E750" s="40"/>
      <c r="F750" s="101">
        <v>37564</v>
      </c>
      <c r="G750" s="44">
        <v>1.6525000000000001E-2</v>
      </c>
      <c r="H750" s="44">
        <v>1.6337500000000001E-2</v>
      </c>
      <c r="I750" s="44">
        <v>1.5693800000000001E-2</v>
      </c>
      <c r="J750" s="44">
        <v>4.7500000000000001E-2</v>
      </c>
      <c r="K750" s="44">
        <v>4.0426999999999998E-2</v>
      </c>
      <c r="M750" s="45">
        <v>1.28364E-2</v>
      </c>
    </row>
    <row r="751" spans="4:13" ht="15.75" customHeight="1" x14ac:dyDescent="0.25">
      <c r="D751" s="40"/>
      <c r="E751" s="40"/>
      <c r="F751" s="101">
        <v>37565</v>
      </c>
      <c r="G751" s="44">
        <v>1.6387499999999999E-2</v>
      </c>
      <c r="H751" s="44">
        <v>1.6200000000000003E-2</v>
      </c>
      <c r="I751" s="44">
        <v>1.55313E-2</v>
      </c>
      <c r="J751" s="44">
        <v>4.7500000000000001E-2</v>
      </c>
      <c r="K751" s="44">
        <v>4.0696000000000003E-2</v>
      </c>
      <c r="M751" s="45">
        <v>1.26596E-2</v>
      </c>
    </row>
    <row r="752" spans="4:13" ht="15.75" customHeight="1" x14ac:dyDescent="0.25">
      <c r="D752" s="40"/>
      <c r="E752" s="40"/>
      <c r="F752" s="101">
        <v>37566</v>
      </c>
      <c r="G752" s="44">
        <v>1.6262499999999999E-2</v>
      </c>
      <c r="H752" s="44">
        <v>1.61E-2</v>
      </c>
      <c r="I752" s="44">
        <v>1.55313E-2</v>
      </c>
      <c r="J752" s="44">
        <v>4.7500000000000001E-2</v>
      </c>
      <c r="K752" s="44">
        <v>4.0330000000000005E-2</v>
      </c>
      <c r="M752" s="45">
        <v>1.2522699999999999E-2</v>
      </c>
    </row>
    <row r="753" spans="4:13" ht="15.75" customHeight="1" x14ac:dyDescent="0.25">
      <c r="D753" s="40"/>
      <c r="E753" s="40"/>
      <c r="F753" s="101">
        <v>37567</v>
      </c>
      <c r="G753" s="44">
        <v>1.38E-2</v>
      </c>
      <c r="H753" s="44">
        <v>1.3950000000000001E-2</v>
      </c>
      <c r="I753" s="44">
        <v>1.4074999999999999E-2</v>
      </c>
      <c r="J753" s="44">
        <v>4.2500000000000003E-2</v>
      </c>
      <c r="K753" s="44">
        <v>3.8915999999999999E-2</v>
      </c>
      <c r="M753" s="45">
        <v>1.2431399999999999E-2</v>
      </c>
    </row>
    <row r="754" spans="4:13" ht="15.75" customHeight="1" x14ac:dyDescent="0.25">
      <c r="D754" s="40"/>
      <c r="E754" s="40"/>
      <c r="F754" s="101">
        <v>37568</v>
      </c>
      <c r="G754" s="44">
        <v>1.3787499999999999E-2</v>
      </c>
      <c r="H754" s="44">
        <v>1.3950000000000001E-2</v>
      </c>
      <c r="I754" s="44">
        <v>1.3999999999999999E-2</v>
      </c>
      <c r="J754" s="44">
        <v>4.2500000000000003E-2</v>
      </c>
      <c r="K754" s="44">
        <v>3.8558000000000002E-2</v>
      </c>
      <c r="M754" s="45">
        <v>1.2425500000000001E-2</v>
      </c>
    </row>
    <row r="755" spans="4:13" ht="15.75" customHeight="1" x14ac:dyDescent="0.25">
      <c r="D755" s="40"/>
      <c r="E755" s="40"/>
      <c r="F755" s="101">
        <v>37571</v>
      </c>
      <c r="G755" s="44">
        <v>1.38E-2</v>
      </c>
      <c r="H755" s="44">
        <v>1.3975E-2</v>
      </c>
      <c r="I755" s="44">
        <v>1.3999999999999999E-2</v>
      </c>
      <c r="J755" s="44" t="s">
        <v>33</v>
      </c>
      <c r="K755" s="44">
        <v>3.8558000000000002E-2</v>
      </c>
      <c r="M755" s="45">
        <v>1.2425500000000001E-2</v>
      </c>
    </row>
    <row r="756" spans="4:13" ht="15.75" customHeight="1" x14ac:dyDescent="0.25">
      <c r="D756" s="40"/>
      <c r="E756" s="40"/>
      <c r="F756" s="101">
        <v>37572</v>
      </c>
      <c r="G756" s="44">
        <v>1.38E-2</v>
      </c>
      <c r="H756" s="44">
        <v>1.3999999999999999E-2</v>
      </c>
      <c r="I756" s="44">
        <v>1.3999999999999999E-2</v>
      </c>
      <c r="J756" s="44">
        <v>4.2500000000000003E-2</v>
      </c>
      <c r="K756" s="44">
        <v>3.8481999999999995E-2</v>
      </c>
      <c r="M756" s="45">
        <v>1.24794E-2</v>
      </c>
    </row>
    <row r="757" spans="4:13" ht="15.75" customHeight="1" x14ac:dyDescent="0.25">
      <c r="D757" s="40"/>
      <c r="E757" s="40"/>
      <c r="F757" s="101">
        <v>37573</v>
      </c>
      <c r="G757" s="44">
        <v>1.38125E-2</v>
      </c>
      <c r="H757" s="44">
        <v>1.3999999999999999E-2</v>
      </c>
      <c r="I757" s="44">
        <v>1.4006300000000001E-2</v>
      </c>
      <c r="J757" s="44">
        <v>4.2500000000000003E-2</v>
      </c>
      <c r="K757" s="44">
        <v>3.8387999999999999E-2</v>
      </c>
      <c r="M757" s="45">
        <v>1.24761E-2</v>
      </c>
    </row>
    <row r="758" spans="4:13" ht="15.75" customHeight="1" x14ac:dyDescent="0.25">
      <c r="D758" s="40"/>
      <c r="E758" s="40"/>
      <c r="F758" s="101">
        <v>37574</v>
      </c>
      <c r="G758" s="44">
        <v>1.38125E-2</v>
      </c>
      <c r="H758" s="44">
        <v>1.405E-2</v>
      </c>
      <c r="I758" s="44">
        <v>1.40938E-2</v>
      </c>
      <c r="J758" s="44">
        <v>4.2500000000000003E-2</v>
      </c>
      <c r="K758" s="44">
        <v>4.0556000000000002E-2</v>
      </c>
      <c r="M758" s="45">
        <v>1.2478400000000001E-2</v>
      </c>
    </row>
    <row r="759" spans="4:13" ht="15.75" customHeight="1" x14ac:dyDescent="0.25">
      <c r="D759" s="40"/>
      <c r="E759" s="40"/>
      <c r="F759" s="101">
        <v>37575</v>
      </c>
      <c r="G759" s="44">
        <v>1.3899999999999999E-2</v>
      </c>
      <c r="H759" s="44">
        <v>1.42031E-2</v>
      </c>
      <c r="I759" s="44">
        <v>1.4499999999999999E-2</v>
      </c>
      <c r="J759" s="44">
        <v>4.2500000000000003E-2</v>
      </c>
      <c r="K759" s="44">
        <v>4.0286999999999996E-2</v>
      </c>
      <c r="M759" s="45">
        <v>1.2480400000000001E-2</v>
      </c>
    </row>
    <row r="760" spans="4:13" ht="15.75" customHeight="1" x14ac:dyDescent="0.25">
      <c r="D760" s="40"/>
      <c r="E760" s="40"/>
      <c r="F760" s="101">
        <v>37578</v>
      </c>
      <c r="G760" s="44">
        <v>1.3881300000000001E-2</v>
      </c>
      <c r="H760" s="44">
        <v>1.4199999999999999E-2</v>
      </c>
      <c r="I760" s="44">
        <v>1.4475E-2</v>
      </c>
      <c r="J760" s="44">
        <v>4.2500000000000003E-2</v>
      </c>
      <c r="K760" s="44">
        <v>3.9961000000000003E-2</v>
      </c>
      <c r="M760" s="45">
        <v>1.2426E-2</v>
      </c>
    </row>
    <row r="761" spans="4:13" ht="15.75" customHeight="1" x14ac:dyDescent="0.25">
      <c r="D761" s="40"/>
      <c r="E761" s="40"/>
      <c r="F761" s="101">
        <v>37579</v>
      </c>
      <c r="G761" s="44">
        <v>1.3868799999999999E-2</v>
      </c>
      <c r="H761" s="44">
        <v>1.4199999999999999E-2</v>
      </c>
      <c r="I761" s="44">
        <v>1.44E-2</v>
      </c>
      <c r="J761" s="44">
        <v>4.2500000000000003E-2</v>
      </c>
      <c r="K761" s="44">
        <v>3.977E-2</v>
      </c>
      <c r="M761" s="45">
        <v>1.2432700000000001E-2</v>
      </c>
    </row>
    <row r="762" spans="4:13" ht="15.75" customHeight="1" x14ac:dyDescent="0.25">
      <c r="D762" s="40"/>
      <c r="E762" s="40"/>
      <c r="F762" s="101">
        <v>37580</v>
      </c>
      <c r="G762" s="44">
        <v>1.38125E-2</v>
      </c>
      <c r="H762" s="44">
        <v>1.4199999999999999E-2</v>
      </c>
      <c r="I762" s="44">
        <v>1.44E-2</v>
      </c>
      <c r="J762" s="44">
        <v>4.2500000000000003E-2</v>
      </c>
      <c r="K762" s="44">
        <v>4.0575E-2</v>
      </c>
      <c r="M762" s="45">
        <v>1.24627E-2</v>
      </c>
    </row>
    <row r="763" spans="4:13" ht="15.75" customHeight="1" x14ac:dyDescent="0.25">
      <c r="D763" s="40"/>
      <c r="E763" s="40"/>
      <c r="F763" s="101">
        <v>37581</v>
      </c>
      <c r="G763" s="44">
        <v>1.38E-2</v>
      </c>
      <c r="H763" s="44">
        <v>1.42375E-2</v>
      </c>
      <c r="I763" s="44">
        <v>1.45688E-2</v>
      </c>
      <c r="J763" s="44">
        <v>4.2500000000000003E-2</v>
      </c>
      <c r="K763" s="44">
        <v>4.1521999999999996E-2</v>
      </c>
      <c r="M763" s="45">
        <v>1.25034E-2</v>
      </c>
    </row>
    <row r="764" spans="4:13" ht="15.75" customHeight="1" x14ac:dyDescent="0.25">
      <c r="D764" s="40"/>
      <c r="E764" s="40"/>
      <c r="F764" s="101">
        <v>37582</v>
      </c>
      <c r="G764" s="44">
        <v>1.38E-2</v>
      </c>
      <c r="H764" s="44">
        <v>1.4262500000000001E-2</v>
      </c>
      <c r="I764" s="44">
        <v>1.4650000000000002E-2</v>
      </c>
      <c r="J764" s="44">
        <v>4.2500000000000003E-2</v>
      </c>
      <c r="K764" s="44">
        <v>4.1776000000000001E-2</v>
      </c>
      <c r="M764" s="45">
        <v>1.25224E-2</v>
      </c>
    </row>
    <row r="765" spans="4:13" ht="15.75" customHeight="1" x14ac:dyDescent="0.25">
      <c r="D765" s="40"/>
      <c r="E765" s="40"/>
      <c r="F765" s="101">
        <v>37585</v>
      </c>
      <c r="G765" s="44">
        <v>1.38E-2</v>
      </c>
      <c r="H765" s="44">
        <v>1.43E-2</v>
      </c>
      <c r="I765" s="44">
        <v>1.4800000000000001E-2</v>
      </c>
      <c r="J765" s="44">
        <v>4.2500000000000003E-2</v>
      </c>
      <c r="K765" s="44">
        <v>4.1737000000000003E-2</v>
      </c>
      <c r="M765" s="45">
        <v>1.25903E-2</v>
      </c>
    </row>
    <row r="766" spans="4:13" ht="15.75" customHeight="1" x14ac:dyDescent="0.25">
      <c r="D766" s="40"/>
      <c r="E766" s="40"/>
      <c r="F766" s="101">
        <v>37586</v>
      </c>
      <c r="G766" s="44">
        <v>1.38E-2</v>
      </c>
      <c r="H766" s="44">
        <v>1.4274999999999999E-2</v>
      </c>
      <c r="I766" s="44">
        <v>1.4675000000000001E-2</v>
      </c>
      <c r="J766" s="44">
        <v>4.2500000000000003E-2</v>
      </c>
      <c r="K766" s="44">
        <v>4.0652000000000001E-2</v>
      </c>
      <c r="M766" s="45">
        <v>1.2602899999999998E-2</v>
      </c>
    </row>
    <row r="767" spans="4:13" ht="15.75" customHeight="1" x14ac:dyDescent="0.25">
      <c r="D767" s="40"/>
      <c r="E767" s="40"/>
      <c r="F767" s="101">
        <v>37587</v>
      </c>
      <c r="G767" s="44">
        <v>1.38E-2</v>
      </c>
      <c r="H767" s="44">
        <v>1.4199999999999999E-2</v>
      </c>
      <c r="I767" s="44">
        <v>1.44125E-2</v>
      </c>
      <c r="J767" s="44">
        <v>4.2500000000000003E-2</v>
      </c>
      <c r="K767" s="44">
        <v>4.258E-2</v>
      </c>
      <c r="M767" s="45">
        <v>1.25962E-2</v>
      </c>
    </row>
    <row r="768" spans="4:13" ht="15.75" customHeight="1" x14ac:dyDescent="0.25">
      <c r="D768" s="40"/>
      <c r="E768" s="40"/>
      <c r="F768" s="101">
        <v>37588</v>
      </c>
      <c r="G768" s="44">
        <v>1.4387499999999999E-2</v>
      </c>
      <c r="H768" s="44">
        <v>1.42563E-2</v>
      </c>
      <c r="I768" s="44">
        <v>1.47E-2</v>
      </c>
      <c r="J768" s="44" t="s">
        <v>33</v>
      </c>
      <c r="K768" s="44">
        <v>4.258E-2</v>
      </c>
      <c r="M768" s="45">
        <v>1.25962E-2</v>
      </c>
    </row>
    <row r="769" spans="4:13" ht="15.75" customHeight="1" x14ac:dyDescent="0.25">
      <c r="D769" s="40"/>
      <c r="E769" s="40"/>
      <c r="F769" s="101">
        <v>37589</v>
      </c>
      <c r="G769" s="44">
        <v>1.4387499999999999E-2</v>
      </c>
      <c r="H769" s="44">
        <v>1.4250000000000001E-2</v>
      </c>
      <c r="I769" s="44">
        <v>1.4687499999999999E-2</v>
      </c>
      <c r="J769" s="44">
        <v>4.2500000000000003E-2</v>
      </c>
      <c r="K769" s="44">
        <v>4.2051999999999999E-2</v>
      </c>
      <c r="M769" s="45">
        <v>1.26096E-2</v>
      </c>
    </row>
    <row r="770" spans="4:13" ht="15.75" customHeight="1" x14ac:dyDescent="0.25">
      <c r="D770" s="40"/>
      <c r="E770" s="40"/>
      <c r="F770" s="101">
        <v>37592</v>
      </c>
      <c r="G770" s="44">
        <v>1.44E-2</v>
      </c>
      <c r="H770" s="44">
        <v>1.4225000000000002E-2</v>
      </c>
      <c r="I770" s="44">
        <v>1.47E-2</v>
      </c>
      <c r="J770" s="44">
        <v>4.2500000000000003E-2</v>
      </c>
      <c r="K770" s="44">
        <v>4.2286999999999998E-2</v>
      </c>
      <c r="M770" s="45">
        <v>1.2461100000000001E-2</v>
      </c>
    </row>
    <row r="771" spans="4:13" ht="15.75" customHeight="1" x14ac:dyDescent="0.25">
      <c r="D771" s="40"/>
      <c r="E771" s="40"/>
      <c r="F771" s="101">
        <v>37593</v>
      </c>
      <c r="G771" s="44">
        <v>1.44E-2</v>
      </c>
      <c r="H771" s="44">
        <v>1.4212499999999999E-2</v>
      </c>
      <c r="I771" s="44">
        <v>1.46438E-2</v>
      </c>
      <c r="J771" s="44">
        <v>4.2500000000000003E-2</v>
      </c>
      <c r="K771" s="44">
        <v>4.2012999999999995E-2</v>
      </c>
      <c r="M771" s="45">
        <v>1.2470799999999999E-2</v>
      </c>
    </row>
    <row r="772" spans="4:13" ht="15.75" customHeight="1" x14ac:dyDescent="0.25">
      <c r="D772" s="40"/>
      <c r="E772" s="40"/>
      <c r="F772" s="101">
        <v>37594</v>
      </c>
      <c r="G772" s="44">
        <v>1.44E-2</v>
      </c>
      <c r="H772" s="44">
        <v>1.4199999999999999E-2</v>
      </c>
      <c r="I772" s="44">
        <v>1.45188E-2</v>
      </c>
      <c r="J772" s="44">
        <v>4.2500000000000003E-2</v>
      </c>
      <c r="K772" s="44">
        <v>4.1506000000000001E-2</v>
      </c>
      <c r="M772" s="45">
        <v>1.2473399999999999E-2</v>
      </c>
    </row>
    <row r="773" spans="4:13" ht="15.75" customHeight="1" x14ac:dyDescent="0.25">
      <c r="D773" s="40"/>
      <c r="E773" s="40"/>
      <c r="F773" s="101">
        <v>37595</v>
      </c>
      <c r="G773" s="44">
        <v>1.4337500000000001E-2</v>
      </c>
      <c r="H773" s="44">
        <v>1.4199999999999999E-2</v>
      </c>
      <c r="I773" s="44">
        <v>1.4499999999999999E-2</v>
      </c>
      <c r="J773" s="44">
        <v>4.2500000000000003E-2</v>
      </c>
      <c r="K773" s="44">
        <v>4.1369999999999997E-2</v>
      </c>
      <c r="M773" s="45">
        <v>1.2490900000000001E-2</v>
      </c>
    </row>
    <row r="774" spans="4:13" ht="15.75" customHeight="1" x14ac:dyDescent="0.25">
      <c r="D774" s="40"/>
      <c r="E774" s="40"/>
      <c r="F774" s="101">
        <v>37596</v>
      </c>
      <c r="G774" s="44">
        <v>1.4312499999999999E-2</v>
      </c>
      <c r="H774" s="44">
        <v>1.4199999999999999E-2</v>
      </c>
      <c r="I774" s="44">
        <v>1.4499999999999999E-2</v>
      </c>
      <c r="J774" s="44">
        <v>4.2500000000000003E-2</v>
      </c>
      <c r="K774" s="44">
        <v>4.0827000000000002E-2</v>
      </c>
      <c r="M774" s="45">
        <v>1.2490099999999999E-2</v>
      </c>
    </row>
    <row r="775" spans="4:13" ht="15.75" customHeight="1" x14ac:dyDescent="0.25">
      <c r="D775" s="40"/>
      <c r="E775" s="40"/>
      <c r="F775" s="101">
        <v>37599</v>
      </c>
      <c r="G775" s="44">
        <v>1.4225000000000002E-2</v>
      </c>
      <c r="H775" s="44">
        <v>1.4112499999999998E-2</v>
      </c>
      <c r="I775" s="44">
        <v>1.43E-2</v>
      </c>
      <c r="J775" s="44">
        <v>4.2500000000000003E-2</v>
      </c>
      <c r="K775" s="44">
        <v>4.0343999999999998E-2</v>
      </c>
      <c r="M775" s="45">
        <v>1.2425600000000002E-2</v>
      </c>
    </row>
    <row r="776" spans="4:13" ht="15.75" customHeight="1" x14ac:dyDescent="0.25">
      <c r="D776" s="40"/>
      <c r="E776" s="40"/>
      <c r="F776" s="101">
        <v>37600</v>
      </c>
      <c r="G776" s="44">
        <v>1.4212499999999999E-2</v>
      </c>
      <c r="H776" s="44">
        <v>1.41E-2</v>
      </c>
      <c r="I776" s="44">
        <v>1.43E-2</v>
      </c>
      <c r="J776" s="44">
        <v>4.2500000000000003E-2</v>
      </c>
      <c r="K776" s="44">
        <v>4.0458999999999995E-2</v>
      </c>
      <c r="M776" s="45">
        <v>1.2432E-2</v>
      </c>
    </row>
    <row r="777" spans="4:13" ht="15.75" customHeight="1" x14ac:dyDescent="0.25">
      <c r="D777" s="40"/>
      <c r="E777" s="40"/>
      <c r="F777" s="101">
        <v>37601</v>
      </c>
      <c r="G777" s="44">
        <v>1.4199999999999999E-2</v>
      </c>
      <c r="H777" s="44">
        <v>1.41E-2</v>
      </c>
      <c r="I777" s="44">
        <v>1.43E-2</v>
      </c>
      <c r="J777" s="44">
        <v>4.2500000000000003E-2</v>
      </c>
      <c r="K777" s="44">
        <v>4.0228E-2</v>
      </c>
      <c r="M777" s="45">
        <v>1.23854E-2</v>
      </c>
    </row>
    <row r="778" spans="4:13" ht="15.75" customHeight="1" x14ac:dyDescent="0.25">
      <c r="D778" s="40"/>
      <c r="E778" s="40"/>
      <c r="F778" s="101">
        <v>37602</v>
      </c>
      <c r="G778" s="44">
        <v>1.4199999999999999E-2</v>
      </c>
      <c r="H778" s="44">
        <v>1.41E-2</v>
      </c>
      <c r="I778" s="44">
        <v>1.4231300000000001E-2</v>
      </c>
      <c r="J778" s="44">
        <v>4.2500000000000003E-2</v>
      </c>
      <c r="K778" s="44">
        <v>4.0228E-2</v>
      </c>
      <c r="M778" s="45">
        <v>1.23845E-2</v>
      </c>
    </row>
    <row r="779" spans="4:13" ht="15.75" customHeight="1" x14ac:dyDescent="0.25">
      <c r="D779" s="40"/>
      <c r="E779" s="40"/>
      <c r="F779" s="101">
        <v>37603</v>
      </c>
      <c r="G779" s="44">
        <v>1.4199999999999999E-2</v>
      </c>
      <c r="H779" s="44">
        <v>1.41E-2</v>
      </c>
      <c r="I779" s="44">
        <v>1.4199999999999999E-2</v>
      </c>
      <c r="J779" s="44">
        <v>4.2500000000000003E-2</v>
      </c>
      <c r="K779" s="44">
        <v>4.0672E-2</v>
      </c>
      <c r="M779" s="45">
        <v>1.23771E-2</v>
      </c>
    </row>
    <row r="780" spans="4:13" ht="15.75" customHeight="1" x14ac:dyDescent="0.25">
      <c r="D780" s="40"/>
      <c r="E780" s="40"/>
      <c r="F780" s="101">
        <v>37606</v>
      </c>
      <c r="G780" s="44">
        <v>1.4199999999999999E-2</v>
      </c>
      <c r="H780" s="44">
        <v>1.41E-2</v>
      </c>
      <c r="I780" s="44">
        <v>1.4199999999999999E-2</v>
      </c>
      <c r="J780" s="44">
        <v>4.2500000000000003E-2</v>
      </c>
      <c r="K780" s="44">
        <v>4.1586999999999999E-2</v>
      </c>
      <c r="M780" s="45">
        <v>1.2361E-2</v>
      </c>
    </row>
    <row r="781" spans="4:13" ht="15.75" customHeight="1" x14ac:dyDescent="0.25">
      <c r="D781" s="40"/>
      <c r="E781" s="40"/>
      <c r="F781" s="101">
        <v>37607</v>
      </c>
      <c r="G781" s="44">
        <v>1.4199999999999999E-2</v>
      </c>
      <c r="H781" s="44">
        <v>1.41E-2</v>
      </c>
      <c r="I781" s="44">
        <v>1.43E-2</v>
      </c>
      <c r="J781" s="44">
        <v>4.2500000000000003E-2</v>
      </c>
      <c r="K781" s="44">
        <v>4.1235999999999995E-2</v>
      </c>
      <c r="M781" s="45">
        <v>1.2338400000000001E-2</v>
      </c>
    </row>
    <row r="782" spans="4:13" ht="15.75" customHeight="1" x14ac:dyDescent="0.25">
      <c r="D782" s="40"/>
      <c r="E782" s="40"/>
      <c r="F782" s="101">
        <v>37608</v>
      </c>
      <c r="G782" s="44">
        <v>1.4199999999999999E-2</v>
      </c>
      <c r="H782" s="44">
        <v>1.41E-2</v>
      </c>
      <c r="I782" s="44">
        <v>1.4199999999999999E-2</v>
      </c>
      <c r="J782" s="44">
        <v>4.2500000000000003E-2</v>
      </c>
      <c r="K782" s="44">
        <v>4.0342999999999997E-2</v>
      </c>
      <c r="M782" s="45">
        <v>1.2250700000000002E-2</v>
      </c>
    </row>
    <row r="783" spans="4:13" ht="15.75" customHeight="1" x14ac:dyDescent="0.25">
      <c r="D783" s="40"/>
      <c r="E783" s="40"/>
      <c r="F783" s="101">
        <v>37609</v>
      </c>
      <c r="G783" s="44">
        <v>1.4187499999999999E-2</v>
      </c>
      <c r="H783" s="44">
        <v>1.3999999999999999E-2</v>
      </c>
      <c r="I783" s="44">
        <v>1.4025000000000001E-2</v>
      </c>
      <c r="J783" s="44">
        <v>4.2500000000000003E-2</v>
      </c>
      <c r="K783" s="44">
        <v>3.9382E-2</v>
      </c>
      <c r="M783" s="45">
        <v>1.22428E-2</v>
      </c>
    </row>
    <row r="784" spans="4:13" ht="15.75" customHeight="1" x14ac:dyDescent="0.25">
      <c r="D784" s="40"/>
      <c r="E784" s="40"/>
      <c r="F784" s="101">
        <v>37610</v>
      </c>
      <c r="G784" s="44">
        <v>1.4193800000000001E-2</v>
      </c>
      <c r="H784" s="44">
        <v>1.3999999999999999E-2</v>
      </c>
      <c r="I784" s="44">
        <v>1.3999999999999999E-2</v>
      </c>
      <c r="J784" s="44">
        <v>4.2500000000000003E-2</v>
      </c>
      <c r="K784" s="44">
        <v>3.9572999999999997E-2</v>
      </c>
      <c r="M784" s="45">
        <v>1.22343E-2</v>
      </c>
    </row>
    <row r="785" spans="4:13" ht="15.75" customHeight="1" x14ac:dyDescent="0.25">
      <c r="D785" s="40"/>
      <c r="E785" s="40"/>
      <c r="F785" s="101">
        <v>37613</v>
      </c>
      <c r="G785" s="44">
        <v>1.4199999999999999E-2</v>
      </c>
      <c r="H785" s="44">
        <v>1.3999999999999999E-2</v>
      </c>
      <c r="I785" s="44">
        <v>1.3999999999999999E-2</v>
      </c>
      <c r="J785" s="44">
        <v>4.2500000000000003E-2</v>
      </c>
      <c r="K785" s="44">
        <v>3.9706999999999999E-2</v>
      </c>
      <c r="M785" s="45">
        <v>1.22028E-2</v>
      </c>
    </row>
    <row r="786" spans="4:13" ht="15.75" customHeight="1" x14ac:dyDescent="0.25">
      <c r="D786" s="40"/>
      <c r="E786" s="40"/>
      <c r="F786" s="101">
        <v>37614</v>
      </c>
      <c r="G786" s="44">
        <v>1.4199999999999999E-2</v>
      </c>
      <c r="H786" s="44">
        <v>1.3999999999999999E-2</v>
      </c>
      <c r="I786" s="44">
        <v>1.3999999999999999E-2</v>
      </c>
      <c r="J786" s="44">
        <v>4.2500000000000003E-2</v>
      </c>
      <c r="K786" s="44">
        <v>3.9342000000000002E-2</v>
      </c>
      <c r="M786" s="45">
        <v>1.21995E-2</v>
      </c>
    </row>
    <row r="787" spans="4:13" ht="15.75" customHeight="1" x14ac:dyDescent="0.25">
      <c r="D787" s="40"/>
      <c r="E787" s="40"/>
      <c r="F787" s="101">
        <v>37615</v>
      </c>
      <c r="G787" s="44" t="s">
        <v>33</v>
      </c>
      <c r="H787" s="44" t="s">
        <v>33</v>
      </c>
      <c r="I787" s="44" t="s">
        <v>33</v>
      </c>
      <c r="J787" s="44" t="s">
        <v>33</v>
      </c>
      <c r="K787" s="44">
        <v>3.9342000000000002E-2</v>
      </c>
      <c r="M787" s="45">
        <v>1.21995E-2</v>
      </c>
    </row>
    <row r="788" spans="4:13" ht="15.75" customHeight="1" x14ac:dyDescent="0.25">
      <c r="D788" s="40"/>
      <c r="E788" s="40"/>
      <c r="F788" s="101">
        <v>37616</v>
      </c>
      <c r="G788" s="44" t="s">
        <v>33</v>
      </c>
      <c r="H788" s="44" t="s">
        <v>33</v>
      </c>
      <c r="I788" s="44" t="s">
        <v>33</v>
      </c>
      <c r="J788" s="44">
        <v>4.2500000000000003E-2</v>
      </c>
      <c r="K788" s="44">
        <v>3.9016000000000002E-2</v>
      </c>
      <c r="M788" s="45">
        <v>1.2109200000000001E-2</v>
      </c>
    </row>
    <row r="789" spans="4:13" ht="15.75" customHeight="1" x14ac:dyDescent="0.25">
      <c r="D789" s="40"/>
      <c r="E789" s="40"/>
      <c r="F789" s="101">
        <v>37617</v>
      </c>
      <c r="G789" s="44">
        <v>1.4175E-2</v>
      </c>
      <c r="H789" s="44">
        <v>1.3999999999999999E-2</v>
      </c>
      <c r="I789" s="44">
        <v>1.3925E-2</v>
      </c>
      <c r="J789" s="44">
        <v>4.2500000000000003E-2</v>
      </c>
      <c r="K789" s="44">
        <v>3.8082999999999999E-2</v>
      </c>
      <c r="M789" s="45">
        <v>1.20929E-2</v>
      </c>
    </row>
    <row r="790" spans="4:13" ht="15.75" customHeight="1" x14ac:dyDescent="0.25">
      <c r="D790" s="40"/>
      <c r="E790" s="40"/>
      <c r="F790" s="101">
        <v>37620</v>
      </c>
      <c r="G790" s="44">
        <v>1.38E-2</v>
      </c>
      <c r="H790" s="44">
        <v>1.38E-2</v>
      </c>
      <c r="I790" s="44">
        <v>1.38E-2</v>
      </c>
      <c r="J790" s="44">
        <v>4.2500000000000003E-2</v>
      </c>
      <c r="K790" s="44">
        <v>3.7949000000000004E-2</v>
      </c>
      <c r="M790" s="45">
        <v>1.2057500000000001E-2</v>
      </c>
    </row>
    <row r="791" spans="4:13" ht="15.75" customHeight="1" x14ac:dyDescent="0.25">
      <c r="D791" s="40"/>
      <c r="E791" s="40"/>
      <c r="F791" s="101">
        <v>37621</v>
      </c>
      <c r="G791" s="44">
        <v>1.38E-2</v>
      </c>
      <c r="H791" s="44">
        <v>1.38E-2</v>
      </c>
      <c r="I791" s="44">
        <v>1.38E-2</v>
      </c>
      <c r="J791" s="44">
        <v>4.2500000000000003E-2</v>
      </c>
      <c r="K791" s="44">
        <v>3.8159999999999999E-2</v>
      </c>
      <c r="M791" s="45">
        <v>1.2044600000000001E-2</v>
      </c>
    </row>
    <row r="792" spans="4:13" ht="15.75" customHeight="1" x14ac:dyDescent="0.25">
      <c r="D792" s="40"/>
      <c r="E792" s="40"/>
      <c r="F792" s="101">
        <v>37622</v>
      </c>
      <c r="G792" s="44" t="s">
        <v>33</v>
      </c>
      <c r="H792" s="44" t="s">
        <v>33</v>
      </c>
      <c r="I792" s="44" t="s">
        <v>33</v>
      </c>
      <c r="J792" s="44" t="s">
        <v>33</v>
      </c>
      <c r="K792" s="44">
        <v>3.8159999999999999E-2</v>
      </c>
      <c r="M792" s="45">
        <v>1.2044600000000001E-2</v>
      </c>
    </row>
    <row r="793" spans="4:13" ht="15.75" customHeight="1" x14ac:dyDescent="0.25">
      <c r="D793" s="40"/>
      <c r="E793" s="40"/>
      <c r="F793" s="101">
        <v>37623</v>
      </c>
      <c r="G793" s="44">
        <v>1.38E-2</v>
      </c>
      <c r="H793" s="44">
        <v>1.38E-2</v>
      </c>
      <c r="I793" s="44">
        <v>1.38E-2</v>
      </c>
      <c r="J793" s="44">
        <v>4.2500000000000003E-2</v>
      </c>
      <c r="K793" s="44">
        <v>4.0305000000000001E-2</v>
      </c>
      <c r="M793" s="45">
        <v>1.2178E-2</v>
      </c>
    </row>
    <row r="794" spans="4:13" ht="15.75" customHeight="1" x14ac:dyDescent="0.25">
      <c r="D794" s="40"/>
      <c r="E794" s="40"/>
      <c r="F794" s="101">
        <v>37624</v>
      </c>
      <c r="G794" s="44">
        <v>1.38E-2</v>
      </c>
      <c r="H794" s="44">
        <v>1.3899999999999999E-2</v>
      </c>
      <c r="I794" s="44">
        <v>1.4037500000000001E-2</v>
      </c>
      <c r="J794" s="44">
        <v>4.2500000000000003E-2</v>
      </c>
      <c r="K794" s="44">
        <v>4.0168999999999996E-2</v>
      </c>
      <c r="M794" s="45">
        <v>1.21543E-2</v>
      </c>
    </row>
    <row r="795" spans="4:13" ht="15.75" customHeight="1" x14ac:dyDescent="0.25">
      <c r="D795" s="40"/>
      <c r="E795" s="40"/>
      <c r="F795" s="101">
        <v>37627</v>
      </c>
      <c r="G795" s="44">
        <v>1.38E-2</v>
      </c>
      <c r="H795" s="44">
        <v>1.3887499999999999E-2</v>
      </c>
      <c r="I795" s="44">
        <v>1.4056299999999999E-2</v>
      </c>
      <c r="J795" s="44">
        <v>4.2500000000000003E-2</v>
      </c>
      <c r="K795" s="44">
        <v>4.0517999999999998E-2</v>
      </c>
      <c r="M795" s="45">
        <v>1.21447E-2</v>
      </c>
    </row>
    <row r="796" spans="4:13" ht="15.75" customHeight="1" x14ac:dyDescent="0.25">
      <c r="D796" s="40"/>
      <c r="E796" s="40"/>
      <c r="F796" s="101">
        <v>37628</v>
      </c>
      <c r="G796" s="44">
        <v>1.3787499999999999E-2</v>
      </c>
      <c r="H796" s="44">
        <v>1.3875E-2</v>
      </c>
      <c r="I796" s="44">
        <v>1.4006300000000001E-2</v>
      </c>
      <c r="J796" s="44">
        <v>4.2500000000000003E-2</v>
      </c>
      <c r="K796" s="44">
        <v>4.0052999999999998E-2</v>
      </c>
      <c r="M796" s="45">
        <v>1.21511E-2</v>
      </c>
    </row>
    <row r="797" spans="4:13" ht="15.75" customHeight="1" x14ac:dyDescent="0.25">
      <c r="D797" s="40"/>
      <c r="E797" s="40"/>
      <c r="F797" s="101">
        <v>37629</v>
      </c>
      <c r="G797" s="44">
        <v>1.3787499999999999E-2</v>
      </c>
      <c r="H797" s="44">
        <v>1.38E-2</v>
      </c>
      <c r="I797" s="44">
        <v>1.3899999999999999E-2</v>
      </c>
      <c r="J797" s="44">
        <v>4.2500000000000003E-2</v>
      </c>
      <c r="K797" s="44">
        <v>4.0168999999999996E-2</v>
      </c>
      <c r="M797" s="45">
        <v>1.21397E-2</v>
      </c>
    </row>
    <row r="798" spans="4:13" ht="15.75" customHeight="1" x14ac:dyDescent="0.25">
      <c r="D798" s="40"/>
      <c r="E798" s="40"/>
      <c r="F798" s="101">
        <v>37630</v>
      </c>
      <c r="G798" s="44">
        <v>1.375E-2</v>
      </c>
      <c r="H798" s="44">
        <v>1.38E-2</v>
      </c>
      <c r="I798" s="44">
        <v>1.3899999999999999E-2</v>
      </c>
      <c r="J798" s="44">
        <v>4.2500000000000003E-2</v>
      </c>
      <c r="K798" s="44">
        <v>4.1790000000000001E-2</v>
      </c>
      <c r="M798" s="45">
        <v>1.2156100000000001E-2</v>
      </c>
    </row>
    <row r="799" spans="4:13" ht="15.75" customHeight="1" x14ac:dyDescent="0.25">
      <c r="D799" s="40"/>
      <c r="E799" s="40"/>
      <c r="F799" s="101">
        <v>37631</v>
      </c>
      <c r="G799" s="44">
        <v>1.3725000000000001E-2</v>
      </c>
      <c r="H799" s="44">
        <v>1.38E-2</v>
      </c>
      <c r="I799" s="44">
        <v>1.3999999999999999E-2</v>
      </c>
      <c r="J799" s="44">
        <v>4.2500000000000003E-2</v>
      </c>
      <c r="K799" s="44">
        <v>4.1319999999999996E-2</v>
      </c>
      <c r="M799" s="45">
        <v>1.21414E-2</v>
      </c>
    </row>
    <row r="800" spans="4:13" ht="15.75" customHeight="1" x14ac:dyDescent="0.25">
      <c r="D800" s="40"/>
      <c r="E800" s="40"/>
      <c r="F800" s="101">
        <v>37634</v>
      </c>
      <c r="G800" s="44">
        <v>1.37E-2</v>
      </c>
      <c r="H800" s="44">
        <v>1.3756299999999999E-2</v>
      </c>
      <c r="I800" s="44">
        <v>1.3899999999999999E-2</v>
      </c>
      <c r="J800" s="44">
        <v>4.2500000000000003E-2</v>
      </c>
      <c r="K800" s="44">
        <v>4.1201999999999996E-2</v>
      </c>
      <c r="M800" s="45">
        <v>1.2177E-2</v>
      </c>
    </row>
    <row r="801" spans="4:13" ht="15.75" customHeight="1" x14ac:dyDescent="0.25">
      <c r="D801" s="40"/>
      <c r="E801" s="40"/>
      <c r="F801" s="101">
        <v>37635</v>
      </c>
      <c r="G801" s="44">
        <v>1.3687499999999998E-2</v>
      </c>
      <c r="H801" s="44">
        <v>1.37313E-2</v>
      </c>
      <c r="I801" s="44">
        <v>1.3899999999999999E-2</v>
      </c>
      <c r="J801" s="44">
        <v>4.2500000000000003E-2</v>
      </c>
      <c r="K801" s="44">
        <v>4.0772000000000003E-2</v>
      </c>
      <c r="M801" s="45">
        <v>1.2173700000000001E-2</v>
      </c>
    </row>
    <row r="802" spans="4:13" ht="15.75" customHeight="1" x14ac:dyDescent="0.25">
      <c r="D802" s="40"/>
      <c r="E802" s="40"/>
      <c r="F802" s="101">
        <v>37636</v>
      </c>
      <c r="G802" s="44">
        <v>1.3662499999999999E-2</v>
      </c>
      <c r="H802" s="44">
        <v>1.37E-2</v>
      </c>
      <c r="I802" s="44">
        <v>1.38E-2</v>
      </c>
      <c r="J802" s="44">
        <v>4.2500000000000003E-2</v>
      </c>
      <c r="K802" s="44">
        <v>4.0597000000000001E-2</v>
      </c>
      <c r="M802" s="45">
        <v>1.2182999999999999E-2</v>
      </c>
    </row>
    <row r="803" spans="4:13" ht="15.75" customHeight="1" x14ac:dyDescent="0.25">
      <c r="D803" s="40"/>
      <c r="E803" s="40"/>
      <c r="F803" s="101">
        <v>37637</v>
      </c>
      <c r="G803" s="44">
        <v>1.3612500000000001E-2</v>
      </c>
      <c r="H803" s="44">
        <v>1.37E-2</v>
      </c>
      <c r="I803" s="44">
        <v>1.38E-2</v>
      </c>
      <c r="J803" s="44">
        <v>4.2500000000000003E-2</v>
      </c>
      <c r="K803" s="44">
        <v>4.0773000000000004E-2</v>
      </c>
      <c r="M803" s="45">
        <v>1.217E-2</v>
      </c>
    </row>
    <row r="804" spans="4:13" ht="15.75" customHeight="1" x14ac:dyDescent="0.25">
      <c r="D804" s="40"/>
      <c r="E804" s="40"/>
      <c r="F804" s="101">
        <v>37638</v>
      </c>
      <c r="G804" s="44">
        <v>1.3600000000000001E-2</v>
      </c>
      <c r="H804" s="44">
        <v>1.3687499999999998E-2</v>
      </c>
      <c r="I804" s="44">
        <v>1.37E-2</v>
      </c>
      <c r="J804" s="44">
        <v>4.2500000000000003E-2</v>
      </c>
      <c r="K804" s="44">
        <v>4.0091000000000002E-2</v>
      </c>
      <c r="M804" s="45">
        <v>1.21624E-2</v>
      </c>
    </row>
    <row r="805" spans="4:13" ht="15.75" customHeight="1" x14ac:dyDescent="0.25">
      <c r="D805" s="40"/>
      <c r="E805" s="40"/>
      <c r="F805" s="101">
        <v>37641</v>
      </c>
      <c r="G805" s="44">
        <v>1.3600000000000001E-2</v>
      </c>
      <c r="H805" s="44">
        <v>1.36375E-2</v>
      </c>
      <c r="I805" s="44">
        <v>1.3687499999999998E-2</v>
      </c>
      <c r="J805" s="44" t="s">
        <v>33</v>
      </c>
      <c r="K805" s="44">
        <v>4.0091000000000002E-2</v>
      </c>
      <c r="M805" s="45">
        <v>1.21624E-2</v>
      </c>
    </row>
    <row r="806" spans="4:13" ht="15.75" customHeight="1" x14ac:dyDescent="0.25">
      <c r="D806" s="40"/>
      <c r="E806" s="40"/>
      <c r="F806" s="101">
        <v>37642</v>
      </c>
      <c r="G806" s="44">
        <v>1.3600000000000001E-2</v>
      </c>
      <c r="H806" s="44">
        <v>1.3625E-2</v>
      </c>
      <c r="I806" s="44">
        <v>1.3687499999999998E-2</v>
      </c>
      <c r="J806" s="44">
        <v>4.2500000000000003E-2</v>
      </c>
      <c r="K806" s="44">
        <v>3.9703000000000002E-2</v>
      </c>
      <c r="M806" s="45">
        <v>1.2293199999999999E-2</v>
      </c>
    </row>
    <row r="807" spans="4:13" ht="15.75" customHeight="1" x14ac:dyDescent="0.25">
      <c r="D807" s="40"/>
      <c r="E807" s="40"/>
      <c r="F807" s="101">
        <v>37643</v>
      </c>
      <c r="G807" s="44">
        <v>1.3600000000000001E-2</v>
      </c>
      <c r="H807" s="44">
        <v>1.3600000000000001E-2</v>
      </c>
      <c r="I807" s="44">
        <v>1.3600000000000001E-2</v>
      </c>
      <c r="J807" s="44">
        <v>4.2500000000000003E-2</v>
      </c>
      <c r="K807" s="44">
        <v>3.9143999999999998E-2</v>
      </c>
      <c r="M807" s="45">
        <v>1.22671E-2</v>
      </c>
    </row>
    <row r="808" spans="4:13" ht="15.75" customHeight="1" x14ac:dyDescent="0.25">
      <c r="D808" s="40"/>
      <c r="E808" s="40"/>
      <c r="F808" s="101">
        <v>37644</v>
      </c>
      <c r="G808" s="44">
        <v>1.3525000000000001E-2</v>
      </c>
      <c r="H808" s="44">
        <v>1.3525000000000001E-2</v>
      </c>
      <c r="I808" s="44">
        <v>1.3525000000000001E-2</v>
      </c>
      <c r="J808" s="44">
        <v>4.2500000000000003E-2</v>
      </c>
      <c r="K808" s="44">
        <v>3.9355000000000001E-2</v>
      </c>
      <c r="M808" s="45">
        <v>1.2265600000000002E-2</v>
      </c>
    </row>
    <row r="809" spans="4:13" ht="15.75" customHeight="1" x14ac:dyDescent="0.25">
      <c r="D809" s="40"/>
      <c r="E809" s="40"/>
      <c r="F809" s="101">
        <v>37645</v>
      </c>
      <c r="G809" s="44">
        <v>1.3487499999999999E-2</v>
      </c>
      <c r="H809" s="44">
        <v>1.34938E-2</v>
      </c>
      <c r="I809" s="44">
        <v>1.3500000000000002E-2</v>
      </c>
      <c r="J809" s="44">
        <v>4.2500000000000003E-2</v>
      </c>
      <c r="K809" s="44">
        <v>3.9278E-2</v>
      </c>
      <c r="M809" s="45">
        <v>1.22576E-2</v>
      </c>
    </row>
    <row r="810" spans="4:13" ht="15.75" customHeight="1" x14ac:dyDescent="0.25">
      <c r="D810" s="40"/>
      <c r="E810" s="40"/>
      <c r="F810" s="101">
        <v>37648</v>
      </c>
      <c r="G810" s="44">
        <v>1.3412500000000001E-2</v>
      </c>
      <c r="H810" s="44">
        <v>1.3412500000000001E-2</v>
      </c>
      <c r="I810" s="44">
        <v>1.34188E-2</v>
      </c>
      <c r="J810" s="44">
        <v>4.2500000000000003E-2</v>
      </c>
      <c r="K810" s="44">
        <v>3.9625E-2</v>
      </c>
      <c r="M810" s="45">
        <v>1.23255E-2</v>
      </c>
    </row>
    <row r="811" spans="4:13" ht="15.75" customHeight="1" x14ac:dyDescent="0.25">
      <c r="D811" s="40"/>
      <c r="E811" s="40"/>
      <c r="F811" s="101">
        <v>37649</v>
      </c>
      <c r="G811" s="44">
        <v>1.34E-2</v>
      </c>
      <c r="H811" s="44">
        <v>1.34E-2</v>
      </c>
      <c r="I811" s="44">
        <v>1.34375E-2</v>
      </c>
      <c r="J811" s="44">
        <v>4.2500000000000003E-2</v>
      </c>
      <c r="K811" s="44">
        <v>3.9683000000000003E-2</v>
      </c>
      <c r="M811" s="45">
        <v>1.2341599999999999E-2</v>
      </c>
    </row>
    <row r="812" spans="4:13" ht="15.75" customHeight="1" x14ac:dyDescent="0.25">
      <c r="D812" s="40"/>
      <c r="E812" s="40"/>
      <c r="F812" s="101">
        <v>37650</v>
      </c>
      <c r="G812" s="44">
        <v>1.34E-2</v>
      </c>
      <c r="H812" s="44">
        <v>1.34E-2</v>
      </c>
      <c r="I812" s="44">
        <v>1.34E-2</v>
      </c>
      <c r="J812" s="44">
        <v>4.2500000000000003E-2</v>
      </c>
      <c r="K812" s="44">
        <v>4.0208000000000001E-2</v>
      </c>
      <c r="M812" s="45">
        <v>1.2332600000000001E-2</v>
      </c>
    </row>
    <row r="813" spans="4:13" ht="15.75" customHeight="1" x14ac:dyDescent="0.25">
      <c r="D813" s="40"/>
      <c r="E813" s="40"/>
      <c r="F813" s="101">
        <v>37651</v>
      </c>
      <c r="G813" s="44">
        <v>1.34E-2</v>
      </c>
      <c r="H813" s="44">
        <v>1.3500000000000002E-2</v>
      </c>
      <c r="I813" s="44">
        <v>1.3500000000000002E-2</v>
      </c>
      <c r="J813" s="44">
        <v>4.2500000000000003E-2</v>
      </c>
      <c r="K813" s="44">
        <v>3.9606000000000002E-2</v>
      </c>
      <c r="M813" s="45">
        <v>1.23298E-2</v>
      </c>
    </row>
    <row r="814" spans="4:13" ht="15.75" customHeight="1" x14ac:dyDescent="0.25">
      <c r="D814" s="40"/>
      <c r="E814" s="40"/>
      <c r="F814" s="101">
        <v>37652</v>
      </c>
      <c r="G814" s="44">
        <v>1.34E-2</v>
      </c>
      <c r="H814" s="44">
        <v>1.3500000000000002E-2</v>
      </c>
      <c r="I814" s="44">
        <v>1.3487499999999999E-2</v>
      </c>
      <c r="J814" s="44">
        <v>4.2500000000000003E-2</v>
      </c>
      <c r="K814" s="44">
        <v>3.9625E-2</v>
      </c>
      <c r="M814" s="45">
        <v>1.2323299999999999E-2</v>
      </c>
    </row>
    <row r="815" spans="4:13" ht="15.75" customHeight="1" x14ac:dyDescent="0.25">
      <c r="D815" s="40"/>
      <c r="E815" s="40"/>
      <c r="F815" s="101">
        <v>37655</v>
      </c>
      <c r="G815" s="44">
        <v>1.34E-2</v>
      </c>
      <c r="H815" s="44">
        <v>1.3500000000000002E-2</v>
      </c>
      <c r="I815" s="44">
        <v>1.3500000000000002E-2</v>
      </c>
      <c r="J815" s="44">
        <v>4.2500000000000003E-2</v>
      </c>
      <c r="K815" s="44">
        <v>3.9916E-2</v>
      </c>
      <c r="M815" s="45">
        <v>1.2366200000000001E-2</v>
      </c>
    </row>
    <row r="816" spans="4:13" ht="15.75" customHeight="1" x14ac:dyDescent="0.25">
      <c r="D816" s="40"/>
      <c r="E816" s="40"/>
      <c r="F816" s="101">
        <v>37656</v>
      </c>
      <c r="G816" s="44">
        <v>1.34E-2</v>
      </c>
      <c r="H816" s="44">
        <v>1.3500000000000002E-2</v>
      </c>
      <c r="I816" s="44">
        <v>1.3500000000000002E-2</v>
      </c>
      <c r="J816" s="44">
        <v>4.2500000000000003E-2</v>
      </c>
      <c r="K816" s="44">
        <v>3.9199000000000005E-2</v>
      </c>
      <c r="M816" s="45">
        <v>1.23841E-2</v>
      </c>
    </row>
    <row r="817" spans="4:13" ht="15.75" customHeight="1" x14ac:dyDescent="0.25">
      <c r="D817" s="40"/>
      <c r="E817" s="40"/>
      <c r="F817" s="101">
        <v>37657</v>
      </c>
      <c r="G817" s="44">
        <v>1.34E-2</v>
      </c>
      <c r="H817" s="44">
        <v>1.3487499999999999E-2</v>
      </c>
      <c r="I817" s="44">
        <v>1.3487499999999999E-2</v>
      </c>
      <c r="J817" s="44">
        <v>4.2500000000000003E-2</v>
      </c>
      <c r="K817" s="44">
        <v>3.9954999999999997E-2</v>
      </c>
      <c r="M817" s="45">
        <v>1.2394799999999999E-2</v>
      </c>
    </row>
    <row r="818" spans="4:13" ht="15.75" customHeight="1" x14ac:dyDescent="0.25">
      <c r="D818" s="40"/>
      <c r="E818" s="40"/>
      <c r="F818" s="101">
        <v>37658</v>
      </c>
      <c r="G818" s="44">
        <v>1.34E-2</v>
      </c>
      <c r="H818" s="44">
        <v>1.3500000000000002E-2</v>
      </c>
      <c r="I818" s="44">
        <v>1.3500000000000002E-2</v>
      </c>
      <c r="J818" s="44">
        <v>4.2500000000000003E-2</v>
      </c>
      <c r="K818" s="44">
        <v>3.9449999999999999E-2</v>
      </c>
      <c r="M818" s="45">
        <v>1.2402E-2</v>
      </c>
    </row>
    <row r="819" spans="4:13" ht="15.75" customHeight="1" x14ac:dyDescent="0.25">
      <c r="D819" s="40"/>
      <c r="E819" s="40"/>
      <c r="F819" s="101">
        <v>37659</v>
      </c>
      <c r="G819" s="44">
        <v>1.34E-2</v>
      </c>
      <c r="H819" s="44">
        <v>1.3500000000000002E-2</v>
      </c>
      <c r="I819" s="44">
        <v>1.3500000000000002E-2</v>
      </c>
      <c r="J819" s="44">
        <v>4.2500000000000003E-2</v>
      </c>
      <c r="K819" s="44">
        <v>3.9293999999999996E-2</v>
      </c>
      <c r="M819" s="45">
        <v>1.2409099999999999E-2</v>
      </c>
    </row>
    <row r="820" spans="4:13" ht="15.75" customHeight="1" x14ac:dyDescent="0.25">
      <c r="D820" s="40"/>
      <c r="E820" s="40"/>
      <c r="F820" s="101">
        <v>37662</v>
      </c>
      <c r="G820" s="44">
        <v>1.34E-2</v>
      </c>
      <c r="H820" s="44">
        <v>1.34938E-2</v>
      </c>
      <c r="I820" s="44">
        <v>1.3500000000000002E-2</v>
      </c>
      <c r="J820" s="44">
        <v>4.2500000000000003E-2</v>
      </c>
      <c r="K820" s="44">
        <v>3.9643000000000005E-2</v>
      </c>
      <c r="M820" s="45">
        <v>1.2419800000000002E-2</v>
      </c>
    </row>
    <row r="821" spans="4:13" ht="15.75" customHeight="1" x14ac:dyDescent="0.25">
      <c r="D821" s="40"/>
      <c r="E821" s="40"/>
      <c r="F821" s="101">
        <v>37663</v>
      </c>
      <c r="G821" s="44">
        <v>1.34E-2</v>
      </c>
      <c r="H821" s="44">
        <v>1.3500000000000002E-2</v>
      </c>
      <c r="I821" s="44">
        <v>1.3500000000000002E-2</v>
      </c>
      <c r="J821" s="44">
        <v>4.2500000000000003E-2</v>
      </c>
      <c r="K821" s="44">
        <v>3.9565999999999997E-2</v>
      </c>
      <c r="M821" s="45">
        <v>1.24127E-2</v>
      </c>
    </row>
    <row r="822" spans="4:13" ht="15.75" customHeight="1" x14ac:dyDescent="0.25">
      <c r="D822" s="40"/>
      <c r="E822" s="40"/>
      <c r="F822" s="101">
        <v>37664</v>
      </c>
      <c r="G822" s="44">
        <v>1.34E-2</v>
      </c>
      <c r="H822" s="44">
        <v>1.34E-2</v>
      </c>
      <c r="I822" s="44">
        <v>1.34E-2</v>
      </c>
      <c r="J822" s="44">
        <v>4.2500000000000003E-2</v>
      </c>
      <c r="K822" s="44">
        <v>3.9081000000000005E-2</v>
      </c>
      <c r="M822" s="45">
        <v>1.2402E-2</v>
      </c>
    </row>
    <row r="823" spans="4:13" ht="15.75" customHeight="1" x14ac:dyDescent="0.25">
      <c r="D823" s="40"/>
      <c r="E823" s="40"/>
      <c r="F823" s="101">
        <v>37665</v>
      </c>
      <c r="G823" s="44">
        <v>1.34E-2</v>
      </c>
      <c r="H823" s="44">
        <v>1.34E-2</v>
      </c>
      <c r="I823" s="44">
        <v>1.34E-2</v>
      </c>
      <c r="J823" s="44">
        <v>4.2500000000000003E-2</v>
      </c>
      <c r="K823" s="44">
        <v>3.8768999999999998E-2</v>
      </c>
      <c r="M823" s="45">
        <v>1.23877E-2</v>
      </c>
    </row>
    <row r="824" spans="4:13" ht="15.75" customHeight="1" x14ac:dyDescent="0.25">
      <c r="D824" s="40"/>
      <c r="E824" s="40"/>
      <c r="F824" s="101">
        <v>37666</v>
      </c>
      <c r="G824" s="44">
        <v>1.3387500000000002E-2</v>
      </c>
      <c r="H824" s="44">
        <v>1.34E-2</v>
      </c>
      <c r="I824" s="44">
        <v>1.34E-2</v>
      </c>
      <c r="J824" s="44">
        <v>4.2500000000000003E-2</v>
      </c>
      <c r="K824" s="44">
        <v>3.9609999999999999E-2</v>
      </c>
      <c r="M824" s="45">
        <v>1.2394799999999999E-2</v>
      </c>
    </row>
    <row r="825" spans="4:13" ht="15.75" customHeight="1" x14ac:dyDescent="0.25">
      <c r="D825" s="40"/>
      <c r="E825" s="40"/>
      <c r="F825" s="101">
        <v>37669</v>
      </c>
      <c r="G825" s="44">
        <v>1.34E-2</v>
      </c>
      <c r="H825" s="44">
        <v>1.34E-2</v>
      </c>
      <c r="I825" s="44">
        <v>1.34E-2</v>
      </c>
      <c r="J825" s="44" t="s">
        <v>33</v>
      </c>
      <c r="K825" s="44">
        <v>3.9609999999999999E-2</v>
      </c>
      <c r="M825" s="45">
        <v>1.2394799999999999E-2</v>
      </c>
    </row>
    <row r="826" spans="4:13" ht="15.75" customHeight="1" x14ac:dyDescent="0.25">
      <c r="D826" s="40"/>
      <c r="E826" s="40"/>
      <c r="F826" s="101">
        <v>37670</v>
      </c>
      <c r="G826" s="44">
        <v>1.34E-2</v>
      </c>
      <c r="H826" s="44">
        <v>1.34E-2</v>
      </c>
      <c r="I826" s="44">
        <v>1.34E-2</v>
      </c>
      <c r="J826" s="44">
        <v>4.2500000000000003E-2</v>
      </c>
      <c r="K826" s="44">
        <v>3.9494000000000001E-2</v>
      </c>
      <c r="M826" s="45">
        <v>1.2469900000000001E-2</v>
      </c>
    </row>
    <row r="827" spans="4:13" ht="15.75" customHeight="1" x14ac:dyDescent="0.25">
      <c r="D827" s="40"/>
      <c r="E827" s="40"/>
      <c r="F827" s="101">
        <v>37671</v>
      </c>
      <c r="G827" s="44">
        <v>1.34E-2</v>
      </c>
      <c r="H827" s="44">
        <v>1.34E-2</v>
      </c>
      <c r="I827" s="44">
        <v>1.34E-2</v>
      </c>
      <c r="J827" s="44">
        <v>4.2500000000000003E-2</v>
      </c>
      <c r="K827" s="44">
        <v>3.8824999999999998E-2</v>
      </c>
      <c r="M827" s="45">
        <v>1.24163E-2</v>
      </c>
    </row>
    <row r="828" spans="4:13" ht="15.75" customHeight="1" x14ac:dyDescent="0.25">
      <c r="D828" s="40"/>
      <c r="E828" s="40"/>
      <c r="F828" s="101">
        <v>37672</v>
      </c>
      <c r="G828" s="44">
        <v>1.3375E-2</v>
      </c>
      <c r="H828" s="44">
        <v>1.34E-2</v>
      </c>
      <c r="I828" s="44">
        <v>1.34E-2</v>
      </c>
      <c r="J828" s="44">
        <v>4.2500000000000003E-2</v>
      </c>
      <c r="K828" s="44">
        <v>3.8672999999999999E-2</v>
      </c>
      <c r="M828" s="45">
        <v>1.2405600000000001E-2</v>
      </c>
    </row>
    <row r="829" spans="4:13" ht="15.75" customHeight="1" x14ac:dyDescent="0.25">
      <c r="D829" s="40"/>
      <c r="E829" s="40"/>
      <c r="F829" s="101">
        <v>37673</v>
      </c>
      <c r="G829" s="44">
        <v>1.3362499999999999E-2</v>
      </c>
      <c r="H829" s="44">
        <v>1.34E-2</v>
      </c>
      <c r="I829" s="44">
        <v>1.34E-2</v>
      </c>
      <c r="J829" s="44">
        <v>4.2500000000000003E-2</v>
      </c>
      <c r="K829" s="44">
        <v>3.8882E-2</v>
      </c>
      <c r="M829" s="45">
        <v>1.23984E-2</v>
      </c>
    </row>
    <row r="830" spans="4:13" ht="15.75" customHeight="1" x14ac:dyDescent="0.25">
      <c r="D830" s="40"/>
      <c r="E830" s="40"/>
      <c r="F830" s="101">
        <v>37676</v>
      </c>
      <c r="G830" s="44">
        <v>1.3362499999999999E-2</v>
      </c>
      <c r="H830" s="44">
        <v>1.34E-2</v>
      </c>
      <c r="I830" s="44">
        <v>1.34E-2</v>
      </c>
      <c r="J830" s="44">
        <v>4.2500000000000003E-2</v>
      </c>
      <c r="K830" s="44">
        <v>3.8445E-2</v>
      </c>
      <c r="M830" s="45">
        <v>1.2377000000000001E-2</v>
      </c>
    </row>
    <row r="831" spans="4:13" ht="15.75" customHeight="1" x14ac:dyDescent="0.25">
      <c r="D831" s="40"/>
      <c r="E831" s="40"/>
      <c r="F831" s="101">
        <v>37677</v>
      </c>
      <c r="G831" s="44">
        <v>1.3375E-2</v>
      </c>
      <c r="H831" s="44">
        <v>1.34E-2</v>
      </c>
      <c r="I831" s="44">
        <v>1.34E-2</v>
      </c>
      <c r="J831" s="44">
        <v>4.2500000000000003E-2</v>
      </c>
      <c r="K831" s="44">
        <v>3.8197999999999996E-2</v>
      </c>
      <c r="M831" s="45">
        <v>1.23698E-2</v>
      </c>
    </row>
    <row r="832" spans="4:13" ht="15.75" customHeight="1" x14ac:dyDescent="0.25">
      <c r="D832" s="40"/>
      <c r="E832" s="40"/>
      <c r="F832" s="101">
        <v>37678</v>
      </c>
      <c r="G832" s="44">
        <v>1.3375E-2</v>
      </c>
      <c r="H832" s="44">
        <v>1.34E-2</v>
      </c>
      <c r="I832" s="44">
        <v>1.34E-2</v>
      </c>
      <c r="J832" s="44">
        <v>4.2500000000000003E-2</v>
      </c>
      <c r="K832" s="44">
        <v>3.7650000000000003E-2</v>
      </c>
      <c r="M832" s="45">
        <v>1.2348399999999999E-2</v>
      </c>
    </row>
    <row r="833" spans="4:13" ht="15.75" customHeight="1" x14ac:dyDescent="0.25">
      <c r="D833" s="40"/>
      <c r="E833" s="40"/>
      <c r="F833" s="101">
        <v>37679</v>
      </c>
      <c r="G833" s="44">
        <v>1.3375E-2</v>
      </c>
      <c r="H833" s="44">
        <v>1.3387500000000002E-2</v>
      </c>
      <c r="I833" s="44">
        <v>1.3387500000000002E-2</v>
      </c>
      <c r="J833" s="44">
        <v>4.2500000000000003E-2</v>
      </c>
      <c r="K833" s="44">
        <v>3.7366999999999997E-2</v>
      </c>
      <c r="M833" s="45">
        <v>1.2330499999999999E-2</v>
      </c>
    </row>
    <row r="834" spans="4:13" ht="15.75" customHeight="1" x14ac:dyDescent="0.25">
      <c r="D834" s="40"/>
      <c r="E834" s="40"/>
      <c r="F834" s="101">
        <v>37680</v>
      </c>
      <c r="G834" s="44">
        <v>1.3375E-2</v>
      </c>
      <c r="H834" s="44">
        <v>1.34E-2</v>
      </c>
      <c r="I834" s="44">
        <v>1.34E-2</v>
      </c>
      <c r="J834" s="44">
        <v>4.2500000000000003E-2</v>
      </c>
      <c r="K834" s="44">
        <v>3.6896999999999999E-2</v>
      </c>
      <c r="M834" s="45">
        <v>1.2319800000000001E-2</v>
      </c>
    </row>
    <row r="835" spans="4:13" ht="15.75" customHeight="1" x14ac:dyDescent="0.25">
      <c r="D835" s="40"/>
      <c r="E835" s="40"/>
      <c r="F835" s="101">
        <v>37683</v>
      </c>
      <c r="G835" s="44">
        <v>1.3375E-2</v>
      </c>
      <c r="H835" s="44">
        <v>1.3387500000000002E-2</v>
      </c>
      <c r="I835" s="44">
        <v>1.3393800000000001E-2</v>
      </c>
      <c r="J835" s="44">
        <v>4.2500000000000003E-2</v>
      </c>
      <c r="K835" s="44">
        <v>3.6728000000000004E-2</v>
      </c>
      <c r="M835" s="45">
        <v>1.2296499999999998E-2</v>
      </c>
    </row>
    <row r="836" spans="4:13" ht="15.75" customHeight="1" x14ac:dyDescent="0.25">
      <c r="D836" s="40"/>
      <c r="E836" s="40"/>
      <c r="F836" s="101">
        <v>37684</v>
      </c>
      <c r="G836" s="44">
        <v>1.3318799999999999E-2</v>
      </c>
      <c r="H836" s="44">
        <v>1.33063E-2</v>
      </c>
      <c r="I836" s="44">
        <v>1.3300000000000001E-2</v>
      </c>
      <c r="J836" s="44">
        <v>4.2500000000000003E-2</v>
      </c>
      <c r="K836" s="44">
        <v>3.6464999999999997E-2</v>
      </c>
      <c r="M836" s="45">
        <v>1.2273899999999999E-2</v>
      </c>
    </row>
    <row r="837" spans="4:13" ht="15.75" customHeight="1" x14ac:dyDescent="0.25">
      <c r="D837" s="40"/>
      <c r="E837" s="40"/>
      <c r="F837" s="101">
        <v>37685</v>
      </c>
      <c r="G837" s="44">
        <v>1.3287500000000001E-2</v>
      </c>
      <c r="H837" s="44">
        <v>1.3225000000000001E-2</v>
      </c>
      <c r="I837" s="44">
        <v>1.32125E-2</v>
      </c>
      <c r="J837" s="44">
        <v>4.2500000000000003E-2</v>
      </c>
      <c r="K837" s="44">
        <v>3.6278000000000005E-2</v>
      </c>
      <c r="M837" s="45">
        <v>1.22337E-2</v>
      </c>
    </row>
    <row r="838" spans="4:13" ht="15.75" customHeight="1" x14ac:dyDescent="0.25">
      <c r="D838" s="40"/>
      <c r="E838" s="40"/>
      <c r="F838" s="101">
        <v>37686</v>
      </c>
      <c r="G838" s="44">
        <v>1.325E-2</v>
      </c>
      <c r="H838" s="44">
        <v>1.3174999999999999E-2</v>
      </c>
      <c r="I838" s="44">
        <v>1.31375E-2</v>
      </c>
      <c r="J838" s="44">
        <v>4.2500000000000003E-2</v>
      </c>
      <c r="K838" s="44">
        <v>3.6558E-2</v>
      </c>
      <c r="M838" s="45">
        <v>1.2234400000000001E-2</v>
      </c>
    </row>
    <row r="839" spans="4:13" ht="15.75" customHeight="1" x14ac:dyDescent="0.25">
      <c r="D839" s="40"/>
      <c r="E839" s="40"/>
      <c r="F839" s="101">
        <v>37687</v>
      </c>
      <c r="G839" s="44">
        <v>1.3206299999999999E-2</v>
      </c>
      <c r="H839" s="44">
        <v>1.31469E-2</v>
      </c>
      <c r="I839" s="44">
        <v>1.31188E-2</v>
      </c>
      <c r="J839" s="44">
        <v>4.2500000000000003E-2</v>
      </c>
      <c r="K839" s="44">
        <v>3.6406000000000001E-2</v>
      </c>
      <c r="M839" s="45">
        <v>1.2225399999999999E-2</v>
      </c>
    </row>
    <row r="840" spans="4:13" ht="15.75" customHeight="1" x14ac:dyDescent="0.25">
      <c r="D840" s="40"/>
      <c r="E840" s="40"/>
      <c r="F840" s="101">
        <v>37690</v>
      </c>
      <c r="G840" s="44">
        <v>1.29125E-2</v>
      </c>
      <c r="H840" s="44">
        <v>1.2624999999999999E-2</v>
      </c>
      <c r="I840" s="44">
        <v>1.2137500000000001E-2</v>
      </c>
      <c r="J840" s="44">
        <v>4.2500000000000003E-2</v>
      </c>
      <c r="K840" s="44">
        <v>3.5605999999999999E-2</v>
      </c>
      <c r="M840" s="45">
        <v>1.2248000000000002E-2</v>
      </c>
    </row>
    <row r="841" spans="4:13" ht="15.75" customHeight="1" x14ac:dyDescent="0.25">
      <c r="D841" s="40"/>
      <c r="E841" s="40"/>
      <c r="F841" s="101">
        <v>37691</v>
      </c>
      <c r="G841" s="44">
        <v>1.2699999999999999E-2</v>
      </c>
      <c r="H841" s="44">
        <v>1.2312499999999999E-2</v>
      </c>
      <c r="I841" s="44">
        <v>1.1699999999999999E-2</v>
      </c>
      <c r="J841" s="44">
        <v>4.2500000000000003E-2</v>
      </c>
      <c r="K841" s="44">
        <v>3.5809000000000001E-2</v>
      </c>
      <c r="M841" s="45">
        <v>1.22545E-2</v>
      </c>
    </row>
    <row r="842" spans="4:13" ht="15.75" customHeight="1" x14ac:dyDescent="0.25">
      <c r="D842" s="40"/>
      <c r="E842" s="40"/>
      <c r="F842" s="101">
        <v>37692</v>
      </c>
      <c r="G842" s="44">
        <v>1.2699999999999999E-2</v>
      </c>
      <c r="H842" s="44">
        <v>1.23E-2</v>
      </c>
      <c r="I842" s="44">
        <v>1.18E-2</v>
      </c>
      <c r="J842" s="44">
        <v>4.2500000000000003E-2</v>
      </c>
      <c r="K842" s="44">
        <v>3.5808E-2</v>
      </c>
      <c r="M842" s="45">
        <v>1.22489E-2</v>
      </c>
    </row>
    <row r="843" spans="4:13" ht="15.75" customHeight="1" x14ac:dyDescent="0.25">
      <c r="D843" s="40"/>
      <c r="E843" s="40"/>
      <c r="F843" s="101">
        <v>37693</v>
      </c>
      <c r="G843" s="44">
        <v>1.2800000000000001E-2</v>
      </c>
      <c r="H843" s="44">
        <v>1.25875E-2</v>
      </c>
      <c r="I843" s="44">
        <v>1.2275000000000001E-2</v>
      </c>
      <c r="J843" s="44">
        <v>4.2500000000000003E-2</v>
      </c>
      <c r="K843" s="44">
        <v>3.7456000000000003E-2</v>
      </c>
      <c r="M843" s="45">
        <v>1.2262500000000001E-2</v>
      </c>
    </row>
    <row r="844" spans="4:13" ht="15.75" customHeight="1" x14ac:dyDescent="0.25">
      <c r="D844" s="40"/>
      <c r="E844" s="40"/>
      <c r="F844" s="101">
        <v>37694</v>
      </c>
      <c r="G844" s="44">
        <v>1.3000000000000001E-2</v>
      </c>
      <c r="H844" s="44">
        <v>1.27875E-2</v>
      </c>
      <c r="I844" s="44">
        <v>1.26E-2</v>
      </c>
      <c r="J844" s="44">
        <v>4.2500000000000003E-2</v>
      </c>
      <c r="K844" s="44">
        <v>3.7002E-2</v>
      </c>
      <c r="M844" s="45">
        <v>1.22544E-2</v>
      </c>
    </row>
    <row r="845" spans="4:13" ht="15.75" customHeight="1" x14ac:dyDescent="0.25">
      <c r="D845" s="40"/>
      <c r="E845" s="40"/>
      <c r="F845" s="101">
        <v>37697</v>
      </c>
      <c r="G845" s="44">
        <v>1.2812499999999999E-2</v>
      </c>
      <c r="H845" s="44">
        <v>1.2606299999999999E-2</v>
      </c>
      <c r="I845" s="44">
        <v>1.21875E-2</v>
      </c>
      <c r="J845" s="44">
        <v>4.2500000000000003E-2</v>
      </c>
      <c r="K845" s="44">
        <v>3.8384000000000001E-2</v>
      </c>
      <c r="M845" s="45">
        <v>1.22513E-2</v>
      </c>
    </row>
    <row r="846" spans="4:13" ht="15.75" customHeight="1" x14ac:dyDescent="0.25">
      <c r="D846" s="40"/>
      <c r="E846" s="40"/>
      <c r="F846" s="101">
        <v>37698</v>
      </c>
      <c r="G846" s="44">
        <v>1.28375E-2</v>
      </c>
      <c r="H846" s="44">
        <v>1.2699999999999999E-2</v>
      </c>
      <c r="I846" s="44">
        <v>1.24E-2</v>
      </c>
      <c r="J846" s="44">
        <v>4.2500000000000003E-2</v>
      </c>
      <c r="K846" s="44">
        <v>3.9052999999999997E-2</v>
      </c>
      <c r="M846" s="45">
        <v>1.21624E-2</v>
      </c>
    </row>
    <row r="847" spans="4:13" ht="15.75" customHeight="1" x14ac:dyDescent="0.25">
      <c r="D847" s="40"/>
      <c r="E847" s="40"/>
      <c r="F847" s="101">
        <v>37699</v>
      </c>
      <c r="G847" s="44">
        <v>1.3000000000000001E-2</v>
      </c>
      <c r="H847" s="44">
        <v>1.2862499999999999E-2</v>
      </c>
      <c r="I847" s="44">
        <v>1.2675000000000001E-2</v>
      </c>
      <c r="J847" s="44">
        <v>4.2500000000000003E-2</v>
      </c>
      <c r="K847" s="44">
        <v>3.9843000000000003E-2</v>
      </c>
      <c r="M847" s="45">
        <v>1.2166999999999999E-2</v>
      </c>
    </row>
    <row r="848" spans="4:13" ht="15.75" customHeight="1" x14ac:dyDescent="0.25">
      <c r="D848" s="40"/>
      <c r="E848" s="40"/>
      <c r="F848" s="101">
        <v>37700</v>
      </c>
      <c r="G848" s="44">
        <v>1.30125E-2</v>
      </c>
      <c r="H848" s="44">
        <v>1.29E-2</v>
      </c>
      <c r="I848" s="44">
        <v>1.2775000000000002E-2</v>
      </c>
      <c r="J848" s="44">
        <v>4.2500000000000003E-2</v>
      </c>
      <c r="K848" s="44">
        <v>3.9534E-2</v>
      </c>
      <c r="M848" s="45">
        <v>1.21718E-2</v>
      </c>
    </row>
    <row r="849" spans="4:13" ht="15.75" customHeight="1" x14ac:dyDescent="0.25">
      <c r="D849" s="40"/>
      <c r="E849" s="40"/>
      <c r="F849" s="101">
        <v>37701</v>
      </c>
      <c r="G849" s="44">
        <v>1.3049999999999999E-2</v>
      </c>
      <c r="H849" s="44">
        <v>1.29E-2</v>
      </c>
      <c r="I849" s="44">
        <v>1.2775000000000002E-2</v>
      </c>
      <c r="J849" s="44">
        <v>4.2500000000000003E-2</v>
      </c>
      <c r="K849" s="44">
        <v>4.1031000000000005E-2</v>
      </c>
      <c r="M849" s="45">
        <v>1.21672E-2</v>
      </c>
    </row>
    <row r="850" spans="4:13" ht="15.75" customHeight="1" x14ac:dyDescent="0.25">
      <c r="D850" s="40"/>
      <c r="E850" s="40"/>
      <c r="F850" s="101">
        <v>37704</v>
      </c>
      <c r="G850" s="44">
        <v>1.30688E-2</v>
      </c>
      <c r="H850" s="44">
        <v>1.29E-2</v>
      </c>
      <c r="I850" s="44">
        <v>1.2800000000000001E-2</v>
      </c>
      <c r="J850" s="44">
        <v>4.2500000000000003E-2</v>
      </c>
      <c r="K850" s="44">
        <v>3.9650999999999999E-2</v>
      </c>
      <c r="M850" s="45">
        <v>1.21543E-2</v>
      </c>
    </row>
    <row r="851" spans="4:13" ht="15.75" customHeight="1" x14ac:dyDescent="0.25">
      <c r="D851" s="40"/>
      <c r="E851" s="40"/>
      <c r="F851" s="101">
        <v>37705</v>
      </c>
      <c r="G851" s="44">
        <v>1.30875E-2</v>
      </c>
      <c r="H851" s="44">
        <v>1.29E-2</v>
      </c>
      <c r="I851" s="44">
        <v>1.2800000000000001E-2</v>
      </c>
      <c r="J851" s="44">
        <v>4.2500000000000003E-2</v>
      </c>
      <c r="K851" s="44">
        <v>3.9419000000000003E-2</v>
      </c>
      <c r="M851" s="45">
        <v>1.21447E-2</v>
      </c>
    </row>
    <row r="852" spans="4:13" ht="15.75" customHeight="1" x14ac:dyDescent="0.25">
      <c r="D852" s="40"/>
      <c r="E852" s="40"/>
      <c r="F852" s="101">
        <v>37706</v>
      </c>
      <c r="G852" s="44">
        <v>1.3100000000000001E-2</v>
      </c>
      <c r="H852" s="44">
        <v>1.29E-2</v>
      </c>
      <c r="I852" s="44">
        <v>1.2800000000000001E-2</v>
      </c>
      <c r="J852" s="44">
        <v>4.2500000000000003E-2</v>
      </c>
      <c r="K852" s="44">
        <v>3.9283999999999999E-2</v>
      </c>
      <c r="M852" s="45">
        <v>1.21093E-2</v>
      </c>
    </row>
    <row r="853" spans="4:13" ht="15.75" customHeight="1" x14ac:dyDescent="0.25">
      <c r="D853" s="40"/>
      <c r="E853" s="40"/>
      <c r="F853" s="101">
        <v>37707</v>
      </c>
      <c r="G853" s="44">
        <v>1.3100000000000001E-2</v>
      </c>
      <c r="H853" s="44">
        <v>1.29E-2</v>
      </c>
      <c r="I853" s="44">
        <v>1.2699999999999999E-2</v>
      </c>
      <c r="J853" s="44">
        <v>4.2500000000000003E-2</v>
      </c>
      <c r="K853" s="44">
        <v>3.9226000000000004E-2</v>
      </c>
      <c r="M853" s="45">
        <v>1.2109200000000001E-2</v>
      </c>
    </row>
    <row r="854" spans="4:13" ht="15.75" customHeight="1" x14ac:dyDescent="0.25">
      <c r="D854" s="40"/>
      <c r="E854" s="40"/>
      <c r="F854" s="101">
        <v>37708</v>
      </c>
      <c r="G854" s="44">
        <v>1.3075000000000002E-2</v>
      </c>
      <c r="H854" s="44">
        <v>1.29E-2</v>
      </c>
      <c r="I854" s="44">
        <v>1.26E-2</v>
      </c>
      <c r="J854" s="44">
        <v>4.2500000000000003E-2</v>
      </c>
      <c r="K854" s="44">
        <v>3.8976000000000004E-2</v>
      </c>
      <c r="M854" s="45">
        <v>1.20962E-2</v>
      </c>
    </row>
    <row r="855" spans="4:13" ht="15.75" customHeight="1" x14ac:dyDescent="0.25">
      <c r="D855" s="40"/>
      <c r="E855" s="40"/>
      <c r="F855" s="101">
        <v>37711</v>
      </c>
      <c r="G855" s="44">
        <v>1.3000000000000001E-2</v>
      </c>
      <c r="H855" s="44">
        <v>1.27875E-2</v>
      </c>
      <c r="I855" s="44">
        <v>1.2312499999999999E-2</v>
      </c>
      <c r="J855" s="44">
        <v>4.2500000000000003E-2</v>
      </c>
      <c r="K855" s="44">
        <v>3.7960000000000001E-2</v>
      </c>
      <c r="M855" s="45">
        <v>1.20456E-2</v>
      </c>
    </row>
    <row r="856" spans="4:13" ht="15.75" customHeight="1" x14ac:dyDescent="0.25">
      <c r="D856" s="40"/>
      <c r="E856" s="40"/>
      <c r="F856" s="101">
        <v>37712</v>
      </c>
      <c r="G856" s="44">
        <v>1.3000000000000001E-2</v>
      </c>
      <c r="H856" s="44">
        <v>1.2775000000000002E-2</v>
      </c>
      <c r="I856" s="44">
        <v>1.2262500000000001E-2</v>
      </c>
      <c r="J856" s="44">
        <v>4.2500000000000003E-2</v>
      </c>
      <c r="K856" s="44">
        <v>3.8094999999999997E-2</v>
      </c>
      <c r="M856" s="45">
        <v>1.2032300000000001E-2</v>
      </c>
    </row>
    <row r="857" spans="4:13" ht="15.75" customHeight="1" x14ac:dyDescent="0.25">
      <c r="D857" s="40"/>
      <c r="E857" s="40"/>
      <c r="F857" s="101">
        <v>37713</v>
      </c>
      <c r="G857" s="44">
        <v>1.3000000000000001E-2</v>
      </c>
      <c r="H857" s="44">
        <v>1.2800000000000001E-2</v>
      </c>
      <c r="I857" s="44">
        <v>1.24E-2</v>
      </c>
      <c r="J857" s="44">
        <v>4.2500000000000003E-2</v>
      </c>
      <c r="K857" s="44">
        <v>3.9285E-2</v>
      </c>
      <c r="M857" s="45">
        <v>1.2019E-2</v>
      </c>
    </row>
    <row r="858" spans="4:13" ht="15.75" customHeight="1" x14ac:dyDescent="0.25">
      <c r="D858" s="40"/>
      <c r="E858" s="40"/>
      <c r="F858" s="101">
        <v>37714</v>
      </c>
      <c r="G858" s="44">
        <v>1.3000000000000001E-2</v>
      </c>
      <c r="H858" s="44">
        <v>1.27875E-2</v>
      </c>
      <c r="I858" s="44">
        <v>1.24E-2</v>
      </c>
      <c r="J858" s="44">
        <v>4.2500000000000003E-2</v>
      </c>
      <c r="K858" s="44">
        <v>3.9091999999999995E-2</v>
      </c>
      <c r="M858" s="45">
        <v>1.1990300000000001E-2</v>
      </c>
    </row>
    <row r="859" spans="4:13" ht="15.75" customHeight="1" x14ac:dyDescent="0.25">
      <c r="D859" s="40"/>
      <c r="E859" s="40"/>
      <c r="F859" s="101">
        <v>37715</v>
      </c>
      <c r="G859" s="44">
        <v>1.3000000000000001E-2</v>
      </c>
      <c r="H859" s="44">
        <v>1.2775000000000002E-2</v>
      </c>
      <c r="I859" s="44">
        <v>1.2199999999999999E-2</v>
      </c>
      <c r="J859" s="44">
        <v>4.2500000000000003E-2</v>
      </c>
      <c r="K859" s="44">
        <v>3.9517000000000004E-2</v>
      </c>
      <c r="M859" s="45">
        <v>1.19735E-2</v>
      </c>
    </row>
    <row r="860" spans="4:13" ht="15.75" customHeight="1" x14ac:dyDescent="0.25">
      <c r="D860" s="40"/>
      <c r="E860" s="40"/>
      <c r="F860" s="101">
        <v>37718</v>
      </c>
      <c r="G860" s="44">
        <v>1.3100000000000001E-2</v>
      </c>
      <c r="H860" s="44">
        <v>1.29E-2</v>
      </c>
      <c r="I860" s="44">
        <v>1.2699999999999999E-2</v>
      </c>
      <c r="J860" s="44">
        <v>4.2500000000000003E-2</v>
      </c>
      <c r="K860" s="44">
        <v>3.9768999999999999E-2</v>
      </c>
      <c r="M860" s="45">
        <v>1.19556E-2</v>
      </c>
    </row>
    <row r="861" spans="4:13" ht="15.75" customHeight="1" x14ac:dyDescent="0.25">
      <c r="D861" s="40"/>
      <c r="E861" s="40"/>
      <c r="F861" s="101">
        <v>37719</v>
      </c>
      <c r="G861" s="44">
        <v>1.3100000000000001E-2</v>
      </c>
      <c r="H861" s="44">
        <v>1.29E-2</v>
      </c>
      <c r="I861" s="44">
        <v>1.2687500000000001E-2</v>
      </c>
      <c r="J861" s="44">
        <v>4.2500000000000003E-2</v>
      </c>
      <c r="K861" s="44">
        <v>3.9323999999999998E-2</v>
      </c>
      <c r="M861" s="45">
        <v>1.1938899999999999E-2</v>
      </c>
    </row>
    <row r="862" spans="4:13" ht="15.75" customHeight="1" x14ac:dyDescent="0.25">
      <c r="D862" s="40"/>
      <c r="E862" s="40"/>
      <c r="F862" s="101">
        <v>37720</v>
      </c>
      <c r="G862" s="44">
        <v>1.3081300000000001E-2</v>
      </c>
      <c r="H862" s="44">
        <v>1.2862499999999999E-2</v>
      </c>
      <c r="I862" s="44">
        <v>1.24875E-2</v>
      </c>
      <c r="J862" s="44">
        <v>4.2500000000000003E-2</v>
      </c>
      <c r="K862" s="44">
        <v>3.8956999999999999E-2</v>
      </c>
      <c r="M862" s="45">
        <v>1.1932199999999999E-2</v>
      </c>
    </row>
    <row r="863" spans="4:13" ht="15.75" customHeight="1" x14ac:dyDescent="0.25">
      <c r="D863" s="40"/>
      <c r="E863" s="40"/>
      <c r="F863" s="101">
        <v>37721</v>
      </c>
      <c r="G863" s="44">
        <v>1.30375E-2</v>
      </c>
      <c r="H863" s="44">
        <v>1.2800000000000001E-2</v>
      </c>
      <c r="I863" s="44">
        <v>1.23375E-2</v>
      </c>
      <c r="J863" s="44">
        <v>4.2500000000000003E-2</v>
      </c>
      <c r="K863" s="44">
        <v>3.9420999999999998E-2</v>
      </c>
      <c r="M863" s="45">
        <v>1.19153E-2</v>
      </c>
    </row>
    <row r="864" spans="4:13" ht="15.75" customHeight="1" x14ac:dyDescent="0.25">
      <c r="D864" s="40"/>
      <c r="E864" s="40"/>
      <c r="F864" s="101">
        <v>37722</v>
      </c>
      <c r="G864" s="44">
        <v>1.3100000000000001E-2</v>
      </c>
      <c r="H864" s="44">
        <v>1.2887500000000001E-2</v>
      </c>
      <c r="I864" s="44">
        <v>1.26E-2</v>
      </c>
      <c r="J864" s="44">
        <v>4.2500000000000003E-2</v>
      </c>
      <c r="K864" s="44">
        <v>3.9711999999999997E-2</v>
      </c>
      <c r="M864" s="45">
        <v>1.19024E-2</v>
      </c>
    </row>
    <row r="865" spans="4:13" ht="15.75" customHeight="1" x14ac:dyDescent="0.25">
      <c r="D865" s="40"/>
      <c r="E865" s="40"/>
      <c r="F865" s="101">
        <v>37725</v>
      </c>
      <c r="G865" s="44">
        <v>1.3112500000000001E-2</v>
      </c>
      <c r="H865" s="44">
        <v>1.30125E-2</v>
      </c>
      <c r="I865" s="44">
        <v>1.2987500000000001E-2</v>
      </c>
      <c r="J865" s="44">
        <v>4.2500000000000003E-2</v>
      </c>
      <c r="K865" s="44">
        <v>4.0140000000000002E-2</v>
      </c>
      <c r="M865" s="45">
        <v>1.1892199999999999E-2</v>
      </c>
    </row>
    <row r="866" spans="4:13" ht="15.75" customHeight="1" x14ac:dyDescent="0.25">
      <c r="D866" s="40"/>
      <c r="E866" s="40"/>
      <c r="F866" s="101">
        <v>37726</v>
      </c>
      <c r="G866" s="44">
        <v>1.32E-2</v>
      </c>
      <c r="H866" s="44">
        <v>1.32E-2</v>
      </c>
      <c r="I866" s="44">
        <v>1.3287500000000001E-2</v>
      </c>
      <c r="J866" s="44">
        <v>4.2500000000000003E-2</v>
      </c>
      <c r="K866" s="44">
        <v>3.9848000000000001E-2</v>
      </c>
      <c r="M866" s="45">
        <v>1.1872100000000002E-2</v>
      </c>
    </row>
    <row r="867" spans="4:13" ht="15.75" customHeight="1" x14ac:dyDescent="0.25">
      <c r="D867" s="40"/>
      <c r="E867" s="40"/>
      <c r="F867" s="101">
        <v>37727</v>
      </c>
      <c r="G867" s="44">
        <v>1.32938E-2</v>
      </c>
      <c r="H867" s="44">
        <v>1.32938E-2</v>
      </c>
      <c r="I867" s="44">
        <v>1.3343799999999999E-2</v>
      </c>
      <c r="J867" s="44">
        <v>4.2500000000000003E-2</v>
      </c>
      <c r="K867" s="44">
        <v>3.9382E-2</v>
      </c>
      <c r="M867" s="45">
        <v>1.1872100000000002E-2</v>
      </c>
    </row>
    <row r="868" spans="4:13" ht="15.75" customHeight="1" x14ac:dyDescent="0.25">
      <c r="D868" s="40"/>
      <c r="E868" s="40"/>
      <c r="F868" s="101">
        <v>37728</v>
      </c>
      <c r="G868" s="44">
        <v>1.32E-2</v>
      </c>
      <c r="H868" s="44">
        <v>1.32E-2</v>
      </c>
      <c r="I868" s="44">
        <v>1.32E-2</v>
      </c>
      <c r="J868" s="44">
        <v>4.2500000000000003E-2</v>
      </c>
      <c r="K868" s="44">
        <v>3.9558000000000003E-2</v>
      </c>
      <c r="M868" s="45">
        <v>1.18777E-2</v>
      </c>
    </row>
    <row r="869" spans="4:13" ht="15.75" customHeight="1" x14ac:dyDescent="0.25">
      <c r="D869" s="40"/>
      <c r="E869" s="40"/>
      <c r="F869" s="101">
        <v>37729</v>
      </c>
      <c r="G869" s="44" t="s">
        <v>33</v>
      </c>
      <c r="H869" s="44" t="s">
        <v>33</v>
      </c>
      <c r="I869" s="44" t="s">
        <v>33</v>
      </c>
      <c r="J869" s="44" t="s">
        <v>33</v>
      </c>
      <c r="K869" s="44">
        <v>3.9558000000000003E-2</v>
      </c>
      <c r="M869" s="45">
        <v>1.18777E-2</v>
      </c>
    </row>
    <row r="870" spans="4:13" ht="15.75" customHeight="1" x14ac:dyDescent="0.25">
      <c r="D870" s="40"/>
      <c r="E870" s="40"/>
      <c r="F870" s="101">
        <v>37732</v>
      </c>
      <c r="G870" s="44" t="s">
        <v>33</v>
      </c>
      <c r="H870" s="44" t="s">
        <v>33</v>
      </c>
      <c r="I870" s="44" t="s">
        <v>33</v>
      </c>
      <c r="J870" s="44">
        <v>4.2500000000000003E-2</v>
      </c>
      <c r="K870" s="44">
        <v>3.9810999999999999E-2</v>
      </c>
      <c r="M870" s="45">
        <v>1.1905600000000001E-2</v>
      </c>
    </row>
    <row r="871" spans="4:13" ht="15.75" customHeight="1" x14ac:dyDescent="0.25">
      <c r="D871" s="40"/>
      <c r="E871" s="40"/>
      <c r="F871" s="101">
        <v>37733</v>
      </c>
      <c r="G871" s="44">
        <v>1.32E-2</v>
      </c>
      <c r="H871" s="44">
        <v>1.32E-2</v>
      </c>
      <c r="I871" s="44">
        <v>1.32E-2</v>
      </c>
      <c r="J871" s="44">
        <v>4.2500000000000003E-2</v>
      </c>
      <c r="K871" s="44">
        <v>3.9635999999999998E-2</v>
      </c>
      <c r="M871" s="45">
        <v>1.19122E-2</v>
      </c>
    </row>
    <row r="872" spans="4:13" ht="15.75" customHeight="1" x14ac:dyDescent="0.25">
      <c r="D872" s="40"/>
      <c r="E872" s="40"/>
      <c r="F872" s="101">
        <v>37734</v>
      </c>
      <c r="G872" s="44">
        <v>1.32E-2</v>
      </c>
      <c r="H872" s="44">
        <v>1.32E-2</v>
      </c>
      <c r="I872" s="44">
        <v>1.32E-2</v>
      </c>
      <c r="J872" s="44">
        <v>4.2500000000000003E-2</v>
      </c>
      <c r="K872" s="44">
        <v>3.9752999999999997E-2</v>
      </c>
      <c r="M872" s="45">
        <v>1.19189E-2</v>
      </c>
    </row>
    <row r="873" spans="4:13" ht="15.75" customHeight="1" x14ac:dyDescent="0.25">
      <c r="D873" s="40"/>
      <c r="E873" s="40"/>
      <c r="F873" s="101">
        <v>37735</v>
      </c>
      <c r="G873" s="44">
        <v>1.32E-2</v>
      </c>
      <c r="H873" s="44">
        <v>1.32E-2</v>
      </c>
      <c r="I873" s="44">
        <v>1.3162499999999999E-2</v>
      </c>
      <c r="J873" s="44">
        <v>4.2500000000000003E-2</v>
      </c>
      <c r="K873" s="44">
        <v>3.9189000000000002E-2</v>
      </c>
      <c r="M873" s="45">
        <v>1.1915199999999999E-2</v>
      </c>
    </row>
    <row r="874" spans="4:13" ht="15.75" customHeight="1" x14ac:dyDescent="0.25">
      <c r="D874" s="40"/>
      <c r="E874" s="40"/>
      <c r="F874" s="101">
        <v>37736</v>
      </c>
      <c r="G874" s="44">
        <v>1.31781E-2</v>
      </c>
      <c r="H874" s="44">
        <v>1.3112500000000001E-2</v>
      </c>
      <c r="I874" s="44">
        <v>1.29313E-2</v>
      </c>
      <c r="J874" s="44">
        <v>4.2500000000000003E-2</v>
      </c>
      <c r="K874" s="44">
        <v>3.8879999999999998E-2</v>
      </c>
      <c r="M874" s="45">
        <v>1.1918400000000001E-2</v>
      </c>
    </row>
    <row r="875" spans="4:13" ht="15.75" customHeight="1" x14ac:dyDescent="0.25">
      <c r="D875" s="40"/>
      <c r="E875" s="40"/>
      <c r="F875" s="101">
        <v>37739</v>
      </c>
      <c r="G875" s="44">
        <v>1.315E-2</v>
      </c>
      <c r="H875" s="44">
        <v>1.2987500000000001E-2</v>
      </c>
      <c r="I875" s="44">
        <v>1.2675000000000001E-2</v>
      </c>
      <c r="J875" s="44">
        <v>4.2500000000000003E-2</v>
      </c>
      <c r="K875" s="44">
        <v>3.9015000000000001E-2</v>
      </c>
      <c r="M875" s="45">
        <v>1.19556E-2</v>
      </c>
    </row>
    <row r="876" spans="4:13" ht="15.75" customHeight="1" x14ac:dyDescent="0.25">
      <c r="D876" s="40"/>
      <c r="E876" s="40"/>
      <c r="F876" s="101">
        <v>37740</v>
      </c>
      <c r="G876" s="44">
        <v>1.32E-2</v>
      </c>
      <c r="H876" s="44">
        <v>1.3100000000000001E-2</v>
      </c>
      <c r="I876" s="44">
        <v>1.29E-2</v>
      </c>
      <c r="J876" s="44">
        <v>4.2500000000000003E-2</v>
      </c>
      <c r="K876" s="44">
        <v>3.9266999999999996E-2</v>
      </c>
      <c r="M876" s="45">
        <v>1.19556E-2</v>
      </c>
    </row>
    <row r="877" spans="4:13" ht="15.75" customHeight="1" x14ac:dyDescent="0.25">
      <c r="D877" s="40"/>
      <c r="E877" s="40"/>
      <c r="F877" s="101">
        <v>37741</v>
      </c>
      <c r="G877" s="44">
        <v>1.32E-2</v>
      </c>
      <c r="H877" s="44">
        <v>1.3100000000000001E-2</v>
      </c>
      <c r="I877" s="44">
        <v>1.29E-2</v>
      </c>
      <c r="J877" s="44">
        <v>4.2500000000000003E-2</v>
      </c>
      <c r="K877" s="44">
        <v>3.8359000000000004E-2</v>
      </c>
      <c r="M877" s="45">
        <v>1.19589E-2</v>
      </c>
    </row>
    <row r="878" spans="4:13" ht="15.75" customHeight="1" x14ac:dyDescent="0.25">
      <c r="D878" s="40"/>
      <c r="E878" s="40"/>
      <c r="F878" s="101">
        <v>37742</v>
      </c>
      <c r="G878" s="44">
        <v>1.3143800000000001E-2</v>
      </c>
      <c r="H878" s="44">
        <v>1.3000000000000001E-2</v>
      </c>
      <c r="I878" s="44">
        <v>1.26E-2</v>
      </c>
      <c r="J878" s="44">
        <v>4.2500000000000003E-2</v>
      </c>
      <c r="K878" s="44">
        <v>3.8397000000000001E-2</v>
      </c>
      <c r="M878" s="45">
        <v>1.1980999999999999E-2</v>
      </c>
    </row>
    <row r="879" spans="4:13" ht="15.75" customHeight="1" x14ac:dyDescent="0.25">
      <c r="D879" s="40"/>
      <c r="E879" s="40"/>
      <c r="F879" s="101">
        <v>37743</v>
      </c>
      <c r="G879" s="44">
        <v>1.3100000000000001E-2</v>
      </c>
      <c r="H879" s="44">
        <v>1.29E-2</v>
      </c>
      <c r="I879" s="44">
        <v>1.2500000000000001E-2</v>
      </c>
      <c r="J879" s="44">
        <v>4.2500000000000003E-2</v>
      </c>
      <c r="K879" s="44">
        <v>3.9190000000000003E-2</v>
      </c>
      <c r="M879" s="45">
        <v>1.1979900000000002E-2</v>
      </c>
    </row>
    <row r="880" spans="4:13" ht="15.75" customHeight="1" x14ac:dyDescent="0.25">
      <c r="D880" s="40"/>
      <c r="E880" s="40"/>
      <c r="F880" s="101">
        <v>37746</v>
      </c>
      <c r="G880" s="44" t="s">
        <v>33</v>
      </c>
      <c r="H880" s="44" t="s">
        <v>33</v>
      </c>
      <c r="I880" s="44" t="s">
        <v>33</v>
      </c>
      <c r="J880" s="44">
        <v>4.2500000000000003E-2</v>
      </c>
      <c r="K880" s="44">
        <v>3.8841000000000001E-2</v>
      </c>
      <c r="M880" s="45">
        <v>1.20187E-2</v>
      </c>
    </row>
    <row r="881" spans="4:13" ht="15.75" customHeight="1" x14ac:dyDescent="0.25">
      <c r="D881" s="40"/>
      <c r="E881" s="40"/>
      <c r="F881" s="101">
        <v>37747</v>
      </c>
      <c r="G881" s="44">
        <v>1.3100000000000001E-2</v>
      </c>
      <c r="H881" s="44">
        <v>1.29E-2</v>
      </c>
      <c r="I881" s="44">
        <v>1.26E-2</v>
      </c>
      <c r="J881" s="44">
        <v>4.2500000000000003E-2</v>
      </c>
      <c r="K881" s="44">
        <v>3.7838999999999998E-2</v>
      </c>
      <c r="M881" s="45">
        <v>1.20252E-2</v>
      </c>
    </row>
    <row r="882" spans="4:13" ht="15.75" customHeight="1" x14ac:dyDescent="0.25">
      <c r="D882" s="40"/>
      <c r="E882" s="40"/>
      <c r="F882" s="101">
        <v>37748</v>
      </c>
      <c r="G882" s="44">
        <v>1.3100000000000001E-2</v>
      </c>
      <c r="H882" s="44">
        <v>1.2800000000000001E-2</v>
      </c>
      <c r="I882" s="44">
        <v>1.23625E-2</v>
      </c>
      <c r="J882" s="44">
        <v>4.2500000000000003E-2</v>
      </c>
      <c r="K882" s="44">
        <v>3.6749999999999998E-2</v>
      </c>
      <c r="M882" s="45">
        <v>1.20578E-2</v>
      </c>
    </row>
    <row r="883" spans="4:13" ht="15.75" customHeight="1" x14ac:dyDescent="0.25">
      <c r="D883" s="40"/>
      <c r="E883" s="40"/>
      <c r="F883" s="101">
        <v>37749</v>
      </c>
      <c r="G883" s="44">
        <v>1.3100000000000001E-2</v>
      </c>
      <c r="H883" s="44">
        <v>1.2812499999999999E-2</v>
      </c>
      <c r="I883" s="44">
        <v>1.2424999999999999E-2</v>
      </c>
      <c r="J883" s="44">
        <v>4.2500000000000003E-2</v>
      </c>
      <c r="K883" s="44">
        <v>3.6806999999999999E-2</v>
      </c>
      <c r="M883" s="45">
        <v>1.2068499999999999E-2</v>
      </c>
    </row>
    <row r="884" spans="4:13" ht="15.75" customHeight="1" x14ac:dyDescent="0.25">
      <c r="D884" s="40"/>
      <c r="E884" s="40"/>
      <c r="F884" s="101">
        <v>37750</v>
      </c>
      <c r="G884" s="44">
        <v>1.3100000000000001E-2</v>
      </c>
      <c r="H884" s="44">
        <v>1.29E-2</v>
      </c>
      <c r="I884" s="44">
        <v>1.26E-2</v>
      </c>
      <c r="J884" s="44">
        <v>4.2500000000000003E-2</v>
      </c>
      <c r="K884" s="44">
        <v>3.6796000000000002E-2</v>
      </c>
      <c r="M884" s="45">
        <v>1.20736E-2</v>
      </c>
    </row>
    <row r="885" spans="4:13" ht="15.75" customHeight="1" x14ac:dyDescent="0.25">
      <c r="D885" s="40"/>
      <c r="E885" s="40"/>
      <c r="F885" s="101">
        <v>37753</v>
      </c>
      <c r="G885" s="44">
        <v>1.3100000000000001E-2</v>
      </c>
      <c r="H885" s="44">
        <v>1.29E-2</v>
      </c>
      <c r="I885" s="44">
        <v>1.2500000000000001E-2</v>
      </c>
      <c r="J885" s="44">
        <v>4.2500000000000003E-2</v>
      </c>
      <c r="K885" s="44">
        <v>3.6419E-2</v>
      </c>
      <c r="M885" s="45">
        <v>1.20994E-2</v>
      </c>
    </row>
    <row r="886" spans="4:13" ht="15.75" customHeight="1" x14ac:dyDescent="0.25">
      <c r="D886" s="40"/>
      <c r="E886" s="40"/>
      <c r="F886" s="101">
        <v>37754</v>
      </c>
      <c r="G886" s="44">
        <v>1.3100000000000001E-2</v>
      </c>
      <c r="H886" s="44">
        <v>1.29E-2</v>
      </c>
      <c r="I886" s="44">
        <v>1.2500000000000001E-2</v>
      </c>
      <c r="J886" s="44">
        <v>4.2500000000000003E-2</v>
      </c>
      <c r="K886" s="44">
        <v>3.6025000000000001E-2</v>
      </c>
      <c r="M886" s="45">
        <v>1.20994E-2</v>
      </c>
    </row>
    <row r="887" spans="4:13" ht="15.75" customHeight="1" x14ac:dyDescent="0.25">
      <c r="D887" s="40"/>
      <c r="E887" s="40"/>
      <c r="F887" s="101">
        <v>37755</v>
      </c>
      <c r="G887" s="44">
        <v>1.3100000000000001E-2</v>
      </c>
      <c r="H887" s="44">
        <v>1.29E-2</v>
      </c>
      <c r="I887" s="44">
        <v>1.2518800000000002E-2</v>
      </c>
      <c r="J887" s="44">
        <v>4.2500000000000003E-2</v>
      </c>
      <c r="K887" s="44">
        <v>3.5203999999999999E-2</v>
      </c>
      <c r="M887" s="45">
        <v>1.2097199999999999E-2</v>
      </c>
    </row>
    <row r="888" spans="4:13" ht="15.75" customHeight="1" x14ac:dyDescent="0.25">
      <c r="D888" s="40"/>
      <c r="E888" s="40"/>
      <c r="F888" s="101">
        <v>37756</v>
      </c>
      <c r="G888" s="44">
        <v>1.3174999999999999E-2</v>
      </c>
      <c r="H888" s="44">
        <v>1.29E-2</v>
      </c>
      <c r="I888" s="44">
        <v>1.24E-2</v>
      </c>
      <c r="J888" s="44">
        <v>4.2500000000000003E-2</v>
      </c>
      <c r="K888" s="44">
        <v>3.5297000000000002E-2</v>
      </c>
      <c r="M888" s="45">
        <v>1.2099800000000001E-2</v>
      </c>
    </row>
    <row r="889" spans="4:13" ht="15.75" customHeight="1" x14ac:dyDescent="0.25">
      <c r="D889" s="40"/>
      <c r="E889" s="40"/>
      <c r="F889" s="101">
        <v>37757</v>
      </c>
      <c r="G889" s="44">
        <v>1.31813E-2</v>
      </c>
      <c r="H889" s="44">
        <v>1.29E-2</v>
      </c>
      <c r="I889" s="44">
        <v>1.2500000000000001E-2</v>
      </c>
      <c r="J889" s="44">
        <v>4.2500000000000003E-2</v>
      </c>
      <c r="K889" s="44">
        <v>3.4185E-2</v>
      </c>
      <c r="M889" s="45">
        <v>1.2070300000000001E-2</v>
      </c>
    </row>
    <row r="890" spans="4:13" ht="15.75" customHeight="1" x14ac:dyDescent="0.25">
      <c r="D890" s="40"/>
      <c r="E890" s="40"/>
      <c r="F890" s="101">
        <v>37760</v>
      </c>
      <c r="G890" s="44">
        <v>1.3174999999999999E-2</v>
      </c>
      <c r="H890" s="44">
        <v>1.27875E-2</v>
      </c>
      <c r="I890" s="44">
        <v>1.20625E-2</v>
      </c>
      <c r="J890" s="44">
        <v>4.2500000000000003E-2</v>
      </c>
      <c r="K890" s="44">
        <v>3.4849999999999999E-2</v>
      </c>
      <c r="M890" s="45">
        <v>1.20994E-2</v>
      </c>
    </row>
    <row r="891" spans="4:13" ht="15.75" customHeight="1" x14ac:dyDescent="0.25">
      <c r="D891" s="40"/>
      <c r="E891" s="40"/>
      <c r="F891" s="101">
        <v>37761</v>
      </c>
      <c r="G891" s="44">
        <v>1.31813E-2</v>
      </c>
      <c r="H891" s="44">
        <v>1.2800000000000001E-2</v>
      </c>
      <c r="I891" s="44">
        <v>1.21875E-2</v>
      </c>
      <c r="J891" s="44">
        <v>4.2500000000000003E-2</v>
      </c>
      <c r="K891" s="44">
        <v>3.3542000000000002E-2</v>
      </c>
      <c r="M891" s="45">
        <v>1.2102699999999999E-2</v>
      </c>
    </row>
    <row r="892" spans="4:13" ht="15.75" customHeight="1" x14ac:dyDescent="0.25">
      <c r="D892" s="40"/>
      <c r="E892" s="40"/>
      <c r="F892" s="101">
        <v>37762</v>
      </c>
      <c r="G892" s="44">
        <v>1.3162499999999999E-2</v>
      </c>
      <c r="H892" s="44">
        <v>1.2699999999999999E-2</v>
      </c>
      <c r="I892" s="44">
        <v>1.1899999999999999E-2</v>
      </c>
      <c r="J892" s="44">
        <v>4.2500000000000003E-2</v>
      </c>
      <c r="K892" s="44">
        <v>3.3963E-2</v>
      </c>
      <c r="M892" s="45">
        <v>1.20547E-2</v>
      </c>
    </row>
    <row r="893" spans="4:13" ht="15.75" customHeight="1" x14ac:dyDescent="0.25">
      <c r="D893" s="40"/>
      <c r="E893" s="40"/>
      <c r="F893" s="101">
        <v>37763</v>
      </c>
      <c r="G893" s="44">
        <v>1.32E-2</v>
      </c>
      <c r="H893" s="44">
        <v>1.2800000000000001E-2</v>
      </c>
      <c r="I893" s="44">
        <v>1.2199999999999999E-2</v>
      </c>
      <c r="J893" s="44">
        <v>4.2500000000000003E-2</v>
      </c>
      <c r="K893" s="44">
        <v>3.3138000000000001E-2</v>
      </c>
      <c r="M893" s="45">
        <v>1.2059200000000001E-2</v>
      </c>
    </row>
    <row r="894" spans="4:13" ht="15.75" customHeight="1" x14ac:dyDescent="0.25">
      <c r="D894" s="40"/>
      <c r="E894" s="40"/>
      <c r="F894" s="101">
        <v>37764</v>
      </c>
      <c r="G894" s="44">
        <v>1.3187500000000001E-2</v>
      </c>
      <c r="H894" s="44">
        <v>1.2800000000000001E-2</v>
      </c>
      <c r="I894" s="44">
        <v>1.21E-2</v>
      </c>
      <c r="J894" s="44">
        <v>4.2500000000000003E-2</v>
      </c>
      <c r="K894" s="44">
        <v>3.3354000000000002E-2</v>
      </c>
      <c r="M894" s="45">
        <v>1.2063900000000001E-2</v>
      </c>
    </row>
    <row r="895" spans="4:13" ht="15.75" customHeight="1" x14ac:dyDescent="0.25">
      <c r="D895" s="40"/>
      <c r="E895" s="40"/>
      <c r="F895" s="101">
        <v>37767</v>
      </c>
      <c r="G895" s="44" t="s">
        <v>33</v>
      </c>
      <c r="H895" s="44" t="s">
        <v>33</v>
      </c>
      <c r="I895" s="44" t="s">
        <v>33</v>
      </c>
      <c r="J895" s="44" t="s">
        <v>33</v>
      </c>
      <c r="K895" s="44">
        <v>3.3354000000000002E-2</v>
      </c>
      <c r="M895" s="45">
        <v>1.2063900000000001E-2</v>
      </c>
    </row>
    <row r="896" spans="4:13" ht="15.75" customHeight="1" x14ac:dyDescent="0.25">
      <c r="D896" s="40"/>
      <c r="E896" s="40"/>
      <c r="F896" s="101">
        <v>37768</v>
      </c>
      <c r="G896" s="44">
        <v>1.32E-2</v>
      </c>
      <c r="H896" s="44">
        <v>1.2800000000000001E-2</v>
      </c>
      <c r="I896" s="44">
        <v>1.21E-2</v>
      </c>
      <c r="J896" s="44">
        <v>4.2500000000000003E-2</v>
      </c>
      <c r="K896" s="44">
        <v>3.4105999999999997E-2</v>
      </c>
      <c r="M896" s="45">
        <v>1.1867000000000001E-2</v>
      </c>
    </row>
    <row r="897" spans="4:13" ht="15.75" customHeight="1" x14ac:dyDescent="0.25">
      <c r="D897" s="40"/>
      <c r="E897" s="40"/>
      <c r="F897" s="101">
        <v>37769</v>
      </c>
      <c r="G897" s="44">
        <v>1.32E-2</v>
      </c>
      <c r="H897" s="44">
        <v>1.2800000000000001E-2</v>
      </c>
      <c r="I897" s="44">
        <v>1.2262500000000001E-2</v>
      </c>
      <c r="J897" s="44">
        <v>4.2500000000000003E-2</v>
      </c>
      <c r="K897" s="44">
        <v>3.4235000000000002E-2</v>
      </c>
      <c r="M897" s="45">
        <v>1.16907E-2</v>
      </c>
    </row>
    <row r="898" spans="4:13" ht="15.75" customHeight="1" x14ac:dyDescent="0.25">
      <c r="D898" s="40"/>
      <c r="E898" s="40"/>
      <c r="F898" s="101">
        <v>37770</v>
      </c>
      <c r="G898" s="44">
        <v>1.32E-2</v>
      </c>
      <c r="H898" s="44">
        <v>1.2800000000000001E-2</v>
      </c>
      <c r="I898" s="44">
        <v>1.2212499999999999E-2</v>
      </c>
      <c r="J898" s="44">
        <v>4.2500000000000003E-2</v>
      </c>
      <c r="K898" s="44">
        <v>3.3352E-2</v>
      </c>
      <c r="M898" s="45">
        <v>1.16744E-2</v>
      </c>
    </row>
    <row r="899" spans="4:13" ht="15.75" customHeight="1" x14ac:dyDescent="0.25">
      <c r="D899" s="40"/>
      <c r="E899" s="40"/>
      <c r="F899" s="101">
        <v>37771</v>
      </c>
      <c r="G899" s="44">
        <v>1.32E-2</v>
      </c>
      <c r="H899" s="44">
        <v>1.2800000000000001E-2</v>
      </c>
      <c r="I899" s="44">
        <v>1.2137500000000001E-2</v>
      </c>
      <c r="J899" s="44">
        <v>4.2500000000000003E-2</v>
      </c>
      <c r="K899" s="44">
        <v>3.3699E-2</v>
      </c>
      <c r="M899" s="45">
        <v>1.1650600000000001E-2</v>
      </c>
    </row>
    <row r="900" spans="4:13" ht="15.75" customHeight="1" x14ac:dyDescent="0.25">
      <c r="D900" s="40"/>
      <c r="E900" s="40"/>
      <c r="F900" s="101">
        <v>37774</v>
      </c>
      <c r="G900" s="44">
        <v>1.32E-2</v>
      </c>
      <c r="H900" s="44">
        <v>1.2800000000000001E-2</v>
      </c>
      <c r="I900" s="44">
        <v>1.24E-2</v>
      </c>
      <c r="J900" s="44">
        <v>4.2500000000000003E-2</v>
      </c>
      <c r="K900" s="44">
        <v>3.4085000000000004E-2</v>
      </c>
      <c r="M900" s="45">
        <v>1.1515200000000001E-2</v>
      </c>
    </row>
    <row r="901" spans="4:13" ht="15.75" customHeight="1" x14ac:dyDescent="0.25">
      <c r="D901" s="40"/>
      <c r="E901" s="40"/>
      <c r="F901" s="101">
        <v>37775</v>
      </c>
      <c r="G901" s="44">
        <v>1.3187500000000001E-2</v>
      </c>
      <c r="H901" s="44">
        <v>1.2800000000000001E-2</v>
      </c>
      <c r="I901" s="44">
        <v>1.23E-2</v>
      </c>
      <c r="J901" s="44">
        <v>4.2500000000000003E-2</v>
      </c>
      <c r="K901" s="44">
        <v>3.3292999999999996E-2</v>
      </c>
      <c r="M901" s="45">
        <v>1.14184E-2</v>
      </c>
    </row>
    <row r="902" spans="4:13" ht="15.75" customHeight="1" x14ac:dyDescent="0.25">
      <c r="D902" s="40"/>
      <c r="E902" s="40"/>
      <c r="F902" s="101">
        <v>37776</v>
      </c>
      <c r="G902" s="44">
        <v>1.3100000000000001E-2</v>
      </c>
      <c r="H902" s="44">
        <v>1.2575000000000001E-2</v>
      </c>
      <c r="I902" s="44">
        <v>1.18E-2</v>
      </c>
      <c r="J902" s="44">
        <v>4.2500000000000003E-2</v>
      </c>
      <c r="K902" s="44">
        <v>3.2926999999999998E-2</v>
      </c>
      <c r="M902" s="45">
        <v>1.11538E-2</v>
      </c>
    </row>
    <row r="903" spans="4:13" ht="15.75" customHeight="1" x14ac:dyDescent="0.25">
      <c r="D903" s="40"/>
      <c r="E903" s="40"/>
      <c r="F903" s="101">
        <v>37777</v>
      </c>
      <c r="G903" s="44">
        <v>1.29E-2</v>
      </c>
      <c r="H903" s="44">
        <v>1.24E-2</v>
      </c>
      <c r="I903" s="44">
        <v>1.16375E-2</v>
      </c>
      <c r="J903" s="44">
        <v>4.2500000000000003E-2</v>
      </c>
      <c r="K903" s="44">
        <v>3.3419999999999998E-2</v>
      </c>
      <c r="M903" s="45">
        <v>1.1133299999999999E-2</v>
      </c>
    </row>
    <row r="904" spans="4:13" ht="15.75" customHeight="1" x14ac:dyDescent="0.25">
      <c r="D904" s="40"/>
      <c r="E904" s="40"/>
      <c r="F904" s="101">
        <v>37778</v>
      </c>
      <c r="G904" s="44">
        <v>1.2737499999999999E-2</v>
      </c>
      <c r="H904" s="44">
        <v>1.2068799999999999E-2</v>
      </c>
      <c r="I904" s="44">
        <v>1.1412500000000001E-2</v>
      </c>
      <c r="J904" s="44">
        <v>4.2500000000000003E-2</v>
      </c>
      <c r="K904" s="44">
        <v>3.3509999999999998E-2</v>
      </c>
      <c r="M904" s="45">
        <v>1.1098500000000001E-2</v>
      </c>
    </row>
    <row r="905" spans="4:13" ht="15.75" customHeight="1" x14ac:dyDescent="0.25">
      <c r="D905" s="40"/>
      <c r="E905" s="40"/>
      <c r="F905" s="101">
        <v>37781</v>
      </c>
      <c r="G905" s="44">
        <v>1.2624999999999999E-2</v>
      </c>
      <c r="H905" s="44">
        <v>1.2E-2</v>
      </c>
      <c r="I905" s="44">
        <v>1.1399999999999999E-2</v>
      </c>
      <c r="J905" s="44">
        <v>4.2500000000000003E-2</v>
      </c>
      <c r="K905" s="44">
        <v>3.2757999999999995E-2</v>
      </c>
      <c r="M905" s="45">
        <v>1.0887899999999999E-2</v>
      </c>
    </row>
    <row r="906" spans="4:13" ht="15.75" customHeight="1" x14ac:dyDescent="0.25">
      <c r="D906" s="40"/>
      <c r="E906" s="40"/>
      <c r="F906" s="101">
        <v>37782</v>
      </c>
      <c r="G906" s="44">
        <v>1.2462500000000001E-2</v>
      </c>
      <c r="H906" s="44">
        <v>1.18E-2</v>
      </c>
      <c r="I906" s="44">
        <v>1.11E-2</v>
      </c>
      <c r="J906" s="44">
        <v>4.2500000000000003E-2</v>
      </c>
      <c r="K906" s="44">
        <v>3.1903000000000001E-2</v>
      </c>
      <c r="M906" s="45">
        <v>1.07879E-2</v>
      </c>
    </row>
    <row r="907" spans="4:13" ht="15.75" customHeight="1" x14ac:dyDescent="0.25">
      <c r="D907" s="40"/>
      <c r="E907" s="40"/>
      <c r="F907" s="101">
        <v>37783</v>
      </c>
      <c r="G907" s="44">
        <v>1.2199999999999999E-2</v>
      </c>
      <c r="H907" s="44">
        <v>1.1399999999999999E-2</v>
      </c>
      <c r="I907" s="44">
        <v>1.0700000000000001E-2</v>
      </c>
      <c r="J907" s="44">
        <v>4.2500000000000003E-2</v>
      </c>
      <c r="K907" s="44">
        <v>3.2101000000000005E-2</v>
      </c>
      <c r="M907" s="45">
        <v>1.0701099999999998E-2</v>
      </c>
    </row>
    <row r="908" spans="4:13" ht="15.75" customHeight="1" x14ac:dyDescent="0.25">
      <c r="D908" s="40"/>
      <c r="E908" s="40"/>
      <c r="F908" s="101">
        <v>37784</v>
      </c>
      <c r="G908" s="44">
        <v>1.18E-2</v>
      </c>
      <c r="H908" s="44">
        <v>1.11875E-2</v>
      </c>
      <c r="I908" s="44">
        <v>1.06E-2</v>
      </c>
      <c r="J908" s="44">
        <v>4.2500000000000003E-2</v>
      </c>
      <c r="K908" s="44">
        <v>3.1629999999999998E-2</v>
      </c>
      <c r="M908" s="45">
        <v>1.05202E-2</v>
      </c>
    </row>
    <row r="909" spans="4:13" ht="15.75" customHeight="1" x14ac:dyDescent="0.25">
      <c r="D909" s="40"/>
      <c r="E909" s="40"/>
      <c r="F909" s="101">
        <v>37785</v>
      </c>
      <c r="G909" s="44">
        <v>1.1399999999999999E-2</v>
      </c>
      <c r="H909" s="44">
        <v>1.0874999999999999E-2</v>
      </c>
      <c r="I909" s="44">
        <v>1.03E-2</v>
      </c>
      <c r="J909" s="44">
        <v>4.2500000000000003E-2</v>
      </c>
      <c r="K909" s="44">
        <v>3.1120999999999999E-2</v>
      </c>
      <c r="M909" s="45">
        <v>1.04657E-2</v>
      </c>
    </row>
    <row r="910" spans="4:13" ht="15.75" customHeight="1" x14ac:dyDescent="0.25">
      <c r="D910" s="40"/>
      <c r="E910" s="40"/>
      <c r="F910" s="101">
        <v>37788</v>
      </c>
      <c r="G910" s="44">
        <v>1.1075E-2</v>
      </c>
      <c r="H910" s="44">
        <v>1.06E-2</v>
      </c>
      <c r="I910" s="44">
        <v>0.01</v>
      </c>
      <c r="J910" s="44">
        <v>4.2500000000000003E-2</v>
      </c>
      <c r="K910" s="44">
        <v>3.1716000000000001E-2</v>
      </c>
      <c r="M910" s="45">
        <v>1.02875E-2</v>
      </c>
    </row>
    <row r="911" spans="4:13" ht="15.75" customHeight="1" x14ac:dyDescent="0.25">
      <c r="D911" s="40"/>
      <c r="E911" s="40"/>
      <c r="F911" s="101">
        <v>37789</v>
      </c>
      <c r="G911" s="44">
        <v>1.0925000000000001E-2</v>
      </c>
      <c r="H911" s="44">
        <v>1.0549999999999999E-2</v>
      </c>
      <c r="I911" s="44">
        <v>1.01E-2</v>
      </c>
      <c r="J911" s="44">
        <v>4.2500000000000003E-2</v>
      </c>
      <c r="K911" s="44">
        <v>3.2605000000000002E-2</v>
      </c>
      <c r="M911" s="45">
        <v>1.0194000000000002E-2</v>
      </c>
    </row>
    <row r="912" spans="4:13" ht="15.75" customHeight="1" x14ac:dyDescent="0.25">
      <c r="D912" s="40"/>
      <c r="E912" s="40"/>
      <c r="F912" s="101">
        <v>37790</v>
      </c>
      <c r="G912" s="44">
        <v>1.10375E-2</v>
      </c>
      <c r="H912" s="44">
        <v>1.065E-2</v>
      </c>
      <c r="I912" s="44">
        <v>1.0387500000000001E-2</v>
      </c>
      <c r="J912" s="44">
        <v>4.2500000000000003E-2</v>
      </c>
      <c r="K912" s="44">
        <v>3.3614000000000005E-2</v>
      </c>
      <c r="M912" s="45">
        <v>1.0117300000000001E-2</v>
      </c>
    </row>
    <row r="913" spans="4:13" ht="15.75" customHeight="1" x14ac:dyDescent="0.25">
      <c r="D913" s="40"/>
      <c r="E913" s="40"/>
      <c r="F913" s="101">
        <v>37791</v>
      </c>
      <c r="G913" s="44">
        <v>1.0575000000000001E-2</v>
      </c>
      <c r="H913" s="44">
        <v>1.0275000000000001E-2</v>
      </c>
      <c r="I913" s="44">
        <v>9.8750000000000001E-3</v>
      </c>
      <c r="J913" s="44">
        <v>4.2500000000000003E-2</v>
      </c>
      <c r="K913" s="44">
        <v>3.3374000000000001E-2</v>
      </c>
      <c r="M913" s="45">
        <v>1.0000999999999999E-2</v>
      </c>
    </row>
    <row r="914" spans="4:13" ht="15.75" customHeight="1" x14ac:dyDescent="0.25">
      <c r="D914" s="40"/>
      <c r="E914" s="40"/>
      <c r="F914" s="101">
        <v>37792</v>
      </c>
      <c r="G914" s="44">
        <v>1.0437499999999999E-2</v>
      </c>
      <c r="H914" s="44">
        <v>1.0200000000000001E-2</v>
      </c>
      <c r="I914" s="44">
        <v>9.9874999999999999E-3</v>
      </c>
      <c r="J914" s="44">
        <v>4.2500000000000003E-2</v>
      </c>
      <c r="K914" s="44">
        <v>3.3647999999999997E-2</v>
      </c>
      <c r="M914" s="45">
        <v>9.9329999999999991E-3</v>
      </c>
    </row>
    <row r="915" spans="4:13" ht="15.75" customHeight="1" x14ac:dyDescent="0.25">
      <c r="D915" s="40"/>
      <c r="E915" s="40"/>
      <c r="F915" s="101">
        <v>37795</v>
      </c>
      <c r="G915" s="44">
        <v>1.035E-2</v>
      </c>
      <c r="H915" s="44">
        <v>1.0162500000000001E-2</v>
      </c>
      <c r="I915" s="44">
        <v>9.9874999999999999E-3</v>
      </c>
      <c r="J915" s="44">
        <v>4.2500000000000003E-2</v>
      </c>
      <c r="K915" s="44">
        <v>3.3113000000000004E-2</v>
      </c>
      <c r="M915" s="45">
        <v>9.7604000000000007E-3</v>
      </c>
    </row>
    <row r="916" spans="4:13" ht="15.75" customHeight="1" x14ac:dyDescent="0.25">
      <c r="D916" s="40"/>
      <c r="E916" s="40"/>
      <c r="F916" s="101">
        <v>37796</v>
      </c>
      <c r="G916" s="44">
        <v>1.0275000000000001E-2</v>
      </c>
      <c r="H916" s="44">
        <v>1.0087500000000001E-2</v>
      </c>
      <c r="I916" s="44">
        <v>9.8999999999999991E-3</v>
      </c>
      <c r="J916" s="44">
        <v>4.2500000000000003E-2</v>
      </c>
      <c r="K916" s="44">
        <v>3.2488999999999997E-2</v>
      </c>
      <c r="M916" s="45">
        <v>9.6970000000000008E-3</v>
      </c>
    </row>
    <row r="917" spans="4:13" ht="15.75" customHeight="1" x14ac:dyDescent="0.25">
      <c r="D917" s="40"/>
      <c r="E917" s="40"/>
      <c r="F917" s="101">
        <v>37797</v>
      </c>
      <c r="G917" s="44">
        <v>1.0200000000000001E-2</v>
      </c>
      <c r="H917" s="44">
        <v>0.01</v>
      </c>
      <c r="I917" s="44">
        <v>9.7999999999999997E-3</v>
      </c>
      <c r="J917" s="44">
        <v>4.2500000000000003E-2</v>
      </c>
      <c r="K917" s="44">
        <v>3.4035000000000003E-2</v>
      </c>
      <c r="M917" s="45">
        <v>9.6769999999999998E-3</v>
      </c>
    </row>
    <row r="918" spans="4:13" ht="15.75" customHeight="1" x14ac:dyDescent="0.25">
      <c r="D918" s="40"/>
      <c r="E918" s="40"/>
      <c r="F918" s="101">
        <v>37798</v>
      </c>
      <c r="G918" s="44">
        <v>1.11375E-2</v>
      </c>
      <c r="H918" s="44">
        <v>1.1000000000000001E-2</v>
      </c>
      <c r="I918" s="44">
        <v>1.1000000000000001E-2</v>
      </c>
      <c r="J918" s="44">
        <v>4.2500000000000003E-2</v>
      </c>
      <c r="K918" s="44">
        <v>3.5415999999999996E-2</v>
      </c>
      <c r="M918" s="45">
        <v>9.7164E-3</v>
      </c>
    </row>
    <row r="919" spans="4:13" ht="15.75" customHeight="1" x14ac:dyDescent="0.25">
      <c r="D919" s="40"/>
      <c r="E919" s="40"/>
      <c r="F919" s="101">
        <v>37799</v>
      </c>
      <c r="G919" s="44">
        <v>1.1200000000000002E-2</v>
      </c>
      <c r="H919" s="44">
        <v>1.11375E-2</v>
      </c>
      <c r="I919" s="44">
        <v>1.1225000000000001E-2</v>
      </c>
      <c r="J919" s="44">
        <v>0.04</v>
      </c>
      <c r="K919" s="44">
        <v>3.5415000000000002E-2</v>
      </c>
      <c r="M919" s="45">
        <v>9.7038000000000003E-3</v>
      </c>
    </row>
    <row r="920" spans="4:13" ht="15.75" customHeight="1" x14ac:dyDescent="0.25">
      <c r="D920" s="40"/>
      <c r="E920" s="40"/>
      <c r="F920" s="101">
        <v>37802</v>
      </c>
      <c r="G920" s="44">
        <v>1.1200000000000002E-2</v>
      </c>
      <c r="H920" s="44">
        <v>1.1162499999999999E-2</v>
      </c>
      <c r="I920" s="44">
        <v>1.11938E-2</v>
      </c>
      <c r="J920" s="44">
        <v>0.04</v>
      </c>
      <c r="K920" s="44">
        <v>3.5132999999999998E-2</v>
      </c>
      <c r="M920" s="45">
        <v>9.7003000000000002E-3</v>
      </c>
    </row>
    <row r="921" spans="4:13" ht="15.75" customHeight="1" x14ac:dyDescent="0.25">
      <c r="D921" s="40"/>
      <c r="E921" s="40"/>
      <c r="F921" s="101">
        <v>37803</v>
      </c>
      <c r="G921" s="44">
        <v>1.1200000000000002E-2</v>
      </c>
      <c r="H921" s="44">
        <v>1.11E-2</v>
      </c>
      <c r="I921" s="44">
        <v>1.1174999999999999E-2</v>
      </c>
      <c r="J921" s="44">
        <v>0.04</v>
      </c>
      <c r="K921" s="44">
        <v>3.5471000000000003E-2</v>
      </c>
      <c r="M921" s="45">
        <v>9.7134999999999999E-3</v>
      </c>
    </row>
    <row r="922" spans="4:13" ht="15.75" customHeight="1" x14ac:dyDescent="0.25">
      <c r="D922" s="40"/>
      <c r="E922" s="40"/>
      <c r="F922" s="101">
        <v>37804</v>
      </c>
      <c r="G922" s="44">
        <v>1.1200000000000002E-2</v>
      </c>
      <c r="H922" s="44">
        <v>1.11E-2</v>
      </c>
      <c r="I922" s="44">
        <v>1.1200000000000002E-2</v>
      </c>
      <c r="J922" s="44">
        <v>0.04</v>
      </c>
      <c r="K922" s="44">
        <v>3.5358000000000001E-2</v>
      </c>
      <c r="M922" s="45">
        <v>9.7313E-3</v>
      </c>
    </row>
    <row r="923" spans="4:13" ht="15.75" customHeight="1" x14ac:dyDescent="0.25">
      <c r="D923" s="40"/>
      <c r="E923" s="40"/>
      <c r="F923" s="101">
        <v>37805</v>
      </c>
      <c r="G923" s="44">
        <v>1.1174999999999999E-2</v>
      </c>
      <c r="H923" s="44">
        <v>1.11E-2</v>
      </c>
      <c r="I923" s="44">
        <v>1.1200000000000002E-2</v>
      </c>
      <c r="J923" s="44">
        <v>0.04</v>
      </c>
      <c r="K923" s="44">
        <v>3.6607000000000001E-2</v>
      </c>
      <c r="M923" s="45">
        <v>9.7383000000000001E-3</v>
      </c>
    </row>
    <row r="924" spans="4:13" ht="15.75" customHeight="1" x14ac:dyDescent="0.25">
      <c r="D924" s="40"/>
      <c r="E924" s="40"/>
      <c r="F924" s="101">
        <v>37806</v>
      </c>
      <c r="G924" s="44">
        <v>1.1162499999999999E-2</v>
      </c>
      <c r="H924" s="44">
        <v>1.11E-2</v>
      </c>
      <c r="I924" s="44">
        <v>1.1200000000000002E-2</v>
      </c>
      <c r="J924" s="44" t="s">
        <v>33</v>
      </c>
      <c r="K924" s="44">
        <v>3.6607000000000001E-2</v>
      </c>
      <c r="M924" s="45">
        <v>9.7383000000000001E-3</v>
      </c>
    </row>
    <row r="925" spans="4:13" ht="15.75" customHeight="1" x14ac:dyDescent="0.25">
      <c r="D925" s="40"/>
      <c r="E925" s="40"/>
      <c r="F925" s="101">
        <v>37809</v>
      </c>
      <c r="G925" s="44">
        <v>1.11063E-2</v>
      </c>
      <c r="H925" s="44">
        <v>1.11E-2</v>
      </c>
      <c r="I925" s="44">
        <v>1.11875E-2</v>
      </c>
      <c r="J925" s="44">
        <v>0.04</v>
      </c>
      <c r="K925" s="44">
        <v>3.7315000000000001E-2</v>
      </c>
      <c r="M925" s="45">
        <v>9.7458000000000006E-3</v>
      </c>
    </row>
    <row r="926" spans="4:13" ht="15.75" customHeight="1" x14ac:dyDescent="0.25">
      <c r="D926" s="40"/>
      <c r="E926" s="40"/>
      <c r="F926" s="101">
        <v>37810</v>
      </c>
      <c r="G926" s="44">
        <v>1.11E-2</v>
      </c>
      <c r="H926" s="44">
        <v>1.11E-2</v>
      </c>
      <c r="I926" s="44">
        <v>1.1200000000000002E-2</v>
      </c>
      <c r="J926" s="44">
        <v>0.04</v>
      </c>
      <c r="K926" s="44">
        <v>3.7143000000000002E-2</v>
      </c>
      <c r="M926" s="45">
        <v>9.7426000000000006E-3</v>
      </c>
    </row>
    <row r="927" spans="4:13" ht="15.75" customHeight="1" x14ac:dyDescent="0.25">
      <c r="D927" s="40"/>
      <c r="E927" s="40"/>
      <c r="F927" s="101">
        <v>37811</v>
      </c>
      <c r="G927" s="44">
        <v>1.11E-2</v>
      </c>
      <c r="H927" s="44">
        <v>1.11E-2</v>
      </c>
      <c r="I927" s="44">
        <v>1.1200000000000002E-2</v>
      </c>
      <c r="J927" s="44">
        <v>0.04</v>
      </c>
      <c r="K927" s="44">
        <v>3.6798000000000004E-2</v>
      </c>
      <c r="M927" s="45">
        <v>9.6737000000000004E-3</v>
      </c>
    </row>
    <row r="928" spans="4:13" ht="15.75" customHeight="1" x14ac:dyDescent="0.25">
      <c r="D928" s="40"/>
      <c r="E928" s="40"/>
      <c r="F928" s="101">
        <v>37812</v>
      </c>
      <c r="G928" s="44">
        <v>1.11E-2</v>
      </c>
      <c r="H928" s="44">
        <v>1.11E-2</v>
      </c>
      <c r="I928" s="44">
        <v>1.1200000000000002E-2</v>
      </c>
      <c r="J928" s="44">
        <v>0.04</v>
      </c>
      <c r="K928" s="44">
        <v>3.6549999999999999E-2</v>
      </c>
      <c r="M928" s="45">
        <v>9.6913999999999993E-3</v>
      </c>
    </row>
    <row r="929" spans="4:13" ht="15.75" customHeight="1" x14ac:dyDescent="0.25">
      <c r="D929" s="40"/>
      <c r="E929" s="40"/>
      <c r="F929" s="101">
        <v>37813</v>
      </c>
      <c r="G929" s="44">
        <v>1.10688E-2</v>
      </c>
      <c r="H929" s="44">
        <v>1.1056299999999998E-2</v>
      </c>
      <c r="I929" s="44">
        <v>1.11E-2</v>
      </c>
      <c r="J929" s="44">
        <v>0.04</v>
      </c>
      <c r="K929" s="44">
        <v>3.6264999999999999E-2</v>
      </c>
      <c r="M929" s="45">
        <v>9.697299999999999E-3</v>
      </c>
    </row>
    <row r="930" spans="4:13" ht="15.75" customHeight="1" x14ac:dyDescent="0.25">
      <c r="D930" s="40"/>
      <c r="E930" s="40"/>
      <c r="F930" s="101">
        <v>37816</v>
      </c>
      <c r="G930" s="44">
        <v>1.1031299999999999E-2</v>
      </c>
      <c r="H930" s="44">
        <v>1.1031299999999999E-2</v>
      </c>
      <c r="I930" s="44">
        <v>1.11E-2</v>
      </c>
      <c r="J930" s="44">
        <v>0.04</v>
      </c>
      <c r="K930" s="44">
        <v>3.7240000000000002E-2</v>
      </c>
      <c r="M930" s="45">
        <v>9.7392999999999993E-3</v>
      </c>
    </row>
    <row r="931" spans="4:13" ht="15.75" customHeight="1" x14ac:dyDescent="0.25">
      <c r="D931" s="40"/>
      <c r="E931" s="40"/>
      <c r="F931" s="101">
        <v>37817</v>
      </c>
      <c r="G931" s="44">
        <v>1.1012500000000001E-2</v>
      </c>
      <c r="H931" s="44">
        <v>1.1000000000000001E-2</v>
      </c>
      <c r="I931" s="44">
        <v>1.11E-2</v>
      </c>
      <c r="J931" s="44">
        <v>0.04</v>
      </c>
      <c r="K931" s="44">
        <v>3.9807000000000002E-2</v>
      </c>
      <c r="M931" s="45">
        <v>9.7521999999999991E-3</v>
      </c>
    </row>
    <row r="932" spans="4:13" ht="15.75" customHeight="1" x14ac:dyDescent="0.25">
      <c r="D932" s="40"/>
      <c r="E932" s="40"/>
      <c r="F932" s="101">
        <v>37818</v>
      </c>
      <c r="G932" s="44">
        <v>1.1012500000000001E-2</v>
      </c>
      <c r="H932" s="44">
        <v>1.11E-2</v>
      </c>
      <c r="I932" s="44">
        <v>1.1299999999999999E-2</v>
      </c>
      <c r="J932" s="44">
        <v>0.04</v>
      </c>
      <c r="K932" s="44">
        <v>3.918E-2</v>
      </c>
      <c r="M932" s="45">
        <v>9.828400000000001E-3</v>
      </c>
    </row>
    <row r="933" spans="4:13" ht="15.75" customHeight="1" x14ac:dyDescent="0.25">
      <c r="D933" s="40"/>
      <c r="E933" s="40"/>
      <c r="F933" s="101">
        <v>37819</v>
      </c>
      <c r="G933" s="44">
        <v>1.1000000000000001E-2</v>
      </c>
      <c r="H933" s="44">
        <v>1.11E-2</v>
      </c>
      <c r="I933" s="44">
        <v>1.1200000000000002E-2</v>
      </c>
      <c r="J933" s="44">
        <v>0.04</v>
      </c>
      <c r="K933" s="44">
        <v>3.9199999999999999E-2</v>
      </c>
      <c r="M933" s="45">
        <v>9.8259000000000003E-3</v>
      </c>
    </row>
    <row r="934" spans="4:13" ht="15.75" customHeight="1" x14ac:dyDescent="0.25">
      <c r="D934" s="40"/>
      <c r="E934" s="40"/>
      <c r="F934" s="101">
        <v>37820</v>
      </c>
      <c r="G934" s="44">
        <v>1.1000000000000001E-2</v>
      </c>
      <c r="H934" s="44">
        <v>1.11E-2</v>
      </c>
      <c r="I934" s="44">
        <v>1.1200000000000002E-2</v>
      </c>
      <c r="J934" s="44">
        <v>0.04</v>
      </c>
      <c r="K934" s="44">
        <v>3.9988999999999997E-2</v>
      </c>
      <c r="M934" s="45">
        <v>9.8231999999999989E-3</v>
      </c>
    </row>
    <row r="935" spans="4:13" ht="15.75" customHeight="1" x14ac:dyDescent="0.25">
      <c r="D935" s="40"/>
      <c r="E935" s="40"/>
      <c r="F935" s="101">
        <v>37823</v>
      </c>
      <c r="G935" s="44">
        <v>1.1000000000000001E-2</v>
      </c>
      <c r="H935" s="44">
        <v>1.11E-2</v>
      </c>
      <c r="I935" s="44">
        <v>1.1200000000000002E-2</v>
      </c>
      <c r="J935" s="44">
        <v>0.04</v>
      </c>
      <c r="K935" s="44">
        <v>4.2104999999999997E-2</v>
      </c>
      <c r="M935" s="45">
        <v>9.8070999999999992E-3</v>
      </c>
    </row>
    <row r="936" spans="4:13" ht="15.75" customHeight="1" x14ac:dyDescent="0.25">
      <c r="D936" s="40"/>
      <c r="E936" s="40"/>
      <c r="F936" s="101">
        <v>37824</v>
      </c>
      <c r="G936" s="44">
        <v>1.1000000000000001E-2</v>
      </c>
      <c r="H936" s="44">
        <v>1.11E-2</v>
      </c>
      <c r="I936" s="44">
        <v>1.1299999999999999E-2</v>
      </c>
      <c r="J936" s="44">
        <v>0.04</v>
      </c>
      <c r="K936" s="44">
        <v>4.1223000000000003E-2</v>
      </c>
      <c r="M936" s="45">
        <v>9.7941999999999994E-3</v>
      </c>
    </row>
    <row r="937" spans="4:13" ht="15.75" customHeight="1" x14ac:dyDescent="0.25">
      <c r="D937" s="40"/>
      <c r="E937" s="40"/>
      <c r="F937" s="101">
        <v>37825</v>
      </c>
      <c r="G937" s="44">
        <v>1.1000000000000001E-2</v>
      </c>
      <c r="H937" s="44">
        <v>1.11E-2</v>
      </c>
      <c r="I937" s="44">
        <v>1.125E-2</v>
      </c>
      <c r="J937" s="44">
        <v>0.04</v>
      </c>
      <c r="K937" s="44">
        <v>4.1083999999999996E-2</v>
      </c>
      <c r="M937" s="45">
        <v>9.7162000000000012E-3</v>
      </c>
    </row>
    <row r="938" spans="4:13" ht="15.75" customHeight="1" x14ac:dyDescent="0.25">
      <c r="D938" s="40"/>
      <c r="E938" s="40"/>
      <c r="F938" s="101">
        <v>37826</v>
      </c>
      <c r="G938" s="44">
        <v>1.1000000000000001E-2</v>
      </c>
      <c r="H938" s="44">
        <v>1.11E-2</v>
      </c>
      <c r="I938" s="44">
        <v>1.1200000000000002E-2</v>
      </c>
      <c r="J938" s="44">
        <v>0.04</v>
      </c>
      <c r="K938" s="44">
        <v>4.1646000000000002E-2</v>
      </c>
      <c r="M938" s="45">
        <v>9.7164E-3</v>
      </c>
    </row>
    <row r="939" spans="4:13" ht="15.75" customHeight="1" x14ac:dyDescent="0.25">
      <c r="D939" s="40"/>
      <c r="E939" s="40"/>
      <c r="F939" s="101">
        <v>37827</v>
      </c>
      <c r="G939" s="44">
        <v>1.1000000000000001E-2</v>
      </c>
      <c r="H939" s="44">
        <v>1.11E-2</v>
      </c>
      <c r="I939" s="44">
        <v>1.1237500000000001E-2</v>
      </c>
      <c r="J939" s="44">
        <v>0.04</v>
      </c>
      <c r="K939" s="44">
        <v>4.1749999999999995E-2</v>
      </c>
      <c r="M939" s="45">
        <v>9.7070000000000004E-3</v>
      </c>
    </row>
    <row r="940" spans="4:13" ht="15.75" customHeight="1" x14ac:dyDescent="0.25">
      <c r="D940" s="40"/>
      <c r="E940" s="40"/>
      <c r="F940" s="101">
        <v>37830</v>
      </c>
      <c r="G940" s="44">
        <v>1.1000000000000001E-2</v>
      </c>
      <c r="H940" s="44">
        <v>1.11E-2</v>
      </c>
      <c r="I940" s="44">
        <v>1.12625E-2</v>
      </c>
      <c r="J940" s="44">
        <v>0.04</v>
      </c>
      <c r="K940" s="44">
        <v>4.2802E-2</v>
      </c>
      <c r="M940" s="45">
        <v>9.6941000000000006E-3</v>
      </c>
    </row>
    <row r="941" spans="4:13" ht="15.75" customHeight="1" x14ac:dyDescent="0.25">
      <c r="D941" s="40"/>
      <c r="E941" s="40"/>
      <c r="F941" s="101">
        <v>37831</v>
      </c>
      <c r="G941" s="44">
        <v>1.1000000000000001E-2</v>
      </c>
      <c r="H941" s="44">
        <v>1.11E-2</v>
      </c>
      <c r="I941" s="44">
        <v>1.13875E-2</v>
      </c>
      <c r="J941" s="44">
        <v>0.04</v>
      </c>
      <c r="K941" s="44">
        <v>4.4381000000000004E-2</v>
      </c>
      <c r="M941" s="45">
        <v>9.6909000000000006E-3</v>
      </c>
    </row>
    <row r="942" spans="4:13" ht="15.75" customHeight="1" x14ac:dyDescent="0.25">
      <c r="D942" s="40"/>
      <c r="E942" s="40"/>
      <c r="F942" s="101">
        <v>37832</v>
      </c>
      <c r="G942" s="44">
        <v>1.10063E-2</v>
      </c>
      <c r="H942" s="44">
        <v>1.1162499999999999E-2</v>
      </c>
      <c r="I942" s="44">
        <v>1.15E-2</v>
      </c>
      <c r="J942" s="44">
        <v>0.04</v>
      </c>
      <c r="K942" s="44">
        <v>4.3070000000000004E-2</v>
      </c>
      <c r="M942" s="45">
        <v>9.6702999999999997E-3</v>
      </c>
    </row>
    <row r="943" spans="4:13" ht="15.75" customHeight="1" x14ac:dyDescent="0.25">
      <c r="D943" s="40"/>
      <c r="E943" s="40"/>
      <c r="F943" s="101">
        <v>37833</v>
      </c>
      <c r="G943" s="44">
        <v>1.1000000000000001E-2</v>
      </c>
      <c r="H943" s="44">
        <v>1.1143799999999999E-2</v>
      </c>
      <c r="I943" s="44">
        <v>1.14625E-2</v>
      </c>
      <c r="J943" s="44">
        <v>0.04</v>
      </c>
      <c r="K943" s="44">
        <v>4.4054999999999997E-2</v>
      </c>
      <c r="M943" s="45">
        <v>9.6380000000000007E-3</v>
      </c>
    </row>
    <row r="944" spans="4:13" ht="15.75" customHeight="1" x14ac:dyDescent="0.25">
      <c r="D944" s="40"/>
      <c r="E944" s="40"/>
      <c r="F944" s="101">
        <v>37834</v>
      </c>
      <c r="G944" s="44">
        <v>1.1125000000000001E-2</v>
      </c>
      <c r="H944" s="44">
        <v>1.1412500000000001E-2</v>
      </c>
      <c r="I944" s="44">
        <v>1.21125E-2</v>
      </c>
      <c r="J944" s="44">
        <v>0.04</v>
      </c>
      <c r="K944" s="44">
        <v>4.3833999999999998E-2</v>
      </c>
      <c r="M944" s="45">
        <v>9.6600999999999996E-3</v>
      </c>
    </row>
    <row r="945" spans="4:13" ht="15.75" customHeight="1" x14ac:dyDescent="0.25">
      <c r="D945" s="40"/>
      <c r="E945" s="40"/>
      <c r="F945" s="101">
        <v>37837</v>
      </c>
      <c r="G945" s="44">
        <v>1.11E-2</v>
      </c>
      <c r="H945" s="44">
        <v>1.1399999999999999E-2</v>
      </c>
      <c r="I945" s="44">
        <v>1.21E-2</v>
      </c>
      <c r="J945" s="44">
        <v>0.04</v>
      </c>
      <c r="K945" s="44">
        <v>4.2832999999999996E-2</v>
      </c>
      <c r="M945" s="45">
        <v>9.6262999999999991E-3</v>
      </c>
    </row>
    <row r="946" spans="4:13" ht="15.75" customHeight="1" x14ac:dyDescent="0.25">
      <c r="D946" s="40"/>
      <c r="E946" s="40"/>
      <c r="F946" s="101">
        <v>37838</v>
      </c>
      <c r="G946" s="44">
        <v>1.11E-2</v>
      </c>
      <c r="H946" s="44">
        <v>1.13875E-2</v>
      </c>
      <c r="I946" s="44">
        <v>1.2E-2</v>
      </c>
      <c r="J946" s="44">
        <v>0.04</v>
      </c>
      <c r="K946" s="44">
        <v>4.3899000000000001E-2</v>
      </c>
      <c r="M946" s="45">
        <v>9.6199000000000007E-3</v>
      </c>
    </row>
    <row r="947" spans="4:13" ht="15.75" customHeight="1" x14ac:dyDescent="0.25">
      <c r="D947" s="40"/>
      <c r="E947" s="40"/>
      <c r="F947" s="101">
        <v>37839</v>
      </c>
      <c r="G947" s="44">
        <v>1.11E-2</v>
      </c>
      <c r="H947" s="44">
        <v>1.1399999999999999E-2</v>
      </c>
      <c r="I947" s="44">
        <v>1.21E-2</v>
      </c>
      <c r="J947" s="44">
        <v>0.04</v>
      </c>
      <c r="K947" s="44">
        <v>4.2674000000000004E-2</v>
      </c>
      <c r="M947" s="45">
        <v>9.5615000000000006E-3</v>
      </c>
    </row>
    <row r="948" spans="4:13" ht="15.75" customHeight="1" x14ac:dyDescent="0.25">
      <c r="D948" s="40"/>
      <c r="E948" s="40"/>
      <c r="F948" s="101">
        <v>37840</v>
      </c>
      <c r="G948" s="44">
        <v>1.11E-2</v>
      </c>
      <c r="H948" s="44">
        <v>1.1368799999999998E-2</v>
      </c>
      <c r="I948" s="44">
        <v>1.2E-2</v>
      </c>
      <c r="J948" s="44">
        <v>0.04</v>
      </c>
      <c r="K948" s="44">
        <v>4.2168000000000004E-2</v>
      </c>
      <c r="M948" s="45">
        <v>9.5850999999999992E-3</v>
      </c>
    </row>
    <row r="949" spans="4:13" ht="15.75" customHeight="1" x14ac:dyDescent="0.25">
      <c r="D949" s="40"/>
      <c r="E949" s="40"/>
      <c r="F949" s="101">
        <v>37841</v>
      </c>
      <c r="G949" s="44">
        <v>1.11E-2</v>
      </c>
      <c r="H949" s="44">
        <v>1.1299999999999999E-2</v>
      </c>
      <c r="I949" s="44">
        <v>1.18E-2</v>
      </c>
      <c r="J949" s="44">
        <v>0.04</v>
      </c>
      <c r="K949" s="44">
        <v>4.2694000000000003E-2</v>
      </c>
      <c r="M949" s="45">
        <v>9.5940000000000001E-3</v>
      </c>
    </row>
    <row r="950" spans="4:13" ht="15.75" customHeight="1" x14ac:dyDescent="0.25">
      <c r="D950" s="40"/>
      <c r="E950" s="40"/>
      <c r="F950" s="101">
        <v>37844</v>
      </c>
      <c r="G950" s="44">
        <v>1.11E-2</v>
      </c>
      <c r="H950" s="44">
        <v>1.1299999999999999E-2</v>
      </c>
      <c r="I950" s="44">
        <v>1.18E-2</v>
      </c>
      <c r="J950" s="44">
        <v>0.04</v>
      </c>
      <c r="K950" s="44">
        <v>4.3529999999999999E-2</v>
      </c>
      <c r="M950" s="45">
        <v>9.6521000000000003E-3</v>
      </c>
    </row>
    <row r="951" spans="4:13" ht="15.75" customHeight="1" x14ac:dyDescent="0.25">
      <c r="D951" s="40"/>
      <c r="E951" s="40"/>
      <c r="F951" s="101">
        <v>37845</v>
      </c>
      <c r="G951" s="44">
        <v>1.11E-2</v>
      </c>
      <c r="H951" s="44">
        <v>1.1299999999999999E-2</v>
      </c>
      <c r="I951" s="44">
        <v>1.18875E-2</v>
      </c>
      <c r="J951" s="44">
        <v>0.04</v>
      </c>
      <c r="K951" s="44">
        <v>4.4256000000000004E-2</v>
      </c>
      <c r="M951" s="45">
        <v>9.6521000000000003E-3</v>
      </c>
    </row>
    <row r="952" spans="4:13" ht="15.75" customHeight="1" x14ac:dyDescent="0.25">
      <c r="D952" s="40"/>
      <c r="E952" s="40"/>
      <c r="F952" s="101">
        <v>37846</v>
      </c>
      <c r="G952" s="44">
        <v>1.11E-2</v>
      </c>
      <c r="H952" s="44">
        <v>1.1299999999999999E-2</v>
      </c>
      <c r="I952" s="44">
        <v>1.18E-2</v>
      </c>
      <c r="J952" s="44">
        <v>0.04</v>
      </c>
      <c r="K952" s="44">
        <v>4.5602000000000004E-2</v>
      </c>
      <c r="M952" s="45">
        <v>9.6555000000000009E-3</v>
      </c>
    </row>
    <row r="953" spans="4:13" ht="15.75" customHeight="1" x14ac:dyDescent="0.25">
      <c r="D953" s="40"/>
      <c r="E953" s="40"/>
      <c r="F953" s="101">
        <v>37847</v>
      </c>
      <c r="G953" s="44">
        <v>1.11E-2</v>
      </c>
      <c r="H953" s="44">
        <v>1.1299999999999999E-2</v>
      </c>
      <c r="I953" s="44">
        <v>1.1899999999999999E-2</v>
      </c>
      <c r="J953" s="44">
        <v>0.04</v>
      </c>
      <c r="K953" s="44">
        <v>4.4886999999999996E-2</v>
      </c>
      <c r="M953" s="45">
        <v>9.6600999999999996E-3</v>
      </c>
    </row>
    <row r="954" spans="4:13" ht="15.75" customHeight="1" x14ac:dyDescent="0.25">
      <c r="D954" s="40"/>
      <c r="E954" s="40"/>
      <c r="F954" s="101">
        <v>37848</v>
      </c>
      <c r="G954" s="44">
        <v>1.11E-2</v>
      </c>
      <c r="H954" s="44">
        <v>1.1299999999999999E-2</v>
      </c>
      <c r="I954" s="44">
        <v>1.18625E-2</v>
      </c>
      <c r="J954" s="44">
        <v>0.04</v>
      </c>
      <c r="K954" s="44">
        <v>4.5284999999999999E-2</v>
      </c>
      <c r="M954" s="45">
        <v>9.6521000000000003E-3</v>
      </c>
    </row>
    <row r="955" spans="4:13" ht="15.75" customHeight="1" x14ac:dyDescent="0.25">
      <c r="D955" s="40"/>
      <c r="E955" s="40"/>
      <c r="F955" s="101">
        <v>37851</v>
      </c>
      <c r="G955" s="44">
        <v>1.11E-2</v>
      </c>
      <c r="H955" s="44">
        <v>1.1299999999999999E-2</v>
      </c>
      <c r="I955" s="44">
        <v>1.1899999999999999E-2</v>
      </c>
      <c r="J955" s="44">
        <v>0.04</v>
      </c>
      <c r="K955" s="44">
        <v>4.4572000000000001E-2</v>
      </c>
      <c r="M955" s="45">
        <v>9.5616999999999994E-3</v>
      </c>
    </row>
    <row r="956" spans="4:13" ht="15.75" customHeight="1" x14ac:dyDescent="0.25">
      <c r="D956" s="40"/>
      <c r="E956" s="40"/>
      <c r="F956" s="101">
        <v>37852</v>
      </c>
      <c r="G956" s="44">
        <v>1.11E-2</v>
      </c>
      <c r="H956" s="44">
        <v>1.1299999999999999E-2</v>
      </c>
      <c r="I956" s="44">
        <v>1.1899999999999999E-2</v>
      </c>
      <c r="J956" s="44">
        <v>0.04</v>
      </c>
      <c r="K956" s="44">
        <v>4.3609000000000002E-2</v>
      </c>
      <c r="M956" s="45">
        <v>9.5423999999999995E-3</v>
      </c>
    </row>
    <row r="957" spans="4:13" ht="15.75" customHeight="1" x14ac:dyDescent="0.25">
      <c r="D957" s="40"/>
      <c r="E957" s="40"/>
      <c r="F957" s="101">
        <v>37853</v>
      </c>
      <c r="G957" s="44">
        <v>1.11E-2</v>
      </c>
      <c r="H957" s="44">
        <v>1.1299999999999999E-2</v>
      </c>
      <c r="I957" s="44">
        <v>1.18E-2</v>
      </c>
      <c r="J957" s="44">
        <v>0.04</v>
      </c>
      <c r="K957" s="44">
        <v>4.4355000000000006E-2</v>
      </c>
      <c r="M957" s="45">
        <v>9.5069000000000004E-3</v>
      </c>
    </row>
    <row r="958" spans="4:13" ht="15.75" customHeight="1" x14ac:dyDescent="0.25">
      <c r="D958" s="40"/>
      <c r="E958" s="40"/>
      <c r="F958" s="101">
        <v>37854</v>
      </c>
      <c r="G958" s="44">
        <v>1.11E-2</v>
      </c>
      <c r="H958" s="44">
        <v>1.1299999999999999E-2</v>
      </c>
      <c r="I958" s="44">
        <v>1.1899999999999999E-2</v>
      </c>
      <c r="J958" s="44">
        <v>0.04</v>
      </c>
      <c r="K958" s="44">
        <v>4.4751000000000006E-2</v>
      </c>
      <c r="M958" s="45">
        <v>9.5382000000000002E-3</v>
      </c>
    </row>
    <row r="959" spans="4:13" ht="15.75" customHeight="1" x14ac:dyDescent="0.25">
      <c r="D959" s="40"/>
      <c r="E959" s="40"/>
      <c r="F959" s="101">
        <v>37855</v>
      </c>
      <c r="G959" s="44">
        <v>1.11E-2</v>
      </c>
      <c r="H959" s="44">
        <v>1.1399999999999999E-2</v>
      </c>
      <c r="I959" s="44">
        <v>1.2012499999999999E-2</v>
      </c>
      <c r="J959" s="44">
        <v>0.04</v>
      </c>
      <c r="K959" s="44">
        <v>4.4732000000000001E-2</v>
      </c>
      <c r="M959" s="45">
        <v>9.5455999999999996E-3</v>
      </c>
    </row>
    <row r="960" spans="4:13" ht="15.75" customHeight="1" x14ac:dyDescent="0.25">
      <c r="D960" s="40"/>
      <c r="E960" s="40"/>
      <c r="F960" s="101">
        <v>37858</v>
      </c>
      <c r="G960" s="44" t="s">
        <v>33</v>
      </c>
      <c r="H960" s="44" t="s">
        <v>33</v>
      </c>
      <c r="I960" s="44" t="s">
        <v>33</v>
      </c>
      <c r="J960" s="44">
        <v>0.04</v>
      </c>
      <c r="K960" s="44">
        <v>4.5248999999999998E-2</v>
      </c>
      <c r="M960" s="45">
        <v>9.6133999999999994E-3</v>
      </c>
    </row>
    <row r="961" spans="4:13" ht="15.75" customHeight="1" x14ac:dyDescent="0.25">
      <c r="D961" s="40"/>
      <c r="E961" s="40"/>
      <c r="F961" s="101">
        <v>37859</v>
      </c>
      <c r="G961" s="44">
        <v>1.11E-2</v>
      </c>
      <c r="H961" s="44">
        <v>1.1399999999999999E-2</v>
      </c>
      <c r="I961" s="44">
        <v>1.21E-2</v>
      </c>
      <c r="J961" s="44">
        <v>0.04</v>
      </c>
      <c r="K961" s="44">
        <v>4.4733000000000002E-2</v>
      </c>
      <c r="M961" s="45">
        <v>9.6294999999999992E-3</v>
      </c>
    </row>
    <row r="962" spans="4:13" ht="15.75" customHeight="1" x14ac:dyDescent="0.25">
      <c r="D962" s="40"/>
      <c r="E962" s="40"/>
      <c r="F962" s="101">
        <v>37860</v>
      </c>
      <c r="G962" s="44">
        <v>1.11E-2</v>
      </c>
      <c r="H962" s="44">
        <v>1.1399999999999999E-2</v>
      </c>
      <c r="I962" s="44">
        <v>1.2E-2</v>
      </c>
      <c r="J962" s="44">
        <v>0.04</v>
      </c>
      <c r="K962" s="44">
        <v>4.5349E-2</v>
      </c>
      <c r="M962" s="45">
        <v>9.6615999999999994E-3</v>
      </c>
    </row>
    <row r="963" spans="4:13" ht="15.75" customHeight="1" x14ac:dyDescent="0.25">
      <c r="D963" s="40"/>
      <c r="E963" s="40"/>
      <c r="F963" s="101">
        <v>37861</v>
      </c>
      <c r="G963" s="44">
        <v>1.115E-2</v>
      </c>
      <c r="H963" s="44">
        <v>1.1399999999999999E-2</v>
      </c>
      <c r="I963" s="44">
        <v>1.21E-2</v>
      </c>
      <c r="J963" s="44">
        <v>0.04</v>
      </c>
      <c r="K963" s="44">
        <v>4.4141000000000007E-2</v>
      </c>
      <c r="M963" s="45">
        <v>9.6600999999999996E-3</v>
      </c>
    </row>
    <row r="964" spans="4:13" ht="15.75" customHeight="1" x14ac:dyDescent="0.25">
      <c r="D964" s="40"/>
      <c r="E964" s="40"/>
      <c r="F964" s="101">
        <v>37862</v>
      </c>
      <c r="G964" s="44">
        <v>1.11938E-2</v>
      </c>
      <c r="H964" s="44">
        <v>1.1399999999999999E-2</v>
      </c>
      <c r="I964" s="44">
        <v>1.1975E-2</v>
      </c>
      <c r="J964" s="44">
        <v>0.04</v>
      </c>
      <c r="K964" s="44">
        <v>4.4635999999999995E-2</v>
      </c>
      <c r="M964" s="45">
        <v>9.6553000000000003E-3</v>
      </c>
    </row>
    <row r="965" spans="4:13" ht="15.75" customHeight="1" x14ac:dyDescent="0.25">
      <c r="D965" s="40"/>
      <c r="E965" s="40"/>
      <c r="F965" s="101">
        <v>37865</v>
      </c>
      <c r="G965" s="44">
        <v>1.1200000000000002E-2</v>
      </c>
      <c r="H965" s="44">
        <v>1.1399999999999999E-2</v>
      </c>
      <c r="I965" s="44">
        <v>1.2006300000000001E-2</v>
      </c>
      <c r="J965" s="44" t="s">
        <v>33</v>
      </c>
      <c r="K965" s="44">
        <v>4.4635999999999995E-2</v>
      </c>
      <c r="M965" s="45">
        <v>9.6553000000000003E-3</v>
      </c>
    </row>
    <row r="966" spans="4:13" ht="15.75" customHeight="1" x14ac:dyDescent="0.25">
      <c r="D966" s="40"/>
      <c r="E966" s="40"/>
      <c r="F966" s="101">
        <v>37866</v>
      </c>
      <c r="G966" s="44">
        <v>1.1200000000000002E-2</v>
      </c>
      <c r="H966" s="44">
        <v>1.1399999999999999E-2</v>
      </c>
      <c r="I966" s="44">
        <v>1.21E-2</v>
      </c>
      <c r="J966" s="44">
        <v>0.04</v>
      </c>
      <c r="K966" s="44">
        <v>4.5993000000000006E-2</v>
      </c>
      <c r="M966" s="45">
        <v>9.6335999999999991E-3</v>
      </c>
    </row>
    <row r="967" spans="4:13" ht="15.75" customHeight="1" x14ac:dyDescent="0.25">
      <c r="D967" s="40"/>
      <c r="E967" s="40"/>
      <c r="F967" s="101">
        <v>37867</v>
      </c>
      <c r="G967" s="44">
        <v>1.1200000000000002E-2</v>
      </c>
      <c r="H967" s="44">
        <v>1.1456299999999999E-2</v>
      </c>
      <c r="I967" s="44">
        <v>1.21E-2</v>
      </c>
      <c r="J967" s="44">
        <v>0.04</v>
      </c>
      <c r="K967" s="44">
        <v>4.5933000000000002E-2</v>
      </c>
      <c r="M967" s="45">
        <v>9.6335999999999991E-3</v>
      </c>
    </row>
    <row r="968" spans="4:13" ht="15.75" customHeight="1" x14ac:dyDescent="0.25">
      <c r="D968" s="40"/>
      <c r="E968" s="40"/>
      <c r="F968" s="101">
        <v>37868</v>
      </c>
      <c r="G968" s="44">
        <v>1.1200000000000002E-2</v>
      </c>
      <c r="H968" s="44">
        <v>1.14625E-2</v>
      </c>
      <c r="I968" s="44">
        <v>1.21E-2</v>
      </c>
      <c r="J968" s="44">
        <v>0.04</v>
      </c>
      <c r="K968" s="44">
        <v>4.5033999999999998E-2</v>
      </c>
      <c r="M968" s="45">
        <v>9.6039000000000003E-3</v>
      </c>
    </row>
    <row r="969" spans="4:13" ht="15.75" customHeight="1" x14ac:dyDescent="0.25">
      <c r="D969" s="40"/>
      <c r="E969" s="40"/>
      <c r="F969" s="101">
        <v>37869</v>
      </c>
      <c r="G969" s="44">
        <v>1.1200000000000002E-2</v>
      </c>
      <c r="H969" s="44">
        <v>1.14219E-2</v>
      </c>
      <c r="I969" s="44">
        <v>1.2E-2</v>
      </c>
      <c r="J969" s="44">
        <v>0.04</v>
      </c>
      <c r="K969" s="44">
        <v>4.3474000000000006E-2</v>
      </c>
      <c r="M969" s="45">
        <v>9.6004999999999997E-3</v>
      </c>
    </row>
    <row r="970" spans="4:13" ht="15.75" customHeight="1" x14ac:dyDescent="0.25">
      <c r="D970" s="40"/>
      <c r="E970" s="40"/>
      <c r="F970" s="101">
        <v>37872</v>
      </c>
      <c r="G970" s="44">
        <v>1.1200000000000002E-2</v>
      </c>
      <c r="H970" s="44">
        <v>1.1399999999999999E-2</v>
      </c>
      <c r="I970" s="44">
        <v>1.18E-2</v>
      </c>
      <c r="J970" s="44">
        <v>0.04</v>
      </c>
      <c r="K970" s="44">
        <v>4.4261999999999996E-2</v>
      </c>
      <c r="M970" s="45">
        <v>9.6603000000000001E-3</v>
      </c>
    </row>
    <row r="971" spans="4:13" ht="15.75" customHeight="1" x14ac:dyDescent="0.25">
      <c r="D971" s="40"/>
      <c r="E971" s="40"/>
      <c r="F971" s="101">
        <v>37873</v>
      </c>
      <c r="G971" s="44">
        <v>1.1200000000000002E-2</v>
      </c>
      <c r="H971" s="44">
        <v>1.1399999999999999E-2</v>
      </c>
      <c r="I971" s="44">
        <v>1.18E-2</v>
      </c>
      <c r="J971" s="44">
        <v>0.04</v>
      </c>
      <c r="K971" s="44">
        <v>4.3552E-2</v>
      </c>
      <c r="M971" s="45">
        <v>9.6469999999999993E-3</v>
      </c>
    </row>
    <row r="972" spans="4:13" ht="15.75" customHeight="1" x14ac:dyDescent="0.25">
      <c r="D972" s="40"/>
      <c r="E972" s="40"/>
      <c r="F972" s="101">
        <v>37874</v>
      </c>
      <c r="G972" s="44">
        <v>1.1200000000000002E-2</v>
      </c>
      <c r="H972" s="44">
        <v>1.1399999999999999E-2</v>
      </c>
      <c r="I972" s="44">
        <v>1.1787499999999999E-2</v>
      </c>
      <c r="J972" s="44">
        <v>0.04</v>
      </c>
      <c r="K972" s="44">
        <v>4.2710999999999999E-2</v>
      </c>
      <c r="M972" s="45">
        <v>9.6436000000000004E-3</v>
      </c>
    </row>
    <row r="973" spans="4:13" ht="15.75" customHeight="1" x14ac:dyDescent="0.25">
      <c r="D973" s="40"/>
      <c r="E973" s="40"/>
      <c r="F973" s="101">
        <v>37875</v>
      </c>
      <c r="G973" s="44">
        <v>1.1200000000000002E-2</v>
      </c>
      <c r="H973" s="44">
        <v>1.1399999999999999E-2</v>
      </c>
      <c r="I973" s="44">
        <v>1.1787499999999999E-2</v>
      </c>
      <c r="J973" s="44">
        <v>0.04</v>
      </c>
      <c r="K973" s="44">
        <v>4.3140999999999999E-2</v>
      </c>
      <c r="M973" s="45">
        <v>9.6009000000000008E-3</v>
      </c>
    </row>
    <row r="974" spans="4:13" ht="15.75" customHeight="1" x14ac:dyDescent="0.25">
      <c r="D974" s="40"/>
      <c r="E974" s="40"/>
      <c r="F974" s="101">
        <v>37876</v>
      </c>
      <c r="G974" s="44">
        <v>1.1200000000000002E-2</v>
      </c>
      <c r="H974" s="44">
        <v>1.1399999999999999E-2</v>
      </c>
      <c r="I974" s="44">
        <v>1.18E-2</v>
      </c>
      <c r="J974" s="44">
        <v>0.04</v>
      </c>
      <c r="K974" s="44">
        <v>4.2515999999999998E-2</v>
      </c>
      <c r="M974" s="45">
        <v>9.5975999999999995E-3</v>
      </c>
    </row>
    <row r="975" spans="4:13" ht="15.75" customHeight="1" x14ac:dyDescent="0.25">
      <c r="D975" s="40"/>
      <c r="E975" s="40"/>
      <c r="F975" s="101">
        <v>37879</v>
      </c>
      <c r="G975" s="44">
        <v>1.1200000000000002E-2</v>
      </c>
      <c r="H975" s="44">
        <v>1.1399999999999999E-2</v>
      </c>
      <c r="I975" s="44">
        <v>1.1787499999999999E-2</v>
      </c>
      <c r="J975" s="44">
        <v>0.04</v>
      </c>
      <c r="K975" s="44">
        <v>4.2671000000000001E-2</v>
      </c>
      <c r="M975" s="45">
        <v>9.6068999999999998E-3</v>
      </c>
    </row>
    <row r="976" spans="4:13" ht="15.75" customHeight="1" x14ac:dyDescent="0.25">
      <c r="D976" s="40"/>
      <c r="E976" s="40"/>
      <c r="F976" s="101">
        <v>37880</v>
      </c>
      <c r="G976" s="44">
        <v>1.1200000000000002E-2</v>
      </c>
      <c r="H976" s="44">
        <v>1.1399999999999999E-2</v>
      </c>
      <c r="I976" s="44">
        <v>1.18E-2</v>
      </c>
      <c r="J976" s="44">
        <v>0.04</v>
      </c>
      <c r="K976" s="44">
        <v>4.2748999999999995E-2</v>
      </c>
      <c r="M976" s="45">
        <v>9.6003000000000008E-3</v>
      </c>
    </row>
    <row r="977" spans="4:13" ht="15.75" customHeight="1" x14ac:dyDescent="0.25">
      <c r="D977" s="40"/>
      <c r="E977" s="40"/>
      <c r="F977" s="101">
        <v>37881</v>
      </c>
      <c r="G977" s="44">
        <v>1.1200000000000002E-2</v>
      </c>
      <c r="H977" s="44">
        <v>1.1399999999999999E-2</v>
      </c>
      <c r="I977" s="44">
        <v>1.17813E-2</v>
      </c>
      <c r="J977" s="44">
        <v>0.04</v>
      </c>
      <c r="K977" s="44">
        <v>4.1776999999999995E-2</v>
      </c>
      <c r="M977" s="45">
        <v>9.6068999999999998E-3</v>
      </c>
    </row>
    <row r="978" spans="4:13" ht="15.75" customHeight="1" x14ac:dyDescent="0.25">
      <c r="D978" s="40"/>
      <c r="E978" s="40"/>
      <c r="F978" s="101">
        <v>37882</v>
      </c>
      <c r="G978" s="44">
        <v>1.1200000000000002E-2</v>
      </c>
      <c r="H978" s="44">
        <v>1.1399999999999999E-2</v>
      </c>
      <c r="I978" s="44">
        <v>1.1775000000000001E-2</v>
      </c>
      <c r="J978" s="44">
        <v>0.04</v>
      </c>
      <c r="K978" s="44">
        <v>4.1622000000000006E-2</v>
      </c>
      <c r="M978" s="45">
        <v>9.5943999999999995E-3</v>
      </c>
    </row>
    <row r="979" spans="4:13" ht="15.75" customHeight="1" x14ac:dyDescent="0.25">
      <c r="D979" s="40"/>
      <c r="E979" s="40"/>
      <c r="F979" s="101">
        <v>37883</v>
      </c>
      <c r="G979" s="44">
        <v>1.1200000000000002E-2</v>
      </c>
      <c r="H979" s="44">
        <v>1.1399999999999999E-2</v>
      </c>
      <c r="I979" s="44">
        <v>1.18E-2</v>
      </c>
      <c r="J979" s="44">
        <v>0.04</v>
      </c>
      <c r="K979" s="44">
        <v>4.1602E-2</v>
      </c>
      <c r="M979" s="45">
        <v>9.5972000000000002E-3</v>
      </c>
    </row>
    <row r="980" spans="4:13" ht="15.75" customHeight="1" x14ac:dyDescent="0.25">
      <c r="D980" s="40"/>
      <c r="E980" s="40"/>
      <c r="F980" s="101">
        <v>37886</v>
      </c>
      <c r="G980" s="44">
        <v>1.1200000000000002E-2</v>
      </c>
      <c r="H980" s="44">
        <v>1.1399999999999999E-2</v>
      </c>
      <c r="I980" s="44">
        <v>1.18E-2</v>
      </c>
      <c r="J980" s="44">
        <v>0.04</v>
      </c>
      <c r="K980" s="44">
        <v>4.2164E-2</v>
      </c>
      <c r="M980" s="45">
        <v>9.6436000000000004E-3</v>
      </c>
    </row>
    <row r="981" spans="4:13" ht="15.75" customHeight="1" x14ac:dyDescent="0.25">
      <c r="D981" s="40"/>
      <c r="E981" s="40"/>
      <c r="F981" s="101">
        <v>37887</v>
      </c>
      <c r="G981" s="44">
        <v>1.1200000000000002E-2</v>
      </c>
      <c r="H981" s="44">
        <v>1.1399999999999999E-2</v>
      </c>
      <c r="I981" s="44">
        <v>1.18E-2</v>
      </c>
      <c r="J981" s="44">
        <v>0.04</v>
      </c>
      <c r="K981" s="44">
        <v>4.2047000000000001E-2</v>
      </c>
      <c r="M981" s="45">
        <v>9.6369000000000003E-3</v>
      </c>
    </row>
    <row r="982" spans="4:13" ht="15.75" customHeight="1" x14ac:dyDescent="0.25">
      <c r="D982" s="40"/>
      <c r="E982" s="40"/>
      <c r="F982" s="101">
        <v>37888</v>
      </c>
      <c r="G982" s="44">
        <v>1.1200000000000002E-2</v>
      </c>
      <c r="H982" s="44">
        <v>1.1399999999999999E-2</v>
      </c>
      <c r="I982" s="44">
        <v>1.18E-2</v>
      </c>
      <c r="J982" s="44">
        <v>0.04</v>
      </c>
      <c r="K982" s="44">
        <v>4.1331E-2</v>
      </c>
      <c r="M982" s="45">
        <v>9.6369000000000003E-3</v>
      </c>
    </row>
    <row r="983" spans="4:13" ht="15.75" customHeight="1" x14ac:dyDescent="0.25">
      <c r="D983" s="40"/>
      <c r="E983" s="40"/>
      <c r="F983" s="101">
        <v>37889</v>
      </c>
      <c r="G983" s="44">
        <v>1.1200000000000002E-2</v>
      </c>
      <c r="H983" s="44">
        <v>1.1399999999999999E-2</v>
      </c>
      <c r="I983" s="44">
        <v>1.18E-2</v>
      </c>
      <c r="J983" s="44">
        <v>0.04</v>
      </c>
      <c r="K983" s="44">
        <v>4.0810000000000006E-2</v>
      </c>
      <c r="M983" s="45">
        <v>9.6319999999999999E-3</v>
      </c>
    </row>
    <row r="984" spans="4:13" ht="15.75" customHeight="1" x14ac:dyDescent="0.25">
      <c r="D984" s="40"/>
      <c r="E984" s="40"/>
      <c r="F984" s="101">
        <v>37890</v>
      </c>
      <c r="G984" s="44">
        <v>1.1200000000000002E-2</v>
      </c>
      <c r="H984" s="44">
        <v>1.1399999999999999E-2</v>
      </c>
      <c r="I984" s="44">
        <v>1.18E-2</v>
      </c>
      <c r="J984" s="44">
        <v>0.04</v>
      </c>
      <c r="K984" s="44">
        <v>4.0004999999999999E-2</v>
      </c>
      <c r="M984" s="45">
        <v>9.6165999999999995E-3</v>
      </c>
    </row>
    <row r="985" spans="4:13" ht="15.75" customHeight="1" x14ac:dyDescent="0.25">
      <c r="D985" s="40"/>
      <c r="E985" s="40"/>
      <c r="F985" s="101">
        <v>37893</v>
      </c>
      <c r="G985" s="44">
        <v>1.1200000000000002E-2</v>
      </c>
      <c r="H985" s="44">
        <v>1.1599999999999999E-2</v>
      </c>
      <c r="I985" s="44">
        <v>1.18E-2</v>
      </c>
      <c r="J985" s="44">
        <v>0.04</v>
      </c>
      <c r="K985" s="44">
        <v>4.0751000000000002E-2</v>
      </c>
      <c r="M985" s="45">
        <v>9.5936000000000007E-3</v>
      </c>
    </row>
    <row r="986" spans="4:13" ht="15.75" customHeight="1" x14ac:dyDescent="0.25">
      <c r="D986" s="40"/>
      <c r="E986" s="40"/>
      <c r="F986" s="101">
        <v>37894</v>
      </c>
      <c r="G986" s="44">
        <v>1.1200000000000002E-2</v>
      </c>
      <c r="H986" s="44">
        <v>1.1599999999999999E-2</v>
      </c>
      <c r="I986" s="44">
        <v>1.18E-2</v>
      </c>
      <c r="J986" s="44">
        <v>0.04</v>
      </c>
      <c r="K986" s="44">
        <v>3.9376000000000001E-2</v>
      </c>
      <c r="M986" s="45">
        <v>9.5835999999999994E-3</v>
      </c>
    </row>
    <row r="987" spans="4:13" ht="15.75" customHeight="1" x14ac:dyDescent="0.25">
      <c r="D987" s="40"/>
      <c r="E987" s="40"/>
      <c r="F987" s="101">
        <v>37895</v>
      </c>
      <c r="G987" s="44">
        <v>1.1200000000000002E-2</v>
      </c>
      <c r="H987" s="44">
        <v>1.15E-2</v>
      </c>
      <c r="I987" s="44">
        <v>1.1599999999999999E-2</v>
      </c>
      <c r="J987" s="44">
        <v>0.04</v>
      </c>
      <c r="K987" s="44">
        <v>3.9317999999999999E-2</v>
      </c>
      <c r="M987" s="45">
        <v>9.6252000000000004E-3</v>
      </c>
    </row>
    <row r="988" spans="4:13" ht="15.75" customHeight="1" x14ac:dyDescent="0.25">
      <c r="D988" s="40"/>
      <c r="E988" s="40"/>
      <c r="F988" s="101">
        <v>37896</v>
      </c>
      <c r="G988" s="44">
        <v>1.1200000000000002E-2</v>
      </c>
      <c r="H988" s="44">
        <v>1.15E-2</v>
      </c>
      <c r="I988" s="44">
        <v>1.1599999999999999E-2</v>
      </c>
      <c r="J988" s="44">
        <v>0.04</v>
      </c>
      <c r="K988" s="44">
        <v>3.9925999999999996E-2</v>
      </c>
      <c r="M988" s="45">
        <v>9.6162999999999995E-3</v>
      </c>
    </row>
    <row r="989" spans="4:13" ht="15.75" customHeight="1" x14ac:dyDescent="0.25">
      <c r="D989" s="40"/>
      <c r="E989" s="40"/>
      <c r="F989" s="101">
        <v>37897</v>
      </c>
      <c r="G989" s="44">
        <v>1.1200000000000002E-2</v>
      </c>
      <c r="H989" s="44">
        <v>1.15E-2</v>
      </c>
      <c r="I989" s="44">
        <v>1.1599999999999999E-2</v>
      </c>
      <c r="J989" s="44">
        <v>0.04</v>
      </c>
      <c r="K989" s="44">
        <v>4.1986999999999997E-2</v>
      </c>
      <c r="M989" s="45">
        <v>9.6036999999999997E-3</v>
      </c>
    </row>
    <row r="990" spans="4:13" ht="15.75" customHeight="1" x14ac:dyDescent="0.25">
      <c r="D990" s="40"/>
      <c r="E990" s="40"/>
      <c r="F990" s="101">
        <v>37900</v>
      </c>
      <c r="G990" s="44">
        <v>1.1200000000000002E-2</v>
      </c>
      <c r="H990" s="44">
        <v>1.15E-2</v>
      </c>
      <c r="I990" s="44">
        <v>1.18E-2</v>
      </c>
      <c r="J990" s="44">
        <v>0.04</v>
      </c>
      <c r="K990" s="44">
        <v>4.1695000000000003E-2</v>
      </c>
      <c r="M990" s="45">
        <v>9.6425E-3</v>
      </c>
    </row>
    <row r="991" spans="4:13" ht="15.75" customHeight="1" x14ac:dyDescent="0.25">
      <c r="D991" s="40"/>
      <c r="E991" s="40"/>
      <c r="F991" s="101">
        <v>37901</v>
      </c>
      <c r="G991" s="44">
        <v>1.1200000000000002E-2</v>
      </c>
      <c r="H991" s="44">
        <v>1.15E-2</v>
      </c>
      <c r="I991" s="44">
        <v>1.18E-2</v>
      </c>
      <c r="J991" s="44">
        <v>0.04</v>
      </c>
      <c r="K991" s="44">
        <v>4.2573E-2</v>
      </c>
      <c r="M991" s="45">
        <v>9.6425E-3</v>
      </c>
    </row>
    <row r="992" spans="4:13" ht="15.75" customHeight="1" x14ac:dyDescent="0.25">
      <c r="D992" s="40"/>
      <c r="E992" s="40"/>
      <c r="F992" s="101">
        <v>37902</v>
      </c>
      <c r="G992" s="44">
        <v>1.1200000000000002E-2</v>
      </c>
      <c r="H992" s="44">
        <v>1.15E-2</v>
      </c>
      <c r="I992" s="44">
        <v>1.18E-2</v>
      </c>
      <c r="J992" s="44">
        <v>0.04</v>
      </c>
      <c r="K992" s="44">
        <v>4.2356999999999999E-2</v>
      </c>
      <c r="M992" s="45">
        <v>9.6313000000000006E-3</v>
      </c>
    </row>
    <row r="993" spans="4:13" ht="15.75" customHeight="1" x14ac:dyDescent="0.25">
      <c r="D993" s="40"/>
      <c r="E993" s="40"/>
      <c r="F993" s="101">
        <v>37903</v>
      </c>
      <c r="G993" s="44">
        <v>1.1200000000000002E-2</v>
      </c>
      <c r="H993" s="44">
        <v>1.15E-2</v>
      </c>
      <c r="I993" s="44">
        <v>1.18E-2</v>
      </c>
      <c r="J993" s="44">
        <v>0.04</v>
      </c>
      <c r="K993" s="44">
        <v>4.2906000000000007E-2</v>
      </c>
      <c r="M993" s="45">
        <v>9.6413999999999996E-3</v>
      </c>
    </row>
    <row r="994" spans="4:13" ht="15.75" customHeight="1" x14ac:dyDescent="0.25">
      <c r="D994" s="40"/>
      <c r="E994" s="40"/>
      <c r="F994" s="101">
        <v>37904</v>
      </c>
      <c r="G994" s="44">
        <v>1.1200000000000002E-2</v>
      </c>
      <c r="H994" s="44">
        <v>1.15E-2</v>
      </c>
      <c r="I994" s="44">
        <v>1.18E-2</v>
      </c>
      <c r="J994" s="44">
        <v>0.04</v>
      </c>
      <c r="K994" s="44">
        <v>4.2689999999999999E-2</v>
      </c>
      <c r="M994" s="45">
        <v>9.6489000000000002E-3</v>
      </c>
    </row>
    <row r="995" spans="4:13" ht="15.75" customHeight="1" x14ac:dyDescent="0.25">
      <c r="D995" s="40"/>
      <c r="E995" s="40"/>
      <c r="F995" s="101">
        <v>37907</v>
      </c>
      <c r="G995" s="44">
        <v>1.1200000000000002E-2</v>
      </c>
      <c r="H995" s="44">
        <v>1.15E-2</v>
      </c>
      <c r="I995" s="44">
        <v>1.18E-2</v>
      </c>
      <c r="J995" s="44" t="s">
        <v>33</v>
      </c>
      <c r="K995" s="44">
        <v>4.2689999999999999E-2</v>
      </c>
      <c r="M995" s="45">
        <v>9.6489000000000002E-3</v>
      </c>
    </row>
    <row r="996" spans="4:13" ht="15.75" customHeight="1" x14ac:dyDescent="0.25">
      <c r="D996" s="40"/>
      <c r="E996" s="40"/>
      <c r="F996" s="101">
        <v>37908</v>
      </c>
      <c r="G996" s="44">
        <v>1.1200000000000002E-2</v>
      </c>
      <c r="H996" s="44">
        <v>1.15E-2</v>
      </c>
      <c r="I996" s="44">
        <v>1.1850000000000001E-2</v>
      </c>
      <c r="J996" s="44">
        <v>0.04</v>
      </c>
      <c r="K996" s="44">
        <v>4.3438999999999998E-2</v>
      </c>
      <c r="M996" s="45">
        <v>9.7295999999999997E-3</v>
      </c>
    </row>
    <row r="997" spans="4:13" ht="15.75" customHeight="1" x14ac:dyDescent="0.25">
      <c r="D997" s="40"/>
      <c r="E997" s="40"/>
      <c r="F997" s="101">
        <v>37909</v>
      </c>
      <c r="G997" s="44">
        <v>1.1200000000000002E-2</v>
      </c>
      <c r="H997" s="44">
        <v>1.15625E-2</v>
      </c>
      <c r="I997" s="44">
        <v>1.1899999999999999E-2</v>
      </c>
      <c r="J997" s="44">
        <v>0.04</v>
      </c>
      <c r="K997" s="44">
        <v>4.3973999999999999E-2</v>
      </c>
      <c r="M997" s="45">
        <v>9.7313999999999994E-3</v>
      </c>
    </row>
    <row r="998" spans="4:13" ht="15.75" customHeight="1" x14ac:dyDescent="0.25">
      <c r="D998" s="40"/>
      <c r="E998" s="40"/>
      <c r="F998" s="101">
        <v>37910</v>
      </c>
      <c r="G998" s="44">
        <v>1.1200000000000002E-2</v>
      </c>
      <c r="H998" s="44">
        <v>1.1599999999999999E-2</v>
      </c>
      <c r="I998" s="44">
        <v>1.20625E-2</v>
      </c>
      <c r="J998" s="44">
        <v>0.04</v>
      </c>
      <c r="K998" s="44">
        <v>4.4593000000000001E-2</v>
      </c>
      <c r="M998" s="45">
        <v>9.7070999999999998E-3</v>
      </c>
    </row>
    <row r="999" spans="4:13" ht="15.75" customHeight="1" x14ac:dyDescent="0.25">
      <c r="D999" s="40"/>
      <c r="E999" s="40"/>
      <c r="F999" s="101">
        <v>37911</v>
      </c>
      <c r="G999" s="44">
        <v>1.1200000000000002E-2</v>
      </c>
      <c r="H999" s="44">
        <v>1.1699999999999999E-2</v>
      </c>
      <c r="I999" s="44">
        <v>1.24E-2</v>
      </c>
      <c r="J999" s="44">
        <v>0.04</v>
      </c>
      <c r="K999" s="44">
        <v>4.3875999999999998E-2</v>
      </c>
      <c r="M999" s="45">
        <v>9.697299999999999E-3</v>
      </c>
    </row>
    <row r="1000" spans="4:13" ht="15.75" customHeight="1" x14ac:dyDescent="0.25">
      <c r="D1000" s="40"/>
      <c r="E1000" s="40"/>
      <c r="F1000" s="101">
        <v>37914</v>
      </c>
      <c r="G1000" s="44">
        <v>1.1200000000000002E-2</v>
      </c>
      <c r="H1000" s="44">
        <v>1.1699999999999999E-2</v>
      </c>
      <c r="I1000" s="44">
        <v>1.2500000000000001E-2</v>
      </c>
      <c r="J1000" s="44">
        <v>0.04</v>
      </c>
      <c r="K1000" s="44">
        <v>4.3817000000000002E-2</v>
      </c>
      <c r="M1000" s="45">
        <v>9.7587000000000004E-3</v>
      </c>
    </row>
    <row r="1001" spans="4:13" ht="15.75" customHeight="1" x14ac:dyDescent="0.25">
      <c r="D1001" s="40"/>
      <c r="E1001" s="40"/>
      <c r="F1001" s="101">
        <v>37915</v>
      </c>
      <c r="G1001" s="44">
        <v>1.1200000000000002E-2</v>
      </c>
      <c r="H1001" s="44">
        <v>1.1699999999999999E-2</v>
      </c>
      <c r="I1001" s="44">
        <v>1.24875E-2</v>
      </c>
      <c r="J1001" s="44">
        <v>0.04</v>
      </c>
      <c r="K1001" s="44">
        <v>4.3419999999999993E-2</v>
      </c>
      <c r="M1001" s="45">
        <v>9.7716000000000001E-3</v>
      </c>
    </row>
    <row r="1002" spans="4:13" ht="15.75" customHeight="1" x14ac:dyDescent="0.25">
      <c r="D1002" s="40"/>
      <c r="E1002" s="40"/>
      <c r="F1002" s="101">
        <v>37916</v>
      </c>
      <c r="G1002" s="44">
        <v>1.1200000000000002E-2</v>
      </c>
      <c r="H1002" s="44">
        <v>1.1699999999999999E-2</v>
      </c>
      <c r="I1002" s="44">
        <v>1.2500000000000001E-2</v>
      </c>
      <c r="J1002" s="44">
        <v>0.04</v>
      </c>
      <c r="K1002" s="44">
        <v>4.2512999999999995E-2</v>
      </c>
      <c r="M1002" s="45">
        <v>9.7707999999999996E-3</v>
      </c>
    </row>
    <row r="1003" spans="4:13" ht="15.75" customHeight="1" x14ac:dyDescent="0.25">
      <c r="D1003" s="40"/>
      <c r="E1003" s="40"/>
      <c r="F1003" s="101">
        <v>37917</v>
      </c>
      <c r="G1003" s="44">
        <v>1.1200000000000002E-2</v>
      </c>
      <c r="H1003" s="44">
        <v>1.16063E-2</v>
      </c>
      <c r="I1003" s="44">
        <v>1.21688E-2</v>
      </c>
      <c r="J1003" s="44">
        <v>0.04</v>
      </c>
      <c r="K1003" s="44">
        <v>4.3163E-2</v>
      </c>
      <c r="M1003" s="45">
        <v>9.7821000000000002E-3</v>
      </c>
    </row>
    <row r="1004" spans="4:13" ht="15.75" customHeight="1" x14ac:dyDescent="0.25">
      <c r="D1004" s="40"/>
      <c r="E1004" s="40"/>
      <c r="F1004" s="101">
        <v>37918</v>
      </c>
      <c r="G1004" s="44">
        <v>1.1200000000000002E-2</v>
      </c>
      <c r="H1004" s="44">
        <v>1.1631300000000001E-2</v>
      </c>
      <c r="I1004" s="44">
        <v>1.2262500000000001E-2</v>
      </c>
      <c r="J1004" s="44">
        <v>0.04</v>
      </c>
      <c r="K1004" s="44">
        <v>4.2297000000000001E-2</v>
      </c>
      <c r="M1004" s="45">
        <v>9.7909999999999994E-3</v>
      </c>
    </row>
    <row r="1005" spans="4:13" ht="15.75" customHeight="1" x14ac:dyDescent="0.25">
      <c r="D1005" s="40"/>
      <c r="E1005" s="40"/>
      <c r="F1005" s="101">
        <v>37921</v>
      </c>
      <c r="G1005" s="44">
        <v>1.1200000000000002E-2</v>
      </c>
      <c r="H1005" s="44">
        <v>1.16125E-2</v>
      </c>
      <c r="I1005" s="44">
        <v>1.2212499999999999E-2</v>
      </c>
      <c r="J1005" s="44">
        <v>0.04</v>
      </c>
      <c r="K1005" s="44">
        <v>4.2591999999999998E-2</v>
      </c>
      <c r="M1005" s="45">
        <v>9.8227999999999996E-3</v>
      </c>
    </row>
    <row r="1006" spans="4:13" ht="15.75" customHeight="1" x14ac:dyDescent="0.25">
      <c r="D1006" s="40"/>
      <c r="E1006" s="40"/>
      <c r="F1006" s="101">
        <v>37922</v>
      </c>
      <c r="G1006" s="44">
        <v>1.1200000000000002E-2</v>
      </c>
      <c r="H1006" s="44">
        <v>1.1693800000000001E-2</v>
      </c>
      <c r="I1006" s="44">
        <v>1.2375000000000001E-2</v>
      </c>
      <c r="J1006" s="44">
        <v>0.04</v>
      </c>
      <c r="K1006" s="44">
        <v>4.1768E-2</v>
      </c>
      <c r="M1006" s="45">
        <v>9.8265000000000002E-3</v>
      </c>
    </row>
    <row r="1007" spans="4:13" ht="15.75" customHeight="1" x14ac:dyDescent="0.25">
      <c r="D1007" s="40"/>
      <c r="E1007" s="40"/>
      <c r="F1007" s="101">
        <v>37923</v>
      </c>
      <c r="G1007" s="44">
        <v>1.1200000000000002E-2</v>
      </c>
      <c r="H1007" s="44">
        <v>1.1599999999999999E-2</v>
      </c>
      <c r="I1007" s="44">
        <v>1.21E-2</v>
      </c>
      <c r="J1007" s="44">
        <v>0.04</v>
      </c>
      <c r="K1007" s="44">
        <v>4.2945999999999998E-2</v>
      </c>
      <c r="M1007" s="45">
        <v>9.8204E-3</v>
      </c>
    </row>
    <row r="1008" spans="4:13" ht="15.75" customHeight="1" x14ac:dyDescent="0.25">
      <c r="D1008" s="40"/>
      <c r="E1008" s="40"/>
      <c r="F1008" s="101">
        <v>37924</v>
      </c>
      <c r="G1008" s="44">
        <v>1.1200000000000002E-2</v>
      </c>
      <c r="H1008" s="44">
        <v>1.1625000000000002E-2</v>
      </c>
      <c r="I1008" s="44">
        <v>1.2199999999999999E-2</v>
      </c>
      <c r="J1008" s="44">
        <v>0.04</v>
      </c>
      <c r="K1008" s="44">
        <v>4.3422000000000002E-2</v>
      </c>
      <c r="M1008" s="45">
        <v>9.8173999999999987E-3</v>
      </c>
    </row>
    <row r="1009" spans="4:13" ht="15.75" customHeight="1" x14ac:dyDescent="0.25">
      <c r="D1009" s="40"/>
      <c r="E1009" s="40"/>
      <c r="F1009" s="101">
        <v>37925</v>
      </c>
      <c r="G1009" s="44">
        <v>1.1200000000000002E-2</v>
      </c>
      <c r="H1009" s="44">
        <v>1.1693800000000001E-2</v>
      </c>
      <c r="I1009" s="44">
        <v>1.23E-2</v>
      </c>
      <c r="J1009" s="44">
        <v>0.04</v>
      </c>
      <c r="K1009" s="44">
        <v>4.2927E-2</v>
      </c>
      <c r="M1009" s="45">
        <v>9.8106000000000009E-3</v>
      </c>
    </row>
    <row r="1010" spans="4:13" ht="15.75" customHeight="1" x14ac:dyDescent="0.25">
      <c r="D1010" s="40"/>
      <c r="E1010" s="40"/>
      <c r="F1010" s="101">
        <v>37928</v>
      </c>
      <c r="G1010" s="44">
        <v>1.1200000000000002E-2</v>
      </c>
      <c r="H1010" s="44">
        <v>1.1699999999999999E-2</v>
      </c>
      <c r="I1010" s="44">
        <v>1.23E-2</v>
      </c>
      <c r="J1010" s="44">
        <v>0.04</v>
      </c>
      <c r="K1010" s="44">
        <v>4.3402999999999997E-2</v>
      </c>
      <c r="M1010" s="45">
        <v>9.8437999999999998E-3</v>
      </c>
    </row>
    <row r="1011" spans="4:13" ht="15.75" customHeight="1" x14ac:dyDescent="0.25">
      <c r="D1011" s="40"/>
      <c r="E1011" s="40"/>
      <c r="F1011" s="101">
        <v>37929</v>
      </c>
      <c r="G1011" s="44">
        <v>1.1200000000000002E-2</v>
      </c>
      <c r="H1011" s="44">
        <v>1.1699999999999999E-2</v>
      </c>
      <c r="I1011" s="44">
        <v>1.24E-2</v>
      </c>
      <c r="J1011" s="44">
        <v>0.04</v>
      </c>
      <c r="K1011" s="44">
        <v>4.2946999999999999E-2</v>
      </c>
      <c r="M1011" s="45">
        <v>9.8338000000000002E-3</v>
      </c>
    </row>
    <row r="1012" spans="4:13" ht="15.75" customHeight="1" x14ac:dyDescent="0.25">
      <c r="D1012" s="40"/>
      <c r="E1012" s="40"/>
      <c r="F1012" s="101">
        <v>37930</v>
      </c>
      <c r="G1012" s="44">
        <v>1.1200000000000002E-2</v>
      </c>
      <c r="H1012" s="44">
        <v>1.1699999999999999E-2</v>
      </c>
      <c r="I1012" s="44">
        <v>1.24E-2</v>
      </c>
      <c r="J1012" s="44">
        <v>0.04</v>
      </c>
      <c r="K1012" s="44">
        <v>4.3521999999999998E-2</v>
      </c>
      <c r="M1012" s="45">
        <v>9.8338000000000002E-3</v>
      </c>
    </row>
    <row r="1013" spans="4:13" ht="15.75" customHeight="1" x14ac:dyDescent="0.25">
      <c r="D1013" s="40"/>
      <c r="E1013" s="40"/>
      <c r="F1013" s="101">
        <v>37931</v>
      </c>
      <c r="G1013" s="44">
        <v>1.1200000000000002E-2</v>
      </c>
      <c r="H1013" s="44">
        <v>1.1699999999999999E-2</v>
      </c>
      <c r="I1013" s="44">
        <v>1.2500000000000001E-2</v>
      </c>
      <c r="J1013" s="44">
        <v>0.04</v>
      </c>
      <c r="K1013" s="44">
        <v>4.4081000000000002E-2</v>
      </c>
      <c r="M1013" s="45">
        <v>9.8320999999999999E-3</v>
      </c>
    </row>
    <row r="1014" spans="4:13" ht="15.75" customHeight="1" x14ac:dyDescent="0.25">
      <c r="D1014" s="40"/>
      <c r="E1014" s="40"/>
      <c r="F1014" s="101">
        <v>37932</v>
      </c>
      <c r="G1014" s="44">
        <v>1.1200000000000002E-2</v>
      </c>
      <c r="H1014" s="44">
        <v>1.1706300000000001E-2</v>
      </c>
      <c r="I1014" s="44">
        <v>1.26E-2</v>
      </c>
      <c r="J1014" s="44">
        <v>0.04</v>
      </c>
      <c r="K1014" s="44">
        <v>4.4382999999999999E-2</v>
      </c>
      <c r="M1014" s="45">
        <v>9.8393999999999999E-3</v>
      </c>
    </row>
    <row r="1015" spans="4:13" ht="15.75" customHeight="1" x14ac:dyDescent="0.25">
      <c r="D1015" s="40"/>
      <c r="E1015" s="40"/>
      <c r="F1015" s="101">
        <v>37935</v>
      </c>
      <c r="G1015" s="44">
        <v>1.1200000000000002E-2</v>
      </c>
      <c r="H1015" s="44">
        <v>1.18E-2</v>
      </c>
      <c r="I1015" s="44">
        <v>1.2699999999999999E-2</v>
      </c>
      <c r="J1015" s="44">
        <v>0.04</v>
      </c>
      <c r="K1015" s="44">
        <v>4.4463999999999997E-2</v>
      </c>
      <c r="M1015" s="45">
        <v>9.8805000000000004E-3</v>
      </c>
    </row>
    <row r="1016" spans="4:13" ht="15.75" customHeight="1" x14ac:dyDescent="0.25">
      <c r="D1016" s="40"/>
      <c r="E1016" s="40"/>
      <c r="F1016" s="101">
        <v>37936</v>
      </c>
      <c r="G1016" s="44">
        <v>1.1200000000000002E-2</v>
      </c>
      <c r="H1016" s="44">
        <v>1.18E-2</v>
      </c>
      <c r="I1016" s="44">
        <v>1.2699999999999999E-2</v>
      </c>
      <c r="J1016" s="44" t="s">
        <v>33</v>
      </c>
      <c r="K1016" s="44">
        <v>4.4463999999999997E-2</v>
      </c>
      <c r="M1016" s="45">
        <v>9.8805000000000004E-3</v>
      </c>
    </row>
    <row r="1017" spans="4:13" ht="15.75" customHeight="1" x14ac:dyDescent="0.25">
      <c r="D1017" s="40"/>
      <c r="E1017" s="40"/>
      <c r="F1017" s="101">
        <v>37937</v>
      </c>
      <c r="G1017" s="44">
        <v>1.1200000000000002E-2</v>
      </c>
      <c r="H1017" s="44">
        <v>1.18E-2</v>
      </c>
      <c r="I1017" s="44">
        <v>1.2699999999999999E-2</v>
      </c>
      <c r="J1017" s="44">
        <v>0.04</v>
      </c>
      <c r="K1017" s="44">
        <v>4.3983000000000001E-2</v>
      </c>
      <c r="M1017" s="45">
        <v>9.8770999999999998E-3</v>
      </c>
    </row>
    <row r="1018" spans="4:13" ht="15.75" customHeight="1" x14ac:dyDescent="0.25">
      <c r="D1018" s="40"/>
      <c r="E1018" s="40"/>
      <c r="F1018" s="101">
        <v>37938</v>
      </c>
      <c r="G1018" s="44">
        <v>1.1200000000000002E-2</v>
      </c>
      <c r="H1018" s="44">
        <v>1.18E-2</v>
      </c>
      <c r="I1018" s="44">
        <v>1.2699999999999999E-2</v>
      </c>
      <c r="J1018" s="44">
        <v>0.04</v>
      </c>
      <c r="K1018" s="44">
        <v>4.2689999999999999E-2</v>
      </c>
      <c r="M1018" s="45">
        <v>9.8633999999999996E-3</v>
      </c>
    </row>
    <row r="1019" spans="4:13" ht="15.75" customHeight="1" x14ac:dyDescent="0.25">
      <c r="D1019" s="40"/>
      <c r="E1019" s="40"/>
      <c r="F1019" s="101">
        <v>37939</v>
      </c>
      <c r="G1019" s="44">
        <v>1.1200000000000002E-2</v>
      </c>
      <c r="H1019" s="44">
        <v>1.1712499999999999E-2</v>
      </c>
      <c r="I1019" s="44">
        <v>1.24E-2</v>
      </c>
      <c r="J1019" s="44">
        <v>0.04</v>
      </c>
      <c r="K1019" s="44">
        <v>4.2171E-2</v>
      </c>
      <c r="M1019" s="45">
        <v>9.8554999999999997E-3</v>
      </c>
    </row>
    <row r="1020" spans="4:13" ht="15.75" customHeight="1" x14ac:dyDescent="0.25">
      <c r="D1020" s="40"/>
      <c r="E1020" s="40"/>
      <c r="F1020" s="101">
        <v>37942</v>
      </c>
      <c r="G1020" s="44">
        <v>1.1200000000000002E-2</v>
      </c>
      <c r="H1020" s="44">
        <v>1.1699999999999999E-2</v>
      </c>
      <c r="I1020" s="44">
        <v>1.2199999999999999E-2</v>
      </c>
      <c r="J1020" s="44">
        <v>0.04</v>
      </c>
      <c r="K1020" s="44">
        <v>4.1939999999999998E-2</v>
      </c>
      <c r="M1020" s="45">
        <v>9.8571000000000006E-3</v>
      </c>
    </row>
    <row r="1021" spans="4:13" ht="15.75" customHeight="1" x14ac:dyDescent="0.25">
      <c r="D1021" s="40"/>
      <c r="E1021" s="40"/>
      <c r="F1021" s="101">
        <v>37943</v>
      </c>
      <c r="G1021" s="44">
        <v>1.1200000000000002E-2</v>
      </c>
      <c r="H1021" s="44">
        <v>1.1699999999999999E-2</v>
      </c>
      <c r="I1021" s="44">
        <v>1.23E-2</v>
      </c>
      <c r="J1021" s="44">
        <v>0.04</v>
      </c>
      <c r="K1021" s="44">
        <v>4.1420999999999999E-2</v>
      </c>
      <c r="M1021" s="45">
        <v>9.8370999999999997E-3</v>
      </c>
    </row>
    <row r="1022" spans="4:13" ht="15.75" customHeight="1" x14ac:dyDescent="0.25">
      <c r="D1022" s="40"/>
      <c r="E1022" s="40"/>
      <c r="F1022" s="101">
        <v>37944</v>
      </c>
      <c r="G1022" s="44">
        <v>1.1200000000000002E-2</v>
      </c>
      <c r="H1022" s="44">
        <v>1.1699999999999999E-2</v>
      </c>
      <c r="I1022" s="44">
        <v>1.2199999999999999E-2</v>
      </c>
      <c r="J1022" s="44">
        <v>0.04</v>
      </c>
      <c r="K1022" s="44">
        <v>4.2363999999999999E-2</v>
      </c>
      <c r="M1022" s="45">
        <v>9.8470999999999993E-3</v>
      </c>
    </row>
    <row r="1023" spans="4:13" ht="15.75" customHeight="1" x14ac:dyDescent="0.25">
      <c r="D1023" s="40"/>
      <c r="E1023" s="40"/>
      <c r="F1023" s="101">
        <v>37945</v>
      </c>
      <c r="G1023" s="44">
        <v>1.11875E-2</v>
      </c>
      <c r="H1023" s="44">
        <v>1.1699999999999999E-2</v>
      </c>
      <c r="I1023" s="44">
        <v>1.225E-2</v>
      </c>
      <c r="J1023" s="44">
        <v>0.04</v>
      </c>
      <c r="K1023" s="44">
        <v>4.1516000000000004E-2</v>
      </c>
      <c r="M1023" s="45">
        <v>9.8539999999999999E-3</v>
      </c>
    </row>
    <row r="1024" spans="4:13" ht="15.75" customHeight="1" x14ac:dyDescent="0.25">
      <c r="D1024" s="40"/>
      <c r="E1024" s="40"/>
      <c r="F1024" s="101">
        <v>37946</v>
      </c>
      <c r="G1024" s="44">
        <v>1.11875E-2</v>
      </c>
      <c r="H1024" s="44">
        <v>1.1699999999999999E-2</v>
      </c>
      <c r="I1024" s="44">
        <v>1.22875E-2</v>
      </c>
      <c r="J1024" s="44">
        <v>0.04</v>
      </c>
      <c r="K1024" s="44">
        <v>4.1592000000000004E-2</v>
      </c>
      <c r="M1024" s="45">
        <v>9.8523000000000013E-3</v>
      </c>
    </row>
    <row r="1025" spans="4:13" ht="15.75" customHeight="1" x14ac:dyDescent="0.25">
      <c r="D1025" s="40"/>
      <c r="E1025" s="40"/>
      <c r="F1025" s="101">
        <v>37949</v>
      </c>
      <c r="G1025" s="44">
        <v>1.1174999999999999E-2</v>
      </c>
      <c r="H1025" s="44">
        <v>1.1699999999999999E-2</v>
      </c>
      <c r="I1025" s="44">
        <v>1.23E-2</v>
      </c>
      <c r="J1025" s="44">
        <v>0.04</v>
      </c>
      <c r="K1025" s="44">
        <v>4.2286000000000004E-2</v>
      </c>
      <c r="M1025" s="45">
        <v>9.8704999999999991E-3</v>
      </c>
    </row>
    <row r="1026" spans="4:13" ht="15.75" customHeight="1" x14ac:dyDescent="0.25">
      <c r="D1026" s="40"/>
      <c r="E1026" s="40"/>
      <c r="F1026" s="101">
        <v>37950</v>
      </c>
      <c r="G1026" s="44">
        <v>1.11875E-2</v>
      </c>
      <c r="H1026" s="44">
        <v>1.1699999999999999E-2</v>
      </c>
      <c r="I1026" s="44">
        <v>1.23375E-2</v>
      </c>
      <c r="J1026" s="44">
        <v>0.04</v>
      </c>
      <c r="K1026" s="44">
        <v>4.1840999999999996E-2</v>
      </c>
      <c r="M1026" s="45">
        <v>9.8651999999999993E-3</v>
      </c>
    </row>
    <row r="1027" spans="4:13" ht="15.75" customHeight="1" x14ac:dyDescent="0.25">
      <c r="D1027" s="40"/>
      <c r="E1027" s="40"/>
      <c r="F1027" s="101">
        <v>37951</v>
      </c>
      <c r="G1027" s="44">
        <v>1.11875E-2</v>
      </c>
      <c r="H1027" s="44">
        <v>1.1699999999999999E-2</v>
      </c>
      <c r="I1027" s="44">
        <v>1.23E-2</v>
      </c>
      <c r="J1027" s="44">
        <v>0.04</v>
      </c>
      <c r="K1027" s="44">
        <v>4.2458999999999997E-2</v>
      </c>
      <c r="M1027" s="45">
        <v>9.8638000000000007E-3</v>
      </c>
    </row>
    <row r="1028" spans="4:13" ht="15.75" customHeight="1" x14ac:dyDescent="0.25">
      <c r="D1028" s="40"/>
      <c r="E1028" s="40"/>
      <c r="F1028" s="101">
        <v>37952</v>
      </c>
      <c r="G1028" s="44">
        <v>1.1699999999999999E-2</v>
      </c>
      <c r="H1028" s="44">
        <v>1.17313E-2</v>
      </c>
      <c r="I1028" s="44">
        <v>1.2500000000000001E-2</v>
      </c>
      <c r="J1028" s="44" t="s">
        <v>33</v>
      </c>
      <c r="K1028" s="44">
        <v>4.2458999999999997E-2</v>
      </c>
      <c r="M1028" s="45">
        <v>9.8638000000000007E-3</v>
      </c>
    </row>
    <row r="1029" spans="4:13" ht="15.75" customHeight="1" x14ac:dyDescent="0.25">
      <c r="D1029" s="40"/>
      <c r="E1029" s="40"/>
      <c r="F1029" s="101">
        <v>37953</v>
      </c>
      <c r="G1029" s="44">
        <v>1.1699999999999999E-2</v>
      </c>
      <c r="H1029" s="44">
        <v>1.17188E-2</v>
      </c>
      <c r="I1029" s="44">
        <v>1.25875E-2</v>
      </c>
      <c r="J1029" s="44">
        <v>0.04</v>
      </c>
      <c r="K1029" s="44">
        <v>4.3316E-2</v>
      </c>
      <c r="M1029" s="45">
        <v>9.8554999999999997E-3</v>
      </c>
    </row>
    <row r="1030" spans="4:13" ht="15.75" customHeight="1" x14ac:dyDescent="0.25">
      <c r="D1030" s="40"/>
      <c r="E1030" s="40"/>
      <c r="F1030" s="101">
        <v>37956</v>
      </c>
      <c r="G1030" s="44">
        <v>1.1699999999999999E-2</v>
      </c>
      <c r="H1030" s="44">
        <v>1.17813E-2</v>
      </c>
      <c r="I1030" s="44">
        <v>1.2699999999999999E-2</v>
      </c>
      <c r="J1030" s="44">
        <v>0.04</v>
      </c>
      <c r="K1030" s="44">
        <v>4.3845999999999996E-2</v>
      </c>
      <c r="M1030" s="45">
        <v>9.7415000000000002E-3</v>
      </c>
    </row>
    <row r="1031" spans="4:13" ht="15.75" customHeight="1" x14ac:dyDescent="0.25">
      <c r="D1031" s="40"/>
      <c r="E1031" s="40"/>
      <c r="F1031" s="101">
        <v>37957</v>
      </c>
      <c r="G1031" s="44">
        <v>1.1699999999999999E-2</v>
      </c>
      <c r="H1031" s="44">
        <v>1.18E-2</v>
      </c>
      <c r="I1031" s="44">
        <v>1.2781300000000001E-2</v>
      </c>
      <c r="J1031" s="44">
        <v>0.04</v>
      </c>
      <c r="K1031" s="44">
        <v>4.3787E-2</v>
      </c>
      <c r="M1031" s="45">
        <v>9.7263999999999996E-3</v>
      </c>
    </row>
    <row r="1032" spans="4:13" ht="15.75" customHeight="1" x14ac:dyDescent="0.25">
      <c r="D1032" s="40"/>
      <c r="E1032" s="40"/>
      <c r="F1032" s="101">
        <v>37958</v>
      </c>
      <c r="G1032" s="44">
        <v>1.1699999999999999E-2</v>
      </c>
      <c r="H1032" s="44">
        <v>1.18E-2</v>
      </c>
      <c r="I1032" s="44">
        <v>1.2800000000000001E-2</v>
      </c>
      <c r="J1032" s="44">
        <v>0.04</v>
      </c>
      <c r="K1032" s="44">
        <v>4.4023000000000007E-2</v>
      </c>
      <c r="M1032" s="45">
        <v>9.7313E-3</v>
      </c>
    </row>
    <row r="1033" spans="4:13" ht="15.75" customHeight="1" x14ac:dyDescent="0.25">
      <c r="D1033" s="40"/>
      <c r="E1033" s="40"/>
      <c r="F1033" s="101">
        <v>37959</v>
      </c>
      <c r="G1033" s="44">
        <v>1.1699999999999999E-2</v>
      </c>
      <c r="H1033" s="44">
        <v>1.18E-2</v>
      </c>
      <c r="I1033" s="44">
        <v>1.2800000000000001E-2</v>
      </c>
      <c r="J1033" s="44">
        <v>0.04</v>
      </c>
      <c r="K1033" s="44">
        <v>4.3650000000000001E-2</v>
      </c>
      <c r="M1033" s="45">
        <v>9.7289000000000004E-3</v>
      </c>
    </row>
    <row r="1034" spans="4:13" ht="15.75" customHeight="1" x14ac:dyDescent="0.25">
      <c r="D1034" s="40"/>
      <c r="E1034" s="40"/>
      <c r="F1034" s="101">
        <v>37960</v>
      </c>
      <c r="G1034" s="44">
        <v>1.1699999999999999E-2</v>
      </c>
      <c r="H1034" s="44">
        <v>1.18E-2</v>
      </c>
      <c r="I1034" s="44">
        <v>1.26E-2</v>
      </c>
      <c r="J1034" s="44">
        <v>0.04</v>
      </c>
      <c r="K1034" s="44">
        <v>4.2303E-2</v>
      </c>
      <c r="M1034" s="45">
        <v>9.7263999999999996E-3</v>
      </c>
    </row>
    <row r="1035" spans="4:13" ht="15.75" customHeight="1" x14ac:dyDescent="0.25">
      <c r="D1035" s="40"/>
      <c r="E1035" s="40"/>
      <c r="F1035" s="101">
        <v>37963</v>
      </c>
      <c r="G1035" s="44">
        <v>1.1699999999999999E-2</v>
      </c>
      <c r="H1035" s="44">
        <v>1.1712499999999999E-2</v>
      </c>
      <c r="I1035" s="44">
        <v>1.2306299999999999E-2</v>
      </c>
      <c r="J1035" s="44">
        <v>0.04</v>
      </c>
      <c r="K1035" s="44">
        <v>4.2672000000000002E-2</v>
      </c>
      <c r="M1035" s="45">
        <v>9.7167E-3</v>
      </c>
    </row>
    <row r="1036" spans="4:13" ht="15.75" customHeight="1" x14ac:dyDescent="0.25">
      <c r="D1036" s="40"/>
      <c r="E1036" s="40"/>
      <c r="F1036" s="101">
        <v>37964</v>
      </c>
      <c r="G1036" s="44">
        <v>1.16875E-2</v>
      </c>
      <c r="H1036" s="44">
        <v>1.1699999999999999E-2</v>
      </c>
      <c r="I1036" s="44">
        <v>1.2312499999999999E-2</v>
      </c>
      <c r="J1036" s="44">
        <v>0.04</v>
      </c>
      <c r="K1036" s="44">
        <v>4.3513000000000003E-2</v>
      </c>
      <c r="M1036" s="45">
        <v>9.7070000000000004E-3</v>
      </c>
    </row>
    <row r="1037" spans="4:13" ht="15.75" customHeight="1" x14ac:dyDescent="0.25">
      <c r="D1037" s="40"/>
      <c r="E1037" s="40"/>
      <c r="F1037" s="101">
        <v>37965</v>
      </c>
      <c r="G1037" s="44">
        <v>1.16875E-2</v>
      </c>
      <c r="H1037" s="44">
        <v>1.1699999999999999E-2</v>
      </c>
      <c r="I1037" s="44">
        <v>1.23625E-2</v>
      </c>
      <c r="J1037" s="44">
        <v>0.04</v>
      </c>
      <c r="K1037" s="44">
        <v>4.3159999999999997E-2</v>
      </c>
      <c r="M1037" s="45">
        <v>9.6767999999999993E-3</v>
      </c>
    </row>
    <row r="1038" spans="4:13" ht="15.75" customHeight="1" x14ac:dyDescent="0.25">
      <c r="D1038" s="40"/>
      <c r="E1038" s="40"/>
      <c r="F1038" s="101">
        <v>37966</v>
      </c>
      <c r="G1038" s="44">
        <v>1.1625000000000002E-2</v>
      </c>
      <c r="H1038" s="44">
        <v>1.1699999999999999E-2</v>
      </c>
      <c r="I1038" s="44">
        <v>1.23E-2</v>
      </c>
      <c r="J1038" s="44">
        <v>0.04</v>
      </c>
      <c r="K1038" s="44">
        <v>4.2301999999999999E-2</v>
      </c>
      <c r="M1038" s="45">
        <v>9.6789000000000007E-3</v>
      </c>
    </row>
    <row r="1039" spans="4:13" ht="15.75" customHeight="1" x14ac:dyDescent="0.25">
      <c r="D1039" s="40"/>
      <c r="E1039" s="40"/>
      <c r="F1039" s="101">
        <v>37967</v>
      </c>
      <c r="G1039" s="44">
        <v>1.15438E-2</v>
      </c>
      <c r="H1039" s="44">
        <v>1.1681299999999999E-2</v>
      </c>
      <c r="I1039" s="44">
        <v>1.21625E-2</v>
      </c>
      <c r="J1039" s="44">
        <v>0.04</v>
      </c>
      <c r="K1039" s="44">
        <v>4.2379E-2</v>
      </c>
      <c r="M1039" s="45">
        <v>9.6779999999999991E-3</v>
      </c>
    </row>
    <row r="1040" spans="4:13" ht="15.75" customHeight="1" x14ac:dyDescent="0.25">
      <c r="D1040" s="40"/>
      <c r="E1040" s="40"/>
      <c r="F1040" s="101">
        <v>37970</v>
      </c>
      <c r="G1040" s="44">
        <v>1.15E-2</v>
      </c>
      <c r="H1040" s="44">
        <v>1.1699999999999999E-2</v>
      </c>
      <c r="I1040" s="44">
        <v>1.2237499999999998E-2</v>
      </c>
      <c r="J1040" s="44">
        <v>0.04</v>
      </c>
      <c r="K1040" s="44">
        <v>4.2573999999999994E-2</v>
      </c>
      <c r="M1040" s="45">
        <v>9.6650999999999994E-3</v>
      </c>
    </row>
    <row r="1041" spans="4:13" ht="15.75" customHeight="1" x14ac:dyDescent="0.25">
      <c r="D1041" s="40"/>
      <c r="E1041" s="40"/>
      <c r="F1041" s="101">
        <v>37971</v>
      </c>
      <c r="G1041" s="44">
        <v>1.15E-2</v>
      </c>
      <c r="H1041" s="44">
        <v>1.1699999999999999E-2</v>
      </c>
      <c r="I1041" s="44">
        <v>1.2199999999999999E-2</v>
      </c>
      <c r="J1041" s="44">
        <v>0.04</v>
      </c>
      <c r="K1041" s="44">
        <v>4.2126999999999998E-2</v>
      </c>
      <c r="M1041" s="45">
        <v>9.6585999999999998E-3</v>
      </c>
    </row>
    <row r="1042" spans="4:13" ht="15.75" customHeight="1" x14ac:dyDescent="0.25">
      <c r="D1042" s="40"/>
      <c r="E1042" s="40"/>
      <c r="F1042" s="101">
        <v>37972</v>
      </c>
      <c r="G1042" s="44">
        <v>1.15E-2</v>
      </c>
      <c r="H1042" s="44">
        <v>1.1699999999999999E-2</v>
      </c>
      <c r="I1042" s="44">
        <v>1.21875E-2</v>
      </c>
      <c r="J1042" s="44">
        <v>0.04</v>
      </c>
      <c r="K1042" s="44">
        <v>4.1816000000000006E-2</v>
      </c>
      <c r="M1042" s="45">
        <v>9.6600000000000002E-3</v>
      </c>
    </row>
    <row r="1043" spans="4:13" ht="15.75" customHeight="1" x14ac:dyDescent="0.25">
      <c r="D1043" s="40"/>
      <c r="E1043" s="40"/>
      <c r="F1043" s="101">
        <v>37973</v>
      </c>
      <c r="G1043" s="44">
        <v>1.1487499999999999E-2</v>
      </c>
      <c r="H1043" s="44">
        <v>1.1699999999999999E-2</v>
      </c>
      <c r="I1043" s="44">
        <v>1.2199999999999999E-2</v>
      </c>
      <c r="J1043" s="44">
        <v>0.04</v>
      </c>
      <c r="K1043" s="44">
        <v>4.1256000000000001E-2</v>
      </c>
      <c r="M1043" s="45">
        <v>9.6525000000000014E-3</v>
      </c>
    </row>
    <row r="1044" spans="4:13" ht="15.75" customHeight="1" x14ac:dyDescent="0.25">
      <c r="D1044" s="40"/>
      <c r="E1044" s="40"/>
      <c r="F1044" s="101">
        <v>37974</v>
      </c>
      <c r="G1044" s="44">
        <v>1.14625E-2</v>
      </c>
      <c r="H1044" s="44">
        <v>1.1699999999999999E-2</v>
      </c>
      <c r="I1044" s="44">
        <v>1.2199999999999999E-2</v>
      </c>
      <c r="J1044" s="44">
        <v>0.04</v>
      </c>
      <c r="K1044" s="44">
        <v>4.1332000000000008E-2</v>
      </c>
      <c r="M1044" s="45">
        <v>9.6381999999999995E-3</v>
      </c>
    </row>
    <row r="1045" spans="4:13" ht="15.75" customHeight="1" x14ac:dyDescent="0.25">
      <c r="D1045" s="40"/>
      <c r="E1045" s="40"/>
      <c r="F1045" s="101">
        <v>37977</v>
      </c>
      <c r="G1045" s="44">
        <v>1.1412500000000001E-2</v>
      </c>
      <c r="H1045" s="44">
        <v>1.1699999999999999E-2</v>
      </c>
      <c r="I1045" s="44">
        <v>1.2124999999999999E-2</v>
      </c>
      <c r="J1045" s="44">
        <v>0.04</v>
      </c>
      <c r="K1045" s="44">
        <v>4.1679000000000001E-2</v>
      </c>
      <c r="M1045" s="45">
        <v>9.6197999999999995E-3</v>
      </c>
    </row>
    <row r="1046" spans="4:13" ht="15.75" customHeight="1" x14ac:dyDescent="0.25">
      <c r="D1046" s="40"/>
      <c r="E1046" s="40"/>
      <c r="F1046" s="101">
        <v>37978</v>
      </c>
      <c r="G1046" s="44">
        <v>1.1412500000000001E-2</v>
      </c>
      <c r="H1046" s="44">
        <v>1.1699999999999999E-2</v>
      </c>
      <c r="I1046" s="44">
        <v>1.2256299999999999E-2</v>
      </c>
      <c r="J1046" s="44">
        <v>0.04</v>
      </c>
      <c r="K1046" s="44">
        <v>4.2592999999999999E-2</v>
      </c>
      <c r="M1046" s="45">
        <v>9.6133999999999994E-3</v>
      </c>
    </row>
    <row r="1047" spans="4:13" ht="15.75" customHeight="1" x14ac:dyDescent="0.25">
      <c r="D1047" s="40"/>
      <c r="E1047" s="40"/>
      <c r="F1047" s="101">
        <v>37979</v>
      </c>
      <c r="G1047" s="44">
        <v>1.1399999999999999E-2</v>
      </c>
      <c r="H1047" s="44">
        <v>1.1699999999999999E-2</v>
      </c>
      <c r="I1047" s="44">
        <v>1.23E-2</v>
      </c>
      <c r="J1047" s="44">
        <v>0.04</v>
      </c>
      <c r="K1047" s="44">
        <v>4.1833999999999996E-2</v>
      </c>
      <c r="M1047" s="45">
        <v>9.6039000000000003E-3</v>
      </c>
    </row>
    <row r="1048" spans="4:13" ht="15.75" customHeight="1" x14ac:dyDescent="0.25">
      <c r="D1048" s="40"/>
      <c r="E1048" s="40"/>
      <c r="F1048" s="101">
        <v>37980</v>
      </c>
      <c r="G1048" s="44" t="s">
        <v>33</v>
      </c>
      <c r="H1048" s="44" t="s">
        <v>33</v>
      </c>
      <c r="I1048" s="44" t="s">
        <v>33</v>
      </c>
      <c r="J1048" s="44" t="s">
        <v>33</v>
      </c>
      <c r="K1048" s="44">
        <v>4.1833999999999996E-2</v>
      </c>
      <c r="M1048" s="45">
        <v>9.6039000000000003E-3</v>
      </c>
    </row>
    <row r="1049" spans="4:13" ht="15.75" customHeight="1" x14ac:dyDescent="0.25">
      <c r="D1049" s="40"/>
      <c r="E1049" s="40"/>
      <c r="F1049" s="101">
        <v>37981</v>
      </c>
      <c r="G1049" s="44" t="s">
        <v>33</v>
      </c>
      <c r="H1049" s="44" t="s">
        <v>33</v>
      </c>
      <c r="I1049" s="44" t="s">
        <v>33</v>
      </c>
      <c r="J1049" s="44">
        <v>0.04</v>
      </c>
      <c r="K1049" s="44">
        <v>4.1502999999999998E-2</v>
      </c>
      <c r="M1049" s="45">
        <v>9.5908E-3</v>
      </c>
    </row>
    <row r="1050" spans="4:13" ht="15.75" customHeight="1" x14ac:dyDescent="0.25">
      <c r="D1050" s="40"/>
      <c r="E1050" s="40"/>
      <c r="F1050" s="101">
        <v>37984</v>
      </c>
      <c r="G1050" s="44">
        <v>1.13375E-2</v>
      </c>
      <c r="H1050" s="44">
        <v>1.1625000000000002E-2</v>
      </c>
      <c r="I1050" s="44">
        <v>1.2124999999999999E-2</v>
      </c>
      <c r="J1050" s="44">
        <v>0.04</v>
      </c>
      <c r="K1050" s="44">
        <v>4.2416999999999996E-2</v>
      </c>
      <c r="M1050" s="45">
        <v>9.5908E-3</v>
      </c>
    </row>
    <row r="1051" spans="4:13" ht="15.75" customHeight="1" x14ac:dyDescent="0.25">
      <c r="D1051" s="40"/>
      <c r="E1051" s="40"/>
      <c r="F1051" s="101">
        <v>37985</v>
      </c>
      <c r="G1051" s="44">
        <v>1.1200000000000002E-2</v>
      </c>
      <c r="H1051" s="44">
        <v>1.155E-2</v>
      </c>
      <c r="I1051" s="44">
        <v>1.2199999999999999E-2</v>
      </c>
      <c r="J1051" s="44">
        <v>0.04</v>
      </c>
      <c r="K1051" s="44">
        <v>4.2573E-2</v>
      </c>
      <c r="M1051" s="45">
        <v>9.5908E-3</v>
      </c>
    </row>
    <row r="1052" spans="4:13" ht="15.75" customHeight="1" x14ac:dyDescent="0.25">
      <c r="D1052" s="40"/>
      <c r="E1052" s="40"/>
      <c r="F1052" s="101">
        <v>37986</v>
      </c>
      <c r="G1052" s="44">
        <v>1.1200000000000002E-2</v>
      </c>
      <c r="H1052" s="44">
        <v>1.1518800000000001E-2</v>
      </c>
      <c r="I1052" s="44">
        <v>1.2199999999999999E-2</v>
      </c>
      <c r="J1052" s="44">
        <v>0.04</v>
      </c>
      <c r="K1052" s="44">
        <v>4.2455E-2</v>
      </c>
      <c r="M1052" s="45">
        <v>9.5936000000000007E-3</v>
      </c>
    </row>
    <row r="1053" spans="4:13" ht="15.75" customHeight="1" x14ac:dyDescent="0.25">
      <c r="D1053" s="40"/>
      <c r="E1053" s="40"/>
      <c r="F1053" s="101">
        <v>37987</v>
      </c>
      <c r="G1053" s="44" t="s">
        <v>33</v>
      </c>
      <c r="H1053" s="44" t="s">
        <v>33</v>
      </c>
      <c r="I1053" s="44" t="s">
        <v>33</v>
      </c>
      <c r="J1053" s="44" t="s">
        <v>33</v>
      </c>
      <c r="K1053" s="44">
        <v>4.2455E-2</v>
      </c>
      <c r="M1053" s="45">
        <v>9.5936000000000007E-3</v>
      </c>
    </row>
    <row r="1054" spans="4:13" ht="15.75" customHeight="1" x14ac:dyDescent="0.25">
      <c r="D1054" s="40"/>
      <c r="E1054" s="40"/>
      <c r="F1054" s="101">
        <v>37988</v>
      </c>
      <c r="G1054" s="44">
        <v>1.1200000000000002E-2</v>
      </c>
      <c r="H1054" s="44">
        <v>1.15E-2</v>
      </c>
      <c r="I1054" s="44">
        <v>1.2199999999999999E-2</v>
      </c>
      <c r="J1054" s="44">
        <v>0.04</v>
      </c>
      <c r="K1054" s="44">
        <v>4.3794000000000007E-2</v>
      </c>
      <c r="M1054" s="45">
        <v>9.6778999999999997E-3</v>
      </c>
    </row>
    <row r="1055" spans="4:13" ht="15.75" customHeight="1" x14ac:dyDescent="0.25">
      <c r="D1055" s="40"/>
      <c r="E1055" s="40"/>
      <c r="F1055" s="101">
        <v>37991</v>
      </c>
      <c r="G1055" s="44">
        <v>1.1200000000000002E-2</v>
      </c>
      <c r="H1055" s="44">
        <v>1.15E-2</v>
      </c>
      <c r="I1055" s="44">
        <v>1.2275000000000001E-2</v>
      </c>
      <c r="J1055" s="44">
        <v>0.04</v>
      </c>
      <c r="K1055" s="44">
        <v>4.3774E-2</v>
      </c>
      <c r="M1055" s="45">
        <v>9.6650999999999994E-3</v>
      </c>
    </row>
    <row r="1056" spans="4:13" ht="15.75" customHeight="1" x14ac:dyDescent="0.25">
      <c r="D1056" s="40"/>
      <c r="E1056" s="40"/>
      <c r="F1056" s="101">
        <v>37992</v>
      </c>
      <c r="G1056" s="44">
        <v>1.1200000000000002E-2</v>
      </c>
      <c r="H1056" s="44">
        <v>1.15E-2</v>
      </c>
      <c r="I1056" s="44">
        <v>1.2293799999999999E-2</v>
      </c>
      <c r="J1056" s="44">
        <v>0.04</v>
      </c>
      <c r="K1056" s="44">
        <v>4.2709999999999998E-2</v>
      </c>
      <c r="M1056" s="45">
        <v>9.6617999999999999E-3</v>
      </c>
    </row>
    <row r="1057" spans="4:13" ht="15.75" customHeight="1" x14ac:dyDescent="0.25">
      <c r="D1057" s="40"/>
      <c r="E1057" s="40"/>
      <c r="F1057" s="101">
        <v>37993</v>
      </c>
      <c r="G1057" s="44">
        <v>1.11E-2</v>
      </c>
      <c r="H1057" s="44">
        <v>1.1399999999999999E-2</v>
      </c>
      <c r="I1057" s="44">
        <v>1.2118800000000001E-2</v>
      </c>
      <c r="J1057" s="44">
        <v>0.04</v>
      </c>
      <c r="K1057" s="44">
        <v>4.2416000000000002E-2</v>
      </c>
      <c r="M1057" s="45">
        <v>9.6676000000000002E-3</v>
      </c>
    </row>
    <row r="1058" spans="4:13" ht="15.75" customHeight="1" x14ac:dyDescent="0.25">
      <c r="D1058" s="40"/>
      <c r="E1058" s="40"/>
      <c r="F1058" s="101">
        <v>37994</v>
      </c>
      <c r="G1058" s="44">
        <v>1.11E-2</v>
      </c>
      <c r="H1058" s="44">
        <v>1.1399999999999999E-2</v>
      </c>
      <c r="I1058" s="44">
        <v>1.21E-2</v>
      </c>
      <c r="J1058" s="44">
        <v>0.04</v>
      </c>
      <c r="K1058" s="44">
        <v>4.2553000000000001E-2</v>
      </c>
      <c r="M1058" s="45">
        <v>9.6758E-3</v>
      </c>
    </row>
    <row r="1059" spans="4:13" ht="15.75" customHeight="1" x14ac:dyDescent="0.25">
      <c r="D1059" s="40"/>
      <c r="E1059" s="40"/>
      <c r="F1059" s="101">
        <v>37995</v>
      </c>
      <c r="G1059" s="44">
        <v>1.11E-2</v>
      </c>
      <c r="H1059" s="44">
        <v>1.1399999999999999E-2</v>
      </c>
      <c r="I1059" s="44">
        <v>1.21E-2</v>
      </c>
      <c r="J1059" s="44">
        <v>0.04</v>
      </c>
      <c r="K1059" s="44">
        <v>4.0803000000000006E-2</v>
      </c>
      <c r="M1059" s="45">
        <v>9.6811999999999992E-3</v>
      </c>
    </row>
    <row r="1060" spans="4:13" ht="15.75" customHeight="1" x14ac:dyDescent="0.25">
      <c r="D1060" s="40"/>
      <c r="E1060" s="40"/>
      <c r="F1060" s="101">
        <v>37998</v>
      </c>
      <c r="G1060" s="44">
        <v>1.1000000000000001E-2</v>
      </c>
      <c r="H1060" s="44">
        <v>1.1200000000000002E-2</v>
      </c>
      <c r="I1060" s="44">
        <v>1.1699999999999999E-2</v>
      </c>
      <c r="J1060" s="44">
        <v>0.04</v>
      </c>
      <c r="K1060" s="44">
        <v>4.0861000000000001E-2</v>
      </c>
      <c r="M1060" s="45">
        <v>9.7038000000000003E-3</v>
      </c>
    </row>
    <row r="1061" spans="4:13" ht="15.75" customHeight="1" x14ac:dyDescent="0.25">
      <c r="D1061" s="40"/>
      <c r="E1061" s="40"/>
      <c r="F1061" s="101">
        <v>37999</v>
      </c>
      <c r="G1061" s="44">
        <v>1.1000000000000001E-2</v>
      </c>
      <c r="H1061" s="44">
        <v>1.1200000000000002E-2</v>
      </c>
      <c r="I1061" s="44">
        <v>1.1699999999999999E-2</v>
      </c>
      <c r="J1061" s="44">
        <v>0.04</v>
      </c>
      <c r="K1061" s="44">
        <v>4.011E-2</v>
      </c>
      <c r="M1061" s="45">
        <v>9.7070000000000004E-3</v>
      </c>
    </row>
    <row r="1062" spans="4:13" ht="15.75" customHeight="1" x14ac:dyDescent="0.25">
      <c r="D1062" s="40"/>
      <c r="E1062" s="40"/>
      <c r="F1062" s="101">
        <v>38000</v>
      </c>
      <c r="G1062" s="44">
        <v>1.1000000000000001E-2</v>
      </c>
      <c r="H1062" s="44">
        <v>1.1200000000000002E-2</v>
      </c>
      <c r="I1062" s="44">
        <v>1.1650000000000001E-2</v>
      </c>
      <c r="J1062" s="44">
        <v>0.04</v>
      </c>
      <c r="K1062" s="44">
        <v>3.9937E-2</v>
      </c>
      <c r="M1062" s="45">
        <v>9.7248000000000005E-3</v>
      </c>
    </row>
    <row r="1063" spans="4:13" ht="15.75" customHeight="1" x14ac:dyDescent="0.25">
      <c r="D1063" s="40"/>
      <c r="E1063" s="40"/>
      <c r="F1063" s="101">
        <v>38001</v>
      </c>
      <c r="G1063" s="44">
        <v>1.1000000000000001E-2</v>
      </c>
      <c r="H1063" s="44">
        <v>1.1200000000000002E-2</v>
      </c>
      <c r="I1063" s="44">
        <v>1.1699999999999999E-2</v>
      </c>
      <c r="J1063" s="44">
        <v>0.04</v>
      </c>
      <c r="K1063" s="44">
        <v>3.9688000000000001E-2</v>
      </c>
      <c r="M1063" s="45">
        <v>9.7313E-3</v>
      </c>
    </row>
    <row r="1064" spans="4:13" ht="15.75" customHeight="1" x14ac:dyDescent="0.25">
      <c r="D1064" s="40"/>
      <c r="E1064" s="40"/>
      <c r="F1064" s="101">
        <v>38002</v>
      </c>
      <c r="G1064" s="44">
        <v>1.1000000000000001E-2</v>
      </c>
      <c r="H1064" s="44">
        <v>1.1200000000000002E-2</v>
      </c>
      <c r="I1064" s="44">
        <v>1.1699999999999999E-2</v>
      </c>
      <c r="J1064" s="44">
        <v>0.04</v>
      </c>
      <c r="K1064" s="44">
        <v>4.0298999999999995E-2</v>
      </c>
      <c r="M1064" s="45">
        <v>9.7257999999999997E-3</v>
      </c>
    </row>
    <row r="1065" spans="4:13" ht="15.75" customHeight="1" x14ac:dyDescent="0.25">
      <c r="D1065" s="40"/>
      <c r="E1065" s="40"/>
      <c r="F1065" s="101">
        <v>38005</v>
      </c>
      <c r="G1065" s="44">
        <v>1.1000000000000001E-2</v>
      </c>
      <c r="H1065" s="44">
        <v>1.1200000000000002E-2</v>
      </c>
      <c r="I1065" s="44">
        <v>1.1699999999999999E-2</v>
      </c>
      <c r="J1065" s="44" t="s">
        <v>33</v>
      </c>
      <c r="K1065" s="44">
        <v>4.0298999999999995E-2</v>
      </c>
      <c r="M1065" s="45">
        <v>9.7257999999999997E-3</v>
      </c>
    </row>
    <row r="1066" spans="4:13" ht="15.75" customHeight="1" x14ac:dyDescent="0.25">
      <c r="D1066" s="40"/>
      <c r="E1066" s="40"/>
      <c r="F1066" s="101">
        <v>38006</v>
      </c>
      <c r="G1066" s="44">
        <v>1.1000000000000001E-2</v>
      </c>
      <c r="H1066" s="44">
        <v>1.1200000000000002E-2</v>
      </c>
      <c r="I1066" s="44">
        <v>1.175E-2</v>
      </c>
      <c r="J1066" s="44">
        <v>0.04</v>
      </c>
      <c r="K1066" s="44">
        <v>4.0548000000000001E-2</v>
      </c>
      <c r="M1066" s="45">
        <v>9.7458000000000006E-3</v>
      </c>
    </row>
    <row r="1067" spans="4:13" ht="15.75" customHeight="1" x14ac:dyDescent="0.25">
      <c r="D1067" s="40"/>
      <c r="E1067" s="40"/>
      <c r="F1067" s="101">
        <v>38007</v>
      </c>
      <c r="G1067" s="44">
        <v>1.1000000000000001E-2</v>
      </c>
      <c r="H1067" s="44">
        <v>1.1200000000000002E-2</v>
      </c>
      <c r="I1067" s="44">
        <v>1.1699999999999999E-2</v>
      </c>
      <c r="J1067" s="44">
        <v>0.04</v>
      </c>
      <c r="K1067" s="44">
        <v>4.0182000000000002E-2</v>
      </c>
      <c r="M1067" s="45">
        <v>9.7222000000000003E-3</v>
      </c>
    </row>
    <row r="1068" spans="4:13" ht="15.75" customHeight="1" x14ac:dyDescent="0.25">
      <c r="D1068" s="40"/>
      <c r="E1068" s="40"/>
      <c r="F1068" s="101">
        <v>38008</v>
      </c>
      <c r="G1068" s="44">
        <v>1.1000000000000001E-2</v>
      </c>
      <c r="H1068" s="44">
        <v>1.1200000000000002E-2</v>
      </c>
      <c r="I1068" s="44">
        <v>1.1699999999999999E-2</v>
      </c>
      <c r="J1068" s="44">
        <v>0.04</v>
      </c>
      <c r="K1068" s="44">
        <v>3.9529999999999996E-2</v>
      </c>
      <c r="M1068" s="45">
        <v>9.7226999999999991E-3</v>
      </c>
    </row>
    <row r="1069" spans="4:13" ht="15.75" customHeight="1" x14ac:dyDescent="0.25">
      <c r="D1069" s="40"/>
      <c r="E1069" s="40"/>
      <c r="F1069" s="101">
        <v>38009</v>
      </c>
      <c r="G1069" s="44">
        <v>1.1000000000000001E-2</v>
      </c>
      <c r="H1069" s="44">
        <v>1.1200000000000002E-2</v>
      </c>
      <c r="I1069" s="44">
        <v>1.1699999999999999E-2</v>
      </c>
      <c r="J1069" s="44">
        <v>0.04</v>
      </c>
      <c r="K1069" s="44">
        <v>4.0719999999999999E-2</v>
      </c>
      <c r="M1069" s="45">
        <v>9.7231000000000001E-3</v>
      </c>
    </row>
    <row r="1070" spans="4:13" ht="15.75" customHeight="1" x14ac:dyDescent="0.25">
      <c r="D1070" s="40"/>
      <c r="E1070" s="40"/>
      <c r="F1070" s="101">
        <v>38012</v>
      </c>
      <c r="G1070" s="44">
        <v>1.1000000000000001E-2</v>
      </c>
      <c r="H1070" s="44">
        <v>1.1200000000000002E-2</v>
      </c>
      <c r="I1070" s="44">
        <v>1.1699999999999999E-2</v>
      </c>
      <c r="J1070" s="44">
        <v>0.04</v>
      </c>
      <c r="K1070" s="44">
        <v>4.1300999999999997E-2</v>
      </c>
      <c r="M1070" s="45">
        <v>9.7263999999999996E-3</v>
      </c>
    </row>
    <row r="1071" spans="4:13" ht="15.75" customHeight="1" x14ac:dyDescent="0.25">
      <c r="D1071" s="40"/>
      <c r="E1071" s="40"/>
      <c r="F1071" s="101">
        <v>38013</v>
      </c>
      <c r="G1071" s="44">
        <v>1.1000000000000001E-2</v>
      </c>
      <c r="H1071" s="44">
        <v>1.1200000000000002E-2</v>
      </c>
      <c r="I1071" s="44">
        <v>1.1756299999999999E-2</v>
      </c>
      <c r="J1071" s="44">
        <v>0.04</v>
      </c>
      <c r="K1071" s="44">
        <v>4.0738000000000003E-2</v>
      </c>
      <c r="M1071" s="45">
        <v>9.7263999999999996E-3</v>
      </c>
    </row>
    <row r="1072" spans="4:13" ht="15.75" customHeight="1" x14ac:dyDescent="0.25">
      <c r="D1072" s="40"/>
      <c r="E1072" s="40"/>
      <c r="F1072" s="101">
        <v>38014</v>
      </c>
      <c r="G1072" s="44">
        <v>1.1000000000000001E-2</v>
      </c>
      <c r="H1072" s="44">
        <v>1.1200000000000002E-2</v>
      </c>
      <c r="I1072" s="44">
        <v>1.1699999999999999E-2</v>
      </c>
      <c r="J1072" s="44">
        <v>0.04</v>
      </c>
      <c r="K1072" s="44">
        <v>4.1885000000000006E-2</v>
      </c>
      <c r="M1072" s="45">
        <v>9.7237000000000001E-3</v>
      </c>
    </row>
    <row r="1073" spans="4:13" ht="15.75" customHeight="1" x14ac:dyDescent="0.25">
      <c r="D1073" s="40"/>
      <c r="E1073" s="40"/>
      <c r="F1073" s="101">
        <v>38015</v>
      </c>
      <c r="G1073" s="44">
        <v>1.1000000000000001E-2</v>
      </c>
      <c r="H1073" s="44">
        <v>1.1312500000000001E-2</v>
      </c>
      <c r="I1073" s="44">
        <v>1.21E-2</v>
      </c>
      <c r="J1073" s="44">
        <v>0.04</v>
      </c>
      <c r="K1073" s="44">
        <v>4.1729000000000002E-2</v>
      </c>
      <c r="M1073" s="45">
        <v>9.7207999999999999E-3</v>
      </c>
    </row>
    <row r="1074" spans="4:13" ht="15.75" customHeight="1" x14ac:dyDescent="0.25">
      <c r="D1074" s="40"/>
      <c r="E1074" s="40"/>
      <c r="F1074" s="101">
        <v>38016</v>
      </c>
      <c r="G1074" s="44">
        <v>1.1000000000000001E-2</v>
      </c>
      <c r="H1074" s="44">
        <v>1.1299999999999999E-2</v>
      </c>
      <c r="I1074" s="44">
        <v>1.2137500000000001E-2</v>
      </c>
      <c r="J1074" s="44">
        <v>0.04</v>
      </c>
      <c r="K1074" s="44">
        <v>4.1319000000000002E-2</v>
      </c>
      <c r="M1074" s="45">
        <v>9.717700000000001E-3</v>
      </c>
    </row>
    <row r="1075" spans="4:13" ht="15.75" customHeight="1" x14ac:dyDescent="0.25">
      <c r="D1075" s="40"/>
      <c r="E1075" s="40"/>
      <c r="F1075" s="101">
        <v>38019</v>
      </c>
      <c r="G1075" s="44">
        <v>1.1000000000000001E-2</v>
      </c>
      <c r="H1075" s="44">
        <v>1.1299999999999999E-2</v>
      </c>
      <c r="I1075" s="44">
        <v>1.21E-2</v>
      </c>
      <c r="J1075" s="44">
        <v>0.04</v>
      </c>
      <c r="K1075" s="44">
        <v>4.1454999999999999E-2</v>
      </c>
      <c r="M1075" s="45">
        <v>9.7380000000000001E-3</v>
      </c>
    </row>
    <row r="1076" spans="4:13" ht="15.75" customHeight="1" x14ac:dyDescent="0.25">
      <c r="D1076" s="40"/>
      <c r="E1076" s="40"/>
      <c r="F1076" s="101">
        <v>38020</v>
      </c>
      <c r="G1076" s="44">
        <v>1.1000000000000001E-2</v>
      </c>
      <c r="H1076" s="44">
        <v>1.1299999999999999E-2</v>
      </c>
      <c r="I1076" s="44">
        <v>1.2012499999999999E-2</v>
      </c>
      <c r="J1076" s="44">
        <v>0.04</v>
      </c>
      <c r="K1076" s="44">
        <v>4.0967999999999997E-2</v>
      </c>
      <c r="M1076" s="45">
        <v>9.7415000000000002E-3</v>
      </c>
    </row>
    <row r="1077" spans="4:13" ht="15.75" customHeight="1" x14ac:dyDescent="0.25">
      <c r="D1077" s="40"/>
      <c r="E1077" s="40"/>
      <c r="F1077" s="101">
        <v>38021</v>
      </c>
      <c r="G1077" s="44">
        <v>1.0987499999999999E-2</v>
      </c>
      <c r="H1077" s="44">
        <v>1.1299999999999999E-2</v>
      </c>
      <c r="I1077" s="44">
        <v>1.2E-2</v>
      </c>
      <c r="J1077" s="44">
        <v>0.04</v>
      </c>
      <c r="K1077" s="44">
        <v>4.1123E-2</v>
      </c>
      <c r="M1077" s="45">
        <v>9.7484000000000008E-3</v>
      </c>
    </row>
    <row r="1078" spans="4:13" ht="15.75" customHeight="1" x14ac:dyDescent="0.25">
      <c r="D1078" s="40"/>
      <c r="E1078" s="40"/>
      <c r="F1078" s="101">
        <v>38022</v>
      </c>
      <c r="G1078" s="44">
        <v>1.0987499999999999E-2</v>
      </c>
      <c r="H1078" s="44">
        <v>1.1299999999999999E-2</v>
      </c>
      <c r="I1078" s="44">
        <v>1.2E-2</v>
      </c>
      <c r="J1078" s="44">
        <v>0.04</v>
      </c>
      <c r="K1078" s="44">
        <v>4.1668999999999998E-2</v>
      </c>
      <c r="M1078" s="45">
        <v>9.7587000000000004E-3</v>
      </c>
    </row>
    <row r="1079" spans="4:13" ht="15.75" customHeight="1" x14ac:dyDescent="0.25">
      <c r="D1079" s="40"/>
      <c r="E1079" s="40"/>
      <c r="F1079" s="101">
        <v>38023</v>
      </c>
      <c r="G1079" s="44">
        <v>1.1000000000000001E-2</v>
      </c>
      <c r="H1079" s="44">
        <v>1.1299999999999999E-2</v>
      </c>
      <c r="I1079" s="44">
        <v>1.2199999999999999E-2</v>
      </c>
      <c r="J1079" s="44">
        <v>0.04</v>
      </c>
      <c r="K1079" s="44">
        <v>4.0772000000000003E-2</v>
      </c>
      <c r="M1079" s="45">
        <v>9.7553999999999991E-3</v>
      </c>
    </row>
    <row r="1080" spans="4:13" ht="15.75" customHeight="1" x14ac:dyDescent="0.25">
      <c r="D1080" s="40"/>
      <c r="E1080" s="40"/>
      <c r="F1080" s="101">
        <v>38026</v>
      </c>
      <c r="G1080" s="44">
        <v>1.1000000000000001E-2</v>
      </c>
      <c r="H1080" s="44">
        <v>1.1299999999999999E-2</v>
      </c>
      <c r="I1080" s="44">
        <v>1.2E-2</v>
      </c>
      <c r="J1080" s="44">
        <v>0.04</v>
      </c>
      <c r="K1080" s="44">
        <v>4.0519999999999994E-2</v>
      </c>
      <c r="M1080" s="45">
        <v>9.7622000000000004E-3</v>
      </c>
    </row>
    <row r="1081" spans="4:13" ht="15.75" customHeight="1" x14ac:dyDescent="0.25">
      <c r="D1081" s="40"/>
      <c r="E1081" s="40"/>
      <c r="F1081" s="101">
        <v>38027</v>
      </c>
      <c r="G1081" s="44">
        <v>1.0987499999999999E-2</v>
      </c>
      <c r="H1081" s="44">
        <v>1.1299999999999999E-2</v>
      </c>
      <c r="I1081" s="44">
        <v>1.2E-2</v>
      </c>
      <c r="J1081" s="44">
        <v>0.04</v>
      </c>
      <c r="K1081" s="44">
        <v>4.1120999999999998E-2</v>
      </c>
      <c r="M1081" s="45">
        <v>9.7655999999999993E-3</v>
      </c>
    </row>
    <row r="1082" spans="4:13" ht="15.75" customHeight="1" x14ac:dyDescent="0.25">
      <c r="D1082" s="40"/>
      <c r="E1082" s="40"/>
      <c r="F1082" s="101">
        <v>38028</v>
      </c>
      <c r="G1082" s="44">
        <v>1.0987499999999999E-2</v>
      </c>
      <c r="H1082" s="44">
        <v>1.1299999999999999E-2</v>
      </c>
      <c r="I1082" s="44">
        <v>1.2093799999999998E-2</v>
      </c>
      <c r="J1082" s="44">
        <v>0.04</v>
      </c>
      <c r="K1082" s="44">
        <v>4.0305999999999995E-2</v>
      </c>
      <c r="M1082" s="45">
        <v>9.7690999999999993E-3</v>
      </c>
    </row>
    <row r="1083" spans="4:13" ht="15.75" customHeight="1" x14ac:dyDescent="0.25">
      <c r="D1083" s="40"/>
      <c r="E1083" s="40"/>
      <c r="F1083" s="101">
        <v>38029</v>
      </c>
      <c r="G1083" s="44">
        <v>1.0943799999999998E-2</v>
      </c>
      <c r="H1083" s="44">
        <v>1.1218799999999999E-2</v>
      </c>
      <c r="I1083" s="44">
        <v>1.18E-2</v>
      </c>
      <c r="J1083" s="44">
        <v>0.04</v>
      </c>
      <c r="K1083" s="44">
        <v>4.0441000000000005E-2</v>
      </c>
      <c r="M1083" s="45">
        <v>9.7794000000000006E-3</v>
      </c>
    </row>
    <row r="1084" spans="4:13" ht="15.75" customHeight="1" x14ac:dyDescent="0.25">
      <c r="D1084" s="40"/>
      <c r="E1084" s="40"/>
      <c r="F1084" s="101">
        <v>38030</v>
      </c>
      <c r="G1084" s="44">
        <v>1.0937499999999999E-2</v>
      </c>
      <c r="H1084" s="44">
        <v>1.1200000000000002E-2</v>
      </c>
      <c r="I1084" s="44">
        <v>1.175E-2</v>
      </c>
      <c r="J1084" s="44">
        <v>0.04</v>
      </c>
      <c r="K1084" s="44">
        <v>4.0401999999999993E-2</v>
      </c>
      <c r="M1084" s="45">
        <v>9.7812999999999997E-3</v>
      </c>
    </row>
    <row r="1085" spans="4:13" ht="15.75" customHeight="1" x14ac:dyDescent="0.25">
      <c r="D1085" s="40"/>
      <c r="E1085" s="40"/>
      <c r="F1085" s="101">
        <v>38033</v>
      </c>
      <c r="G1085" s="44">
        <v>1.0937499999999999E-2</v>
      </c>
      <c r="H1085" s="44">
        <v>1.1200000000000002E-2</v>
      </c>
      <c r="I1085" s="44">
        <v>1.1699999999999999E-2</v>
      </c>
      <c r="J1085" s="44" t="s">
        <v>33</v>
      </c>
      <c r="K1085" s="44">
        <v>4.0401999999999993E-2</v>
      </c>
      <c r="M1085" s="45">
        <v>9.7812999999999997E-3</v>
      </c>
    </row>
    <row r="1086" spans="4:13" ht="15.75" customHeight="1" x14ac:dyDescent="0.25">
      <c r="D1086" s="40"/>
      <c r="E1086" s="40"/>
      <c r="F1086" s="101">
        <v>38034</v>
      </c>
      <c r="G1086" s="44">
        <v>1.09125E-2</v>
      </c>
      <c r="H1086" s="44">
        <v>1.1200000000000002E-2</v>
      </c>
      <c r="I1086" s="44">
        <v>1.1699999999999999E-2</v>
      </c>
      <c r="J1086" s="44">
        <v>0.04</v>
      </c>
      <c r="K1086" s="44">
        <v>4.0382999999999995E-2</v>
      </c>
      <c r="M1086" s="45">
        <v>9.7967000000000002E-3</v>
      </c>
    </row>
    <row r="1087" spans="4:13" ht="15.75" customHeight="1" x14ac:dyDescent="0.25">
      <c r="D1087" s="40"/>
      <c r="E1087" s="40"/>
      <c r="F1087" s="101">
        <v>38035</v>
      </c>
      <c r="G1087" s="44">
        <v>1.09125E-2</v>
      </c>
      <c r="H1087" s="44">
        <v>1.1200000000000002E-2</v>
      </c>
      <c r="I1087" s="44">
        <v>1.1699999999999999E-2</v>
      </c>
      <c r="J1087" s="44">
        <v>0.04</v>
      </c>
      <c r="K1087" s="44">
        <v>4.0479000000000001E-2</v>
      </c>
      <c r="M1087" s="45">
        <v>9.7863999999999989E-3</v>
      </c>
    </row>
    <row r="1088" spans="4:13" ht="15.75" customHeight="1" x14ac:dyDescent="0.25">
      <c r="D1088" s="40"/>
      <c r="E1088" s="40"/>
      <c r="F1088" s="101">
        <v>38036</v>
      </c>
      <c r="G1088" s="44">
        <v>1.09125E-2</v>
      </c>
      <c r="H1088" s="44">
        <v>1.1200000000000002E-2</v>
      </c>
      <c r="I1088" s="44">
        <v>1.1775000000000001E-2</v>
      </c>
      <c r="J1088" s="44">
        <v>0.04</v>
      </c>
      <c r="K1088" s="44">
        <v>4.0305999999999995E-2</v>
      </c>
      <c r="M1088" s="45">
        <v>9.7897999999999995E-3</v>
      </c>
    </row>
    <row r="1089" spans="4:13" ht="15.75" customHeight="1" x14ac:dyDescent="0.25">
      <c r="D1089" s="40"/>
      <c r="E1089" s="40"/>
      <c r="F1089" s="101">
        <v>38037</v>
      </c>
      <c r="G1089" s="44">
        <v>1.09E-2</v>
      </c>
      <c r="H1089" s="44">
        <v>1.1200000000000002E-2</v>
      </c>
      <c r="I1089" s="44">
        <v>1.17188E-2</v>
      </c>
      <c r="J1089" s="44">
        <v>0.04</v>
      </c>
      <c r="K1089" s="44">
        <v>4.0960999999999997E-2</v>
      </c>
      <c r="M1089" s="45">
        <v>9.8038999999999991E-3</v>
      </c>
    </row>
    <row r="1090" spans="4:13" ht="15.75" customHeight="1" x14ac:dyDescent="0.25">
      <c r="D1090" s="40"/>
      <c r="E1090" s="40"/>
      <c r="F1090" s="101">
        <v>38040</v>
      </c>
      <c r="G1090" s="44">
        <v>1.09E-2</v>
      </c>
      <c r="H1090" s="44">
        <v>1.1200000000000002E-2</v>
      </c>
      <c r="I1090" s="44">
        <v>1.18E-2</v>
      </c>
      <c r="J1090" s="44">
        <v>0.04</v>
      </c>
      <c r="K1090" s="44">
        <v>4.0362999999999996E-2</v>
      </c>
      <c r="M1090" s="45">
        <v>9.8380999999999989E-3</v>
      </c>
    </row>
    <row r="1091" spans="4:13" ht="15.75" customHeight="1" x14ac:dyDescent="0.25">
      <c r="D1091" s="40"/>
      <c r="E1091" s="40"/>
      <c r="F1091" s="101">
        <v>38041</v>
      </c>
      <c r="G1091" s="44">
        <v>1.09E-2</v>
      </c>
      <c r="H1091" s="44">
        <v>1.1200000000000002E-2</v>
      </c>
      <c r="I1091" s="44">
        <v>1.1699999999999999E-2</v>
      </c>
      <c r="J1091" s="44">
        <v>0.04</v>
      </c>
      <c r="K1091" s="44">
        <v>4.0229000000000001E-2</v>
      </c>
      <c r="M1091" s="45">
        <v>9.8449999999999996E-3</v>
      </c>
    </row>
    <row r="1092" spans="4:13" ht="15.75" customHeight="1" x14ac:dyDescent="0.25">
      <c r="D1092" s="40"/>
      <c r="E1092" s="40"/>
      <c r="F1092" s="101">
        <v>38042</v>
      </c>
      <c r="G1092" s="44">
        <v>1.09E-2</v>
      </c>
      <c r="H1092" s="44">
        <v>1.1200000000000002E-2</v>
      </c>
      <c r="I1092" s="44">
        <v>1.1699999999999999E-2</v>
      </c>
      <c r="J1092" s="44">
        <v>0.04</v>
      </c>
      <c r="K1092" s="44">
        <v>4.0075E-2</v>
      </c>
      <c r="M1092" s="45">
        <v>9.8519000000000002E-3</v>
      </c>
    </row>
    <row r="1093" spans="4:13" ht="15.75" customHeight="1" x14ac:dyDescent="0.25">
      <c r="D1093" s="40"/>
      <c r="E1093" s="40"/>
      <c r="F1093" s="101">
        <v>38043</v>
      </c>
      <c r="G1093" s="44">
        <v>1.09625E-2</v>
      </c>
      <c r="H1093" s="44">
        <v>1.1200000000000002E-2</v>
      </c>
      <c r="I1093" s="44">
        <v>1.1699999999999999E-2</v>
      </c>
      <c r="J1093" s="44">
        <v>0.04</v>
      </c>
      <c r="K1093" s="44">
        <v>4.0343999999999998E-2</v>
      </c>
      <c r="M1093" s="45">
        <v>9.8656999999999998E-3</v>
      </c>
    </row>
    <row r="1094" spans="4:13" ht="15.75" customHeight="1" x14ac:dyDescent="0.25">
      <c r="D1094" s="40"/>
      <c r="E1094" s="40"/>
      <c r="F1094" s="101">
        <v>38044</v>
      </c>
      <c r="G1094" s="44">
        <v>1.0974999999999999E-2</v>
      </c>
      <c r="H1094" s="44">
        <v>1.1200000000000002E-2</v>
      </c>
      <c r="I1094" s="44">
        <v>1.1699999999999999E-2</v>
      </c>
      <c r="J1094" s="44">
        <v>0.04</v>
      </c>
      <c r="K1094" s="44">
        <v>3.9710999999999996E-2</v>
      </c>
      <c r="M1094" s="45">
        <v>9.8717000000000006E-3</v>
      </c>
    </row>
    <row r="1095" spans="4:13" ht="15.75" customHeight="1" x14ac:dyDescent="0.25">
      <c r="D1095" s="40"/>
      <c r="E1095" s="40"/>
      <c r="F1095" s="101">
        <v>38047</v>
      </c>
      <c r="G1095" s="44">
        <v>1.1000000000000001E-2</v>
      </c>
      <c r="H1095" s="44">
        <v>1.1200000000000002E-2</v>
      </c>
      <c r="I1095" s="44">
        <v>1.1699999999999999E-2</v>
      </c>
      <c r="J1095" s="44">
        <v>0.04</v>
      </c>
      <c r="K1095" s="44">
        <v>3.9730000000000001E-2</v>
      </c>
      <c r="M1095" s="45">
        <v>9.8814000000000003E-3</v>
      </c>
    </row>
    <row r="1096" spans="4:13" ht="15.75" customHeight="1" x14ac:dyDescent="0.25">
      <c r="D1096" s="40"/>
      <c r="E1096" s="40"/>
      <c r="F1096" s="101">
        <v>38048</v>
      </c>
      <c r="G1096" s="44">
        <v>1.1000000000000001E-2</v>
      </c>
      <c r="H1096" s="44">
        <v>1.1200000000000002E-2</v>
      </c>
      <c r="I1096" s="44">
        <v>1.1725000000000001E-2</v>
      </c>
      <c r="J1096" s="44">
        <v>0.04</v>
      </c>
      <c r="K1096" s="44">
        <v>4.0420999999999999E-2</v>
      </c>
      <c r="M1096" s="45">
        <v>9.8814000000000003E-3</v>
      </c>
    </row>
    <row r="1097" spans="4:13" ht="15.75" customHeight="1" x14ac:dyDescent="0.25">
      <c r="D1097" s="40"/>
      <c r="E1097" s="40"/>
      <c r="F1097" s="101">
        <v>38049</v>
      </c>
      <c r="G1097" s="44">
        <v>1.1000000000000001E-2</v>
      </c>
      <c r="H1097" s="44">
        <v>1.1200000000000002E-2</v>
      </c>
      <c r="I1097" s="44">
        <v>1.1899999999999999E-2</v>
      </c>
      <c r="J1097" s="44">
        <v>0.04</v>
      </c>
      <c r="K1097" s="44">
        <v>4.0498000000000006E-2</v>
      </c>
      <c r="M1097" s="45">
        <v>9.8829999999999994E-3</v>
      </c>
    </row>
    <row r="1098" spans="4:13" ht="15.75" customHeight="1" x14ac:dyDescent="0.25">
      <c r="D1098" s="40"/>
      <c r="E1098" s="40"/>
      <c r="F1098" s="101">
        <v>38050</v>
      </c>
      <c r="G1098" s="44">
        <v>1.1000000000000001E-2</v>
      </c>
      <c r="H1098" s="44">
        <v>1.1200000000000002E-2</v>
      </c>
      <c r="I1098" s="44">
        <v>1.1899999999999999E-2</v>
      </c>
      <c r="J1098" s="44">
        <v>0.04</v>
      </c>
      <c r="K1098" s="44">
        <v>4.0151000000000006E-2</v>
      </c>
      <c r="M1098" s="45">
        <v>9.8852999999999996E-3</v>
      </c>
    </row>
    <row r="1099" spans="4:13" ht="15.75" customHeight="1" x14ac:dyDescent="0.25">
      <c r="D1099" s="40"/>
      <c r="E1099" s="40"/>
      <c r="F1099" s="101">
        <v>38051</v>
      </c>
      <c r="G1099" s="44">
        <v>1.1000000000000001E-2</v>
      </c>
      <c r="H1099" s="44">
        <v>1.1200000000000002E-2</v>
      </c>
      <c r="I1099" s="44">
        <v>1.1899999999999999E-2</v>
      </c>
      <c r="J1099" s="44">
        <v>0.04</v>
      </c>
      <c r="K1099" s="44">
        <v>3.8490999999999997E-2</v>
      </c>
      <c r="M1099" s="45">
        <v>9.8846000000000003E-3</v>
      </c>
    </row>
    <row r="1100" spans="4:13" ht="15.75" customHeight="1" x14ac:dyDescent="0.25">
      <c r="D1100" s="40"/>
      <c r="E1100" s="40"/>
      <c r="F1100" s="101">
        <v>38054</v>
      </c>
      <c r="G1100" s="44">
        <v>1.0925000000000001E-2</v>
      </c>
      <c r="H1100" s="44">
        <v>1.11E-2</v>
      </c>
      <c r="I1100" s="44">
        <v>1.15E-2</v>
      </c>
      <c r="J1100" s="44">
        <v>0.04</v>
      </c>
      <c r="K1100" s="44">
        <v>3.7679999999999998E-2</v>
      </c>
      <c r="M1100" s="45">
        <v>9.9007999999999995E-3</v>
      </c>
    </row>
    <row r="1101" spans="4:13" ht="15.75" customHeight="1" x14ac:dyDescent="0.25">
      <c r="D1101" s="40"/>
      <c r="E1101" s="40"/>
      <c r="F1101" s="101">
        <v>38055</v>
      </c>
      <c r="G1101" s="44">
        <v>1.09E-2</v>
      </c>
      <c r="H1101" s="44">
        <v>1.11E-2</v>
      </c>
      <c r="I1101" s="44">
        <v>1.15E-2</v>
      </c>
      <c r="J1101" s="44">
        <v>0.04</v>
      </c>
      <c r="K1101" s="44">
        <v>3.7211000000000001E-2</v>
      </c>
      <c r="M1101" s="45">
        <v>9.9042999999999996E-3</v>
      </c>
    </row>
    <row r="1102" spans="4:13" ht="15.75" customHeight="1" x14ac:dyDescent="0.25">
      <c r="D1102" s="40"/>
      <c r="E1102" s="40"/>
      <c r="F1102" s="101">
        <v>38056</v>
      </c>
      <c r="G1102" s="44">
        <v>1.09E-2</v>
      </c>
      <c r="H1102" s="44">
        <v>1.11E-2</v>
      </c>
      <c r="I1102" s="44">
        <v>1.15E-2</v>
      </c>
      <c r="J1102" s="44">
        <v>0.04</v>
      </c>
      <c r="K1102" s="44">
        <v>3.7284999999999999E-2</v>
      </c>
      <c r="M1102" s="45">
        <v>9.9071999999999997E-3</v>
      </c>
    </row>
    <row r="1103" spans="4:13" ht="15.75" customHeight="1" x14ac:dyDescent="0.25">
      <c r="D1103" s="40"/>
      <c r="E1103" s="40"/>
      <c r="F1103" s="101">
        <v>38057</v>
      </c>
      <c r="G1103" s="44">
        <v>1.09E-2</v>
      </c>
      <c r="H1103" s="44">
        <v>1.11E-2</v>
      </c>
      <c r="I1103" s="44">
        <v>1.15E-2</v>
      </c>
      <c r="J1103" s="44">
        <v>0.04</v>
      </c>
      <c r="K1103" s="44">
        <v>3.6985000000000004E-2</v>
      </c>
      <c r="M1103" s="45">
        <v>9.9134999999999987E-3</v>
      </c>
    </row>
    <row r="1104" spans="4:13" ht="15.75" customHeight="1" x14ac:dyDescent="0.25">
      <c r="D1104" s="40"/>
      <c r="E1104" s="40"/>
      <c r="F1104" s="101">
        <v>38058</v>
      </c>
      <c r="G1104" s="44">
        <v>1.09E-2</v>
      </c>
      <c r="H1104" s="44">
        <v>1.11E-2</v>
      </c>
      <c r="I1104" s="44">
        <v>1.145E-2</v>
      </c>
      <c r="J1104" s="44">
        <v>0.04</v>
      </c>
      <c r="K1104" s="44">
        <v>3.7769999999999998E-2</v>
      </c>
      <c r="M1104" s="45">
        <v>9.9135999999999998E-3</v>
      </c>
    </row>
    <row r="1105" spans="4:13" ht="15.75" customHeight="1" x14ac:dyDescent="0.25">
      <c r="D1105" s="40"/>
      <c r="E1105" s="40"/>
      <c r="F1105" s="101">
        <v>38061</v>
      </c>
      <c r="G1105" s="44">
        <v>1.09E-2</v>
      </c>
      <c r="H1105" s="44">
        <v>1.11E-2</v>
      </c>
      <c r="I1105" s="44">
        <v>1.15E-2</v>
      </c>
      <c r="J1105" s="44">
        <v>0.04</v>
      </c>
      <c r="K1105" s="44">
        <v>3.7619E-2</v>
      </c>
      <c r="M1105" s="45">
        <v>9.9200999999999994E-3</v>
      </c>
    </row>
    <row r="1106" spans="4:13" ht="15.75" customHeight="1" x14ac:dyDescent="0.25">
      <c r="D1106" s="40"/>
      <c r="E1106" s="40"/>
      <c r="F1106" s="101">
        <v>38062</v>
      </c>
      <c r="G1106" s="44">
        <v>1.09E-2</v>
      </c>
      <c r="H1106" s="44">
        <v>1.11E-2</v>
      </c>
      <c r="I1106" s="44">
        <v>1.1587499999999999E-2</v>
      </c>
      <c r="J1106" s="44">
        <v>0.04</v>
      </c>
      <c r="K1106" s="44">
        <v>3.6794E-2</v>
      </c>
      <c r="M1106" s="45">
        <v>9.9103999999999998E-3</v>
      </c>
    </row>
    <row r="1107" spans="4:13" ht="15.75" customHeight="1" x14ac:dyDescent="0.25">
      <c r="D1107" s="40"/>
      <c r="E1107" s="40"/>
      <c r="F1107" s="101">
        <v>38063</v>
      </c>
      <c r="G1107" s="44">
        <v>1.09E-2</v>
      </c>
      <c r="H1107" s="44">
        <v>1.11E-2</v>
      </c>
      <c r="I1107" s="44">
        <v>1.15E-2</v>
      </c>
      <c r="J1107" s="44">
        <v>0.04</v>
      </c>
      <c r="K1107" s="44">
        <v>3.7110999999999998E-2</v>
      </c>
      <c r="M1107" s="45">
        <v>9.8829999999999994E-3</v>
      </c>
    </row>
    <row r="1108" spans="4:13" ht="15.75" customHeight="1" x14ac:dyDescent="0.25">
      <c r="D1108" s="40"/>
      <c r="E1108" s="40"/>
      <c r="F1108" s="101">
        <v>38064</v>
      </c>
      <c r="G1108" s="44">
        <v>1.09E-2</v>
      </c>
      <c r="H1108" s="44">
        <v>1.11E-2</v>
      </c>
      <c r="I1108" s="44">
        <v>1.15E-2</v>
      </c>
      <c r="J1108" s="44">
        <v>0.04</v>
      </c>
      <c r="K1108" s="44">
        <v>3.7541999999999999E-2</v>
      </c>
      <c r="M1108" s="45">
        <v>9.8852999999999996E-3</v>
      </c>
    </row>
    <row r="1109" spans="4:13" ht="15.75" customHeight="1" x14ac:dyDescent="0.25">
      <c r="D1109" s="40"/>
      <c r="E1109" s="40"/>
      <c r="F1109" s="101">
        <v>38065</v>
      </c>
      <c r="G1109" s="44">
        <v>1.09E-2</v>
      </c>
      <c r="H1109" s="44">
        <v>1.11E-2</v>
      </c>
      <c r="I1109" s="44">
        <v>1.15E-2</v>
      </c>
      <c r="J1109" s="44">
        <v>0.04</v>
      </c>
      <c r="K1109" s="44">
        <v>3.771E-2</v>
      </c>
      <c r="M1109" s="45">
        <v>9.8812999999999991E-3</v>
      </c>
    </row>
    <row r="1110" spans="4:13" ht="15.75" customHeight="1" x14ac:dyDescent="0.25">
      <c r="D1110" s="40"/>
      <c r="E1110" s="40"/>
      <c r="F1110" s="101">
        <v>38068</v>
      </c>
      <c r="G1110" s="44">
        <v>1.09E-2</v>
      </c>
      <c r="H1110" s="44">
        <v>1.11E-2</v>
      </c>
      <c r="I1110" s="44">
        <v>1.15E-2</v>
      </c>
      <c r="J1110" s="44">
        <v>0.04</v>
      </c>
      <c r="K1110" s="44">
        <v>3.7125999999999999E-2</v>
      </c>
      <c r="M1110" s="45">
        <v>9.8297000000000002E-3</v>
      </c>
    </row>
    <row r="1111" spans="4:13" ht="15.75" customHeight="1" x14ac:dyDescent="0.25">
      <c r="D1111" s="40"/>
      <c r="E1111" s="40"/>
      <c r="F1111" s="101">
        <v>38069</v>
      </c>
      <c r="G1111" s="44">
        <v>1.09E-2</v>
      </c>
      <c r="H1111" s="44">
        <v>1.11E-2</v>
      </c>
      <c r="I1111" s="44">
        <v>1.15E-2</v>
      </c>
      <c r="J1111" s="44">
        <v>0.04</v>
      </c>
      <c r="K1111" s="44">
        <v>3.6901000000000003E-2</v>
      </c>
      <c r="M1111" s="45">
        <v>9.8005999999999996E-3</v>
      </c>
    </row>
    <row r="1112" spans="4:13" ht="15.75" customHeight="1" x14ac:dyDescent="0.25">
      <c r="D1112" s="40"/>
      <c r="E1112" s="40"/>
      <c r="F1112" s="101">
        <v>38070</v>
      </c>
      <c r="G1112" s="44">
        <v>1.09E-2</v>
      </c>
      <c r="H1112" s="44">
        <v>1.11E-2</v>
      </c>
      <c r="I1112" s="44">
        <v>1.15E-2</v>
      </c>
      <c r="J1112" s="44">
        <v>0.04</v>
      </c>
      <c r="K1112" s="44">
        <v>3.7068999999999998E-2</v>
      </c>
      <c r="M1112" s="45">
        <v>9.7252999999999992E-3</v>
      </c>
    </row>
    <row r="1113" spans="4:13" ht="15.75" customHeight="1" x14ac:dyDescent="0.25">
      <c r="D1113" s="40"/>
      <c r="E1113" s="40"/>
      <c r="F1113" s="101">
        <v>38071</v>
      </c>
      <c r="G1113" s="44">
        <v>1.09E-2</v>
      </c>
      <c r="H1113" s="44">
        <v>1.11E-2</v>
      </c>
      <c r="I1113" s="44">
        <v>1.15E-2</v>
      </c>
      <c r="J1113" s="44">
        <v>0.04</v>
      </c>
      <c r="K1113" s="44">
        <v>3.7367999999999998E-2</v>
      </c>
      <c r="M1113" s="45">
        <v>9.7226999999999991E-3</v>
      </c>
    </row>
    <row r="1114" spans="4:13" ht="15.75" customHeight="1" x14ac:dyDescent="0.25">
      <c r="D1114" s="40"/>
      <c r="E1114" s="40"/>
      <c r="F1114" s="101">
        <v>38072</v>
      </c>
      <c r="G1114" s="44">
        <v>1.09E-2</v>
      </c>
      <c r="H1114" s="44">
        <v>1.11E-2</v>
      </c>
      <c r="I1114" s="44">
        <v>1.15E-2</v>
      </c>
      <c r="J1114" s="44">
        <v>0.04</v>
      </c>
      <c r="K1114" s="44">
        <v>3.8292E-2</v>
      </c>
      <c r="M1114" s="45">
        <v>9.7134999999999999E-3</v>
      </c>
    </row>
    <row r="1115" spans="4:13" ht="15.75" customHeight="1" x14ac:dyDescent="0.25">
      <c r="D1115" s="40"/>
      <c r="E1115" s="40"/>
      <c r="F1115" s="101">
        <v>38075</v>
      </c>
      <c r="G1115" s="44">
        <v>1.09E-2</v>
      </c>
      <c r="H1115" s="44">
        <v>1.11E-2</v>
      </c>
      <c r="I1115" s="44">
        <v>1.1599999999999999E-2</v>
      </c>
      <c r="J1115" s="44">
        <v>0.04</v>
      </c>
      <c r="K1115" s="44">
        <v>3.8882E-2</v>
      </c>
      <c r="M1115" s="45">
        <v>9.6328000000000004E-3</v>
      </c>
    </row>
    <row r="1116" spans="4:13" ht="15.75" customHeight="1" x14ac:dyDescent="0.25">
      <c r="D1116" s="40"/>
      <c r="E1116" s="40"/>
      <c r="F1116" s="101">
        <v>38076</v>
      </c>
      <c r="G1116" s="44">
        <v>1.09E-2</v>
      </c>
      <c r="H1116" s="44">
        <v>1.11E-2</v>
      </c>
      <c r="I1116" s="44">
        <v>1.1599999999999999E-2</v>
      </c>
      <c r="J1116" s="44">
        <v>0.04</v>
      </c>
      <c r="K1116" s="44">
        <v>3.8939000000000001E-2</v>
      </c>
      <c r="M1116" s="45">
        <v>9.6068999999999998E-3</v>
      </c>
    </row>
    <row r="1117" spans="4:13" ht="15.75" customHeight="1" x14ac:dyDescent="0.25">
      <c r="D1117" s="40"/>
      <c r="E1117" s="40"/>
      <c r="F1117" s="101">
        <v>38077</v>
      </c>
      <c r="G1117" s="44">
        <v>1.09E-2</v>
      </c>
      <c r="H1117" s="44">
        <v>1.11E-2</v>
      </c>
      <c r="I1117" s="44">
        <v>1.1599999999999999E-2</v>
      </c>
      <c r="J1117" s="44">
        <v>0.04</v>
      </c>
      <c r="K1117" s="44">
        <v>3.8348E-2</v>
      </c>
      <c r="M1117" s="45">
        <v>9.5936000000000007E-3</v>
      </c>
    </row>
    <row r="1118" spans="4:13" ht="15.75" customHeight="1" x14ac:dyDescent="0.25">
      <c r="D1118" s="40"/>
      <c r="E1118" s="40"/>
      <c r="F1118" s="101">
        <v>38078</v>
      </c>
      <c r="G1118" s="44">
        <v>1.09E-2</v>
      </c>
      <c r="H1118" s="44">
        <v>1.11E-2</v>
      </c>
      <c r="I1118" s="44">
        <v>1.1599999999999999E-2</v>
      </c>
      <c r="J1118" s="44">
        <v>0.04</v>
      </c>
      <c r="K1118" s="44">
        <v>3.8786000000000001E-2</v>
      </c>
      <c r="M1118" s="45">
        <v>9.5537999999999994E-3</v>
      </c>
    </row>
    <row r="1119" spans="4:13" ht="15.75" customHeight="1" x14ac:dyDescent="0.25">
      <c r="D1119" s="40"/>
      <c r="E1119" s="40"/>
      <c r="F1119" s="101">
        <v>38079</v>
      </c>
      <c r="G1119" s="44">
        <v>1.09E-2</v>
      </c>
      <c r="H1119" s="44">
        <v>1.11E-2</v>
      </c>
      <c r="I1119" s="44">
        <v>1.1699999999999999E-2</v>
      </c>
      <c r="J1119" s="44">
        <v>0.04</v>
      </c>
      <c r="K1119" s="44">
        <v>4.1435000000000007E-2</v>
      </c>
      <c r="M1119" s="45">
        <v>9.5391E-3</v>
      </c>
    </row>
    <row r="1120" spans="4:13" ht="15.75" customHeight="1" x14ac:dyDescent="0.25">
      <c r="D1120" s="40"/>
      <c r="E1120" s="40"/>
      <c r="F1120" s="101">
        <v>38082</v>
      </c>
      <c r="G1120" s="44">
        <v>1.1000000000000001E-2</v>
      </c>
      <c r="H1120" s="44">
        <v>1.1399999999999999E-2</v>
      </c>
      <c r="I1120" s="44">
        <v>1.23E-2</v>
      </c>
      <c r="J1120" s="44">
        <v>0.04</v>
      </c>
      <c r="K1120" s="44">
        <v>4.2064000000000004E-2</v>
      </c>
      <c r="M1120" s="45">
        <v>9.4835000000000006E-3</v>
      </c>
    </row>
    <row r="1121" spans="4:13" ht="15.75" customHeight="1" x14ac:dyDescent="0.25">
      <c r="D1121" s="40"/>
      <c r="E1121" s="40"/>
      <c r="F1121" s="101">
        <v>38083</v>
      </c>
      <c r="G1121" s="44">
        <v>1.1000000000000001E-2</v>
      </c>
      <c r="H1121" s="44">
        <v>1.1399999999999999E-2</v>
      </c>
      <c r="I1121" s="44">
        <v>1.23E-2</v>
      </c>
      <c r="J1121" s="44">
        <v>0.04</v>
      </c>
      <c r="K1121" s="44">
        <v>4.1474999999999998E-2</v>
      </c>
      <c r="M1121" s="45">
        <v>9.4567999999999996E-3</v>
      </c>
    </row>
    <row r="1122" spans="4:13" ht="15.75" customHeight="1" x14ac:dyDescent="0.25">
      <c r="D1122" s="40"/>
      <c r="E1122" s="40"/>
      <c r="F1122" s="101">
        <v>38084</v>
      </c>
      <c r="G1122" s="44">
        <v>1.1000000000000001E-2</v>
      </c>
      <c r="H1122" s="44">
        <v>1.1399999999999999E-2</v>
      </c>
      <c r="I1122" s="44">
        <v>1.2225E-2</v>
      </c>
      <c r="J1122" s="44">
        <v>0.04</v>
      </c>
      <c r="K1122" s="44">
        <v>4.1572999999999999E-2</v>
      </c>
      <c r="M1122" s="45">
        <v>9.4301000000000003E-3</v>
      </c>
    </row>
    <row r="1123" spans="4:13" ht="15.75" customHeight="1" x14ac:dyDescent="0.25">
      <c r="D1123" s="40"/>
      <c r="E1123" s="40"/>
      <c r="F1123" s="101">
        <v>38085</v>
      </c>
      <c r="G1123" s="44">
        <v>1.1000000000000001E-2</v>
      </c>
      <c r="H1123" s="44">
        <v>1.1399999999999999E-2</v>
      </c>
      <c r="I1123" s="44">
        <v>1.225E-2</v>
      </c>
      <c r="J1123" s="44">
        <v>0.04</v>
      </c>
      <c r="K1123" s="44">
        <v>4.1909000000000002E-2</v>
      </c>
      <c r="M1123" s="45">
        <v>9.3693000000000005E-3</v>
      </c>
    </row>
    <row r="1124" spans="4:13" ht="15.75" customHeight="1" x14ac:dyDescent="0.25">
      <c r="D1124" s="40"/>
      <c r="E1124" s="40"/>
      <c r="F1124" s="101">
        <v>38086</v>
      </c>
      <c r="G1124" s="44" t="s">
        <v>33</v>
      </c>
      <c r="H1124" s="44" t="s">
        <v>33</v>
      </c>
      <c r="I1124" s="44" t="s">
        <v>33</v>
      </c>
      <c r="J1124" s="44" t="s">
        <v>33</v>
      </c>
      <c r="K1124" s="44">
        <v>4.1909000000000002E-2</v>
      </c>
      <c r="M1124" s="45">
        <v>9.3693000000000005E-3</v>
      </c>
    </row>
    <row r="1125" spans="4:13" ht="15.75" customHeight="1" x14ac:dyDescent="0.25">
      <c r="D1125" s="40"/>
      <c r="E1125" s="40"/>
      <c r="F1125" s="101">
        <v>38089</v>
      </c>
      <c r="G1125" s="44" t="s">
        <v>33</v>
      </c>
      <c r="H1125" s="44" t="s">
        <v>33</v>
      </c>
      <c r="I1125" s="44" t="s">
        <v>33</v>
      </c>
      <c r="J1125" s="44">
        <v>0.04</v>
      </c>
      <c r="K1125" s="44">
        <v>4.2285000000000003E-2</v>
      </c>
      <c r="M1125" s="45">
        <v>9.2700000000000005E-3</v>
      </c>
    </row>
    <row r="1126" spans="4:13" ht="15.75" customHeight="1" x14ac:dyDescent="0.25">
      <c r="D1126" s="40"/>
      <c r="E1126" s="40"/>
      <c r="F1126" s="101">
        <v>38090</v>
      </c>
      <c r="G1126" s="44">
        <v>1.1000000000000001E-2</v>
      </c>
      <c r="H1126" s="44">
        <v>1.1399999999999999E-2</v>
      </c>
      <c r="I1126" s="44">
        <v>1.2350000000000002E-2</v>
      </c>
      <c r="J1126" s="44">
        <v>0.04</v>
      </c>
      <c r="K1126" s="44">
        <v>4.3518999999999995E-2</v>
      </c>
      <c r="M1126" s="45">
        <v>9.2332999999999998E-3</v>
      </c>
    </row>
    <row r="1127" spans="4:13" ht="15.75" customHeight="1" x14ac:dyDescent="0.25">
      <c r="D1127" s="40"/>
      <c r="E1127" s="40"/>
      <c r="F1127" s="101">
        <v>38091</v>
      </c>
      <c r="G1127" s="44">
        <v>1.1000000000000001E-2</v>
      </c>
      <c r="H1127" s="44">
        <v>1.14188E-2</v>
      </c>
      <c r="I1127" s="44">
        <v>1.2549999999999999E-2</v>
      </c>
      <c r="J1127" s="44">
        <v>0.04</v>
      </c>
      <c r="K1127" s="44">
        <v>4.3639999999999998E-2</v>
      </c>
      <c r="M1127" s="45">
        <v>9.1999999999999998E-3</v>
      </c>
    </row>
    <row r="1128" spans="4:13" ht="15.75" customHeight="1" x14ac:dyDescent="0.25">
      <c r="D1128" s="40"/>
      <c r="E1128" s="40"/>
      <c r="F1128" s="101">
        <v>38092</v>
      </c>
      <c r="G1128" s="44">
        <v>1.1000000000000001E-2</v>
      </c>
      <c r="H1128" s="44">
        <v>1.15E-2</v>
      </c>
      <c r="I1128" s="44">
        <v>1.29E-2</v>
      </c>
      <c r="J1128" s="44">
        <v>0.04</v>
      </c>
      <c r="K1128" s="44">
        <v>4.4002999999999994E-2</v>
      </c>
      <c r="M1128" s="45">
        <v>9.1722999999999996E-3</v>
      </c>
    </row>
    <row r="1129" spans="4:13" ht="15.75" customHeight="1" x14ac:dyDescent="0.25">
      <c r="D1129" s="40"/>
      <c r="E1129" s="40"/>
      <c r="F1129" s="101">
        <v>38093</v>
      </c>
      <c r="G1129" s="44">
        <v>1.1000000000000001E-2</v>
      </c>
      <c r="H1129" s="44">
        <v>1.15E-2</v>
      </c>
      <c r="I1129" s="44">
        <v>1.2800000000000001E-2</v>
      </c>
      <c r="J1129" s="44">
        <v>0.04</v>
      </c>
      <c r="K1129" s="44">
        <v>4.3383000000000005E-2</v>
      </c>
      <c r="M1129" s="45">
        <v>9.1485000000000004E-3</v>
      </c>
    </row>
    <row r="1130" spans="4:13" ht="15.75" customHeight="1" x14ac:dyDescent="0.25">
      <c r="D1130" s="40"/>
      <c r="E1130" s="40"/>
      <c r="F1130" s="101">
        <v>38096</v>
      </c>
      <c r="G1130" s="44">
        <v>1.1000000000000001E-2</v>
      </c>
      <c r="H1130" s="44">
        <v>1.14938E-2</v>
      </c>
      <c r="I1130" s="44">
        <v>1.2699999999999999E-2</v>
      </c>
      <c r="J1130" s="44">
        <v>0.04</v>
      </c>
      <c r="K1130" s="44">
        <v>4.3845000000000002E-2</v>
      </c>
      <c r="M1130" s="45">
        <v>9.1465999999999995E-3</v>
      </c>
    </row>
    <row r="1131" spans="4:13" ht="15.75" customHeight="1" x14ac:dyDescent="0.25">
      <c r="D1131" s="40"/>
      <c r="E1131" s="40"/>
      <c r="F1131" s="101">
        <v>38097</v>
      </c>
      <c r="G1131" s="44">
        <v>1.1000000000000001E-2</v>
      </c>
      <c r="H1131" s="44">
        <v>1.15E-2</v>
      </c>
      <c r="I1131" s="44">
        <v>1.2749999999999999E-2</v>
      </c>
      <c r="J1131" s="44">
        <v>0.04</v>
      </c>
      <c r="K1131" s="44">
        <v>4.4573000000000002E-2</v>
      </c>
      <c r="M1131" s="45">
        <v>9.1433E-3</v>
      </c>
    </row>
    <row r="1132" spans="4:13" ht="15.75" customHeight="1" x14ac:dyDescent="0.25">
      <c r="D1132" s="40"/>
      <c r="E1132" s="40"/>
      <c r="F1132" s="101">
        <v>38098</v>
      </c>
      <c r="G1132" s="44">
        <v>1.1000000000000001E-2</v>
      </c>
      <c r="H1132" s="44">
        <v>1.16875E-2</v>
      </c>
      <c r="I1132" s="44">
        <v>1.3300000000000001E-2</v>
      </c>
      <c r="J1132" s="44">
        <v>0.04</v>
      </c>
      <c r="K1132" s="44">
        <v>4.4229999999999998E-2</v>
      </c>
      <c r="M1132" s="45">
        <v>9.1532999999999996E-3</v>
      </c>
    </row>
    <row r="1133" spans="4:13" ht="15.75" customHeight="1" x14ac:dyDescent="0.25">
      <c r="D1133" s="40"/>
      <c r="E1133" s="40"/>
      <c r="F1133" s="101">
        <v>38099</v>
      </c>
      <c r="G1133" s="44">
        <v>1.1000000000000001E-2</v>
      </c>
      <c r="H1133" s="44">
        <v>1.1699999999999999E-2</v>
      </c>
      <c r="I1133" s="44">
        <v>1.325E-2</v>
      </c>
      <c r="J1133" s="44">
        <v>0.04</v>
      </c>
      <c r="K1133" s="44">
        <v>4.3806999999999999E-2</v>
      </c>
      <c r="M1133" s="45">
        <v>9.1847999999999999E-3</v>
      </c>
    </row>
    <row r="1134" spans="4:13" ht="15.75" customHeight="1" x14ac:dyDescent="0.25">
      <c r="D1134" s="40"/>
      <c r="E1134" s="40"/>
      <c r="F1134" s="101">
        <v>38100</v>
      </c>
      <c r="G1134" s="44">
        <v>1.1000000000000001E-2</v>
      </c>
      <c r="H1134" s="44">
        <v>1.1699999999999999E-2</v>
      </c>
      <c r="I1134" s="44">
        <v>1.32E-2</v>
      </c>
      <c r="J1134" s="44">
        <v>0.04</v>
      </c>
      <c r="K1134" s="44">
        <v>4.4578E-2</v>
      </c>
      <c r="M1134" s="45">
        <v>9.1905000000000008E-3</v>
      </c>
    </row>
    <row r="1135" spans="4:13" ht="15.75" customHeight="1" x14ac:dyDescent="0.25">
      <c r="D1135" s="40"/>
      <c r="E1135" s="40"/>
      <c r="F1135" s="101">
        <v>38103</v>
      </c>
      <c r="G1135" s="44">
        <v>1.1000000000000001E-2</v>
      </c>
      <c r="H1135" s="44">
        <v>1.1699999999999999E-2</v>
      </c>
      <c r="I1135" s="44">
        <v>1.3500000000000002E-2</v>
      </c>
      <c r="J1135" s="44">
        <v>0.04</v>
      </c>
      <c r="K1135" s="44">
        <v>4.4336E-2</v>
      </c>
      <c r="M1135" s="45">
        <v>9.2332999999999998E-3</v>
      </c>
    </row>
    <row r="1136" spans="4:13" ht="15.75" customHeight="1" x14ac:dyDescent="0.25">
      <c r="D1136" s="40"/>
      <c r="E1136" s="40"/>
      <c r="F1136" s="101">
        <v>38104</v>
      </c>
      <c r="G1136" s="44">
        <v>1.1000000000000001E-2</v>
      </c>
      <c r="H1136" s="44">
        <v>1.1699999999999999E-2</v>
      </c>
      <c r="I1136" s="44">
        <v>1.34813E-2</v>
      </c>
      <c r="J1136" s="44">
        <v>0.04</v>
      </c>
      <c r="K1136" s="44">
        <v>4.3832000000000003E-2</v>
      </c>
      <c r="M1136" s="45">
        <v>9.2467000000000001E-3</v>
      </c>
    </row>
    <row r="1137" spans="4:13" ht="15.75" customHeight="1" x14ac:dyDescent="0.25">
      <c r="D1137" s="40"/>
      <c r="E1137" s="40"/>
      <c r="F1137" s="101">
        <v>38105</v>
      </c>
      <c r="G1137" s="44">
        <v>1.1000000000000001E-2</v>
      </c>
      <c r="H1137" s="44">
        <v>1.1699999999999999E-2</v>
      </c>
      <c r="I1137" s="44">
        <v>1.34E-2</v>
      </c>
      <c r="J1137" s="44">
        <v>0.04</v>
      </c>
      <c r="K1137" s="44">
        <v>4.4967E-2</v>
      </c>
      <c r="M1137" s="45">
        <v>9.2700000000000005E-3</v>
      </c>
    </row>
    <row r="1138" spans="4:13" ht="15.75" customHeight="1" x14ac:dyDescent="0.25">
      <c r="D1138" s="40"/>
      <c r="E1138" s="40"/>
      <c r="F1138" s="101">
        <v>38106</v>
      </c>
      <c r="G1138" s="44">
        <v>1.1000000000000001E-2</v>
      </c>
      <c r="H1138" s="44">
        <v>1.1787499999999999E-2</v>
      </c>
      <c r="I1138" s="44">
        <v>1.37E-2</v>
      </c>
      <c r="J1138" s="44">
        <v>0.04</v>
      </c>
      <c r="K1138" s="44">
        <v>4.5355999999999994E-2</v>
      </c>
      <c r="M1138" s="45">
        <v>9.2756999999999996E-3</v>
      </c>
    </row>
    <row r="1139" spans="4:13" ht="15.75" customHeight="1" x14ac:dyDescent="0.25">
      <c r="D1139" s="40"/>
      <c r="E1139" s="40"/>
      <c r="F1139" s="101">
        <v>38107</v>
      </c>
      <c r="G1139" s="44">
        <v>1.1000000000000001E-2</v>
      </c>
      <c r="H1139" s="44">
        <v>1.18E-2</v>
      </c>
      <c r="I1139" s="44">
        <v>1.38E-2</v>
      </c>
      <c r="J1139" s="44">
        <v>0.04</v>
      </c>
      <c r="K1139" s="44">
        <v>4.5053000000000003E-2</v>
      </c>
      <c r="M1139" s="45">
        <v>9.2781000000000009E-3</v>
      </c>
    </row>
    <row r="1140" spans="4:13" ht="15.75" customHeight="1" x14ac:dyDescent="0.25">
      <c r="D1140" s="40"/>
      <c r="E1140" s="40"/>
      <c r="F1140" s="101">
        <v>38110</v>
      </c>
      <c r="G1140" s="44" t="s">
        <v>33</v>
      </c>
      <c r="H1140" s="44" t="s">
        <v>33</v>
      </c>
      <c r="I1140" s="44" t="s">
        <v>33</v>
      </c>
      <c r="J1140" s="44">
        <v>0.04</v>
      </c>
      <c r="K1140" s="44">
        <v>4.4992999999999998E-2</v>
      </c>
      <c r="M1140" s="45">
        <v>9.3615999999999994E-3</v>
      </c>
    </row>
    <row r="1141" spans="4:13" ht="15.75" customHeight="1" x14ac:dyDescent="0.25">
      <c r="D1141" s="40"/>
      <c r="E1141" s="40"/>
      <c r="F1141" s="101">
        <v>38111</v>
      </c>
      <c r="G1141" s="44">
        <v>1.1000000000000001E-2</v>
      </c>
      <c r="H1141" s="44">
        <v>1.18E-2</v>
      </c>
      <c r="I1141" s="44">
        <v>1.38E-2</v>
      </c>
      <c r="J1141" s="44">
        <v>0.04</v>
      </c>
      <c r="K1141" s="44">
        <v>4.5648999999999995E-2</v>
      </c>
      <c r="M1141" s="45">
        <v>9.3713000000000008E-3</v>
      </c>
    </row>
    <row r="1142" spans="4:13" ht="15.75" customHeight="1" x14ac:dyDescent="0.25">
      <c r="D1142" s="40"/>
      <c r="E1142" s="40"/>
      <c r="F1142" s="101">
        <v>38112</v>
      </c>
      <c r="G1142" s="44">
        <v>1.1000000000000001E-2</v>
      </c>
      <c r="H1142" s="44">
        <v>1.18E-2</v>
      </c>
      <c r="I1142" s="44">
        <v>1.3781300000000002E-2</v>
      </c>
      <c r="J1142" s="44">
        <v>0.04</v>
      </c>
      <c r="K1142" s="44">
        <v>4.5793999999999994E-2</v>
      </c>
      <c r="M1142" s="45">
        <v>9.4099000000000006E-3</v>
      </c>
    </row>
    <row r="1143" spans="4:13" ht="15.75" customHeight="1" x14ac:dyDescent="0.25">
      <c r="D1143" s="40"/>
      <c r="E1143" s="40"/>
      <c r="F1143" s="101">
        <v>38113</v>
      </c>
      <c r="G1143" s="44">
        <v>1.1000000000000001E-2</v>
      </c>
      <c r="H1143" s="44">
        <v>1.18E-2</v>
      </c>
      <c r="I1143" s="44">
        <v>1.3899999999999999E-2</v>
      </c>
      <c r="J1143" s="44">
        <v>0.04</v>
      </c>
      <c r="K1143" s="44">
        <v>4.598E-2</v>
      </c>
      <c r="M1143" s="45">
        <v>9.4193000000000002E-3</v>
      </c>
    </row>
    <row r="1144" spans="4:13" ht="15.75" customHeight="1" x14ac:dyDescent="0.25">
      <c r="D1144" s="40"/>
      <c r="E1144" s="40"/>
      <c r="F1144" s="101">
        <v>38114</v>
      </c>
      <c r="G1144" s="44">
        <v>1.1000000000000001E-2</v>
      </c>
      <c r="H1144" s="44">
        <v>1.1899999999999999E-2</v>
      </c>
      <c r="I1144" s="44">
        <v>1.4199999999999999E-2</v>
      </c>
      <c r="J1144" s="44">
        <v>0.04</v>
      </c>
      <c r="K1144" s="44">
        <v>4.7709000000000001E-2</v>
      </c>
      <c r="M1144" s="45">
        <v>9.4293999999999992E-3</v>
      </c>
    </row>
    <row r="1145" spans="4:13" ht="15.75" customHeight="1" x14ac:dyDescent="0.25">
      <c r="D1145" s="40"/>
      <c r="E1145" s="40"/>
      <c r="F1145" s="101">
        <v>38117</v>
      </c>
      <c r="G1145" s="44">
        <v>1.1000000000000001E-2</v>
      </c>
      <c r="H1145" s="44">
        <v>1.24E-2</v>
      </c>
      <c r="I1145" s="44">
        <v>1.5300000000000001E-2</v>
      </c>
      <c r="J1145" s="44">
        <v>0.04</v>
      </c>
      <c r="K1145" s="44">
        <v>4.7920999999999998E-2</v>
      </c>
      <c r="M1145" s="45">
        <v>9.4940000000000007E-3</v>
      </c>
    </row>
    <row r="1146" spans="4:13" ht="15.75" customHeight="1" x14ac:dyDescent="0.25">
      <c r="D1146" s="40"/>
      <c r="E1146" s="40"/>
      <c r="F1146" s="101">
        <v>38118</v>
      </c>
      <c r="G1146" s="44">
        <v>1.1000000000000001E-2</v>
      </c>
      <c r="H1146" s="44">
        <v>1.24E-2</v>
      </c>
      <c r="I1146" s="44">
        <v>1.5300000000000001E-2</v>
      </c>
      <c r="J1146" s="44">
        <v>0.04</v>
      </c>
      <c r="K1146" s="44">
        <v>4.7461999999999997E-2</v>
      </c>
      <c r="M1146" s="45">
        <v>9.5099E-3</v>
      </c>
    </row>
    <row r="1147" spans="4:13" ht="15.75" customHeight="1" x14ac:dyDescent="0.25">
      <c r="D1147" s="40"/>
      <c r="E1147" s="40"/>
      <c r="F1147" s="101">
        <v>38119</v>
      </c>
      <c r="G1147" s="44">
        <v>1.1000000000000001E-2</v>
      </c>
      <c r="H1147" s="44">
        <v>1.24E-2</v>
      </c>
      <c r="I1147" s="44">
        <v>1.52E-2</v>
      </c>
      <c r="J1147" s="44">
        <v>0.04</v>
      </c>
      <c r="K1147" s="44">
        <v>4.8049999999999995E-2</v>
      </c>
      <c r="M1147" s="45">
        <v>9.5281000000000012E-3</v>
      </c>
    </row>
    <row r="1148" spans="4:13" ht="15.75" customHeight="1" x14ac:dyDescent="0.25">
      <c r="D1148" s="40"/>
      <c r="E1148" s="40"/>
      <c r="F1148" s="101">
        <v>38120</v>
      </c>
      <c r="G1148" s="44">
        <v>1.1000000000000001E-2</v>
      </c>
      <c r="H1148" s="44">
        <v>1.2500000000000001E-2</v>
      </c>
      <c r="I1148" s="44">
        <v>1.54E-2</v>
      </c>
      <c r="J1148" s="44">
        <v>0.04</v>
      </c>
      <c r="K1148" s="44">
        <v>4.8516000000000004E-2</v>
      </c>
      <c r="M1148" s="45">
        <v>9.5505999999999994E-3</v>
      </c>
    </row>
    <row r="1149" spans="4:13" ht="15.75" customHeight="1" x14ac:dyDescent="0.25">
      <c r="D1149" s="40"/>
      <c r="E1149" s="40"/>
      <c r="F1149" s="101">
        <v>38121</v>
      </c>
      <c r="G1149" s="44">
        <v>1.1000000000000001E-2</v>
      </c>
      <c r="H1149" s="44">
        <v>1.26E-2</v>
      </c>
      <c r="I1149" s="44">
        <v>1.5600000000000001E-2</v>
      </c>
      <c r="J1149" s="44">
        <v>0.04</v>
      </c>
      <c r="K1149" s="44">
        <v>4.7678000000000005E-2</v>
      </c>
      <c r="M1149" s="45">
        <v>9.5714000000000007E-3</v>
      </c>
    </row>
    <row r="1150" spans="4:13" ht="15.75" customHeight="1" x14ac:dyDescent="0.25">
      <c r="D1150" s="40"/>
      <c r="E1150" s="40"/>
      <c r="F1150" s="101">
        <v>38124</v>
      </c>
      <c r="G1150" s="44">
        <v>1.1000000000000001E-2</v>
      </c>
      <c r="H1150" s="44">
        <v>1.25813E-2</v>
      </c>
      <c r="I1150" s="44">
        <v>1.5300000000000001E-2</v>
      </c>
      <c r="J1150" s="44">
        <v>0.04</v>
      </c>
      <c r="K1150" s="44">
        <v>4.6886999999999998E-2</v>
      </c>
      <c r="M1150" s="45">
        <v>9.6392000000000005E-3</v>
      </c>
    </row>
    <row r="1151" spans="4:13" ht="15.75" customHeight="1" x14ac:dyDescent="0.25">
      <c r="D1151" s="40"/>
      <c r="E1151" s="40"/>
      <c r="F1151" s="101">
        <v>38125</v>
      </c>
      <c r="G1151" s="44">
        <v>1.1000000000000001E-2</v>
      </c>
      <c r="H1151" s="44">
        <v>1.26E-2</v>
      </c>
      <c r="I1151" s="44">
        <v>1.5337499999999999E-2</v>
      </c>
      <c r="J1151" s="44">
        <v>0.04</v>
      </c>
      <c r="K1151" s="44">
        <v>4.7340999999999994E-2</v>
      </c>
      <c r="M1151" s="45">
        <v>9.6326999999999992E-3</v>
      </c>
    </row>
    <row r="1152" spans="4:13" ht="15.75" customHeight="1" x14ac:dyDescent="0.25">
      <c r="D1152" s="40"/>
      <c r="E1152" s="40"/>
      <c r="F1152" s="101">
        <v>38126</v>
      </c>
      <c r="G1152" s="44">
        <v>1.1000000000000001E-2</v>
      </c>
      <c r="H1152" s="44">
        <v>1.2699999999999999E-2</v>
      </c>
      <c r="I1152" s="44">
        <v>1.55E-2</v>
      </c>
      <c r="J1152" s="44">
        <v>0.04</v>
      </c>
      <c r="K1152" s="44">
        <v>4.7717000000000002E-2</v>
      </c>
      <c r="M1152" s="45">
        <v>9.6372999999999997E-3</v>
      </c>
    </row>
    <row r="1153" spans="4:13" ht="15.75" customHeight="1" x14ac:dyDescent="0.25">
      <c r="D1153" s="40"/>
      <c r="E1153" s="40"/>
      <c r="F1153" s="101">
        <v>38127</v>
      </c>
      <c r="G1153" s="44">
        <v>1.1000000000000001E-2</v>
      </c>
      <c r="H1153" s="44">
        <v>1.2800000000000001E-2</v>
      </c>
      <c r="I1153" s="44">
        <v>1.56875E-2</v>
      </c>
      <c r="J1153" s="44">
        <v>0.04</v>
      </c>
      <c r="K1153" s="44">
        <v>4.7004000000000004E-2</v>
      </c>
      <c r="M1153" s="45">
        <v>9.6381999999999995E-3</v>
      </c>
    </row>
    <row r="1154" spans="4:13" ht="15.75" customHeight="1" x14ac:dyDescent="0.25">
      <c r="D1154" s="40"/>
      <c r="E1154" s="40"/>
      <c r="F1154" s="101">
        <v>38128</v>
      </c>
      <c r="G1154" s="44">
        <v>1.1000000000000001E-2</v>
      </c>
      <c r="H1154" s="44">
        <v>1.2800000000000001E-2</v>
      </c>
      <c r="I1154" s="44">
        <v>1.5600000000000001E-2</v>
      </c>
      <c r="J1154" s="44">
        <v>0.04</v>
      </c>
      <c r="K1154" s="44">
        <v>4.7557999999999996E-2</v>
      </c>
      <c r="M1154" s="45">
        <v>9.6424000000000006E-3</v>
      </c>
    </row>
    <row r="1155" spans="4:13" ht="15.75" customHeight="1" x14ac:dyDescent="0.25">
      <c r="D1155" s="40"/>
      <c r="E1155" s="40"/>
      <c r="F1155" s="101">
        <v>38131</v>
      </c>
      <c r="G1155" s="44">
        <v>1.1000000000000001E-2</v>
      </c>
      <c r="H1155" s="44">
        <v>1.29E-2</v>
      </c>
      <c r="I1155" s="44">
        <v>1.5900000000000001E-2</v>
      </c>
      <c r="J1155" s="44">
        <v>0.04</v>
      </c>
      <c r="K1155" s="44">
        <v>4.7320000000000001E-2</v>
      </c>
      <c r="M1155" s="45">
        <v>9.6553000000000003E-3</v>
      </c>
    </row>
    <row r="1156" spans="4:13" ht="15.75" customHeight="1" x14ac:dyDescent="0.25">
      <c r="D1156" s="40"/>
      <c r="E1156" s="40"/>
      <c r="F1156" s="101">
        <v>38132</v>
      </c>
      <c r="G1156" s="44">
        <v>1.1000000000000001E-2</v>
      </c>
      <c r="H1156" s="44">
        <v>1.29E-2</v>
      </c>
      <c r="I1156" s="44">
        <v>1.5824999999999999E-2</v>
      </c>
      <c r="J1156" s="44">
        <v>0.04</v>
      </c>
      <c r="K1156" s="44">
        <v>4.7201000000000007E-2</v>
      </c>
      <c r="M1156" s="45">
        <v>9.6617999999999999E-3</v>
      </c>
    </row>
    <row r="1157" spans="4:13" ht="15.75" customHeight="1" x14ac:dyDescent="0.25">
      <c r="D1157" s="40"/>
      <c r="E1157" s="40"/>
      <c r="F1157" s="101">
        <v>38133</v>
      </c>
      <c r="G1157" s="44">
        <v>1.1000000000000001E-2</v>
      </c>
      <c r="H1157" s="44">
        <v>1.3000000000000001E-2</v>
      </c>
      <c r="I1157" s="44">
        <v>1.5881300000000001E-2</v>
      </c>
      <c r="J1157" s="44">
        <v>0.04</v>
      </c>
      <c r="K1157" s="44">
        <v>4.6548999999999993E-2</v>
      </c>
      <c r="M1157" s="45">
        <v>9.6889000000000003E-3</v>
      </c>
    </row>
    <row r="1158" spans="4:13" ht="15.75" customHeight="1" x14ac:dyDescent="0.25">
      <c r="D1158" s="40"/>
      <c r="E1158" s="40"/>
      <c r="F1158" s="101">
        <v>38134</v>
      </c>
      <c r="G1158" s="44">
        <v>1.11E-2</v>
      </c>
      <c r="H1158" s="44">
        <v>1.3100000000000001E-2</v>
      </c>
      <c r="I1158" s="44">
        <v>1.5787499999999999E-2</v>
      </c>
      <c r="J1158" s="44">
        <v>0.04</v>
      </c>
      <c r="K1158" s="44">
        <v>4.5998999999999998E-2</v>
      </c>
      <c r="M1158" s="45">
        <v>9.6945E-3</v>
      </c>
    </row>
    <row r="1159" spans="4:13" ht="15.75" customHeight="1" x14ac:dyDescent="0.25">
      <c r="D1159" s="40"/>
      <c r="E1159" s="40"/>
      <c r="F1159" s="101">
        <v>38135</v>
      </c>
      <c r="G1159" s="44">
        <v>1.11375E-2</v>
      </c>
      <c r="H1159" s="44">
        <v>1.315E-2</v>
      </c>
      <c r="I1159" s="44">
        <v>1.5774999999999997E-2</v>
      </c>
      <c r="J1159" s="44">
        <v>0.04</v>
      </c>
      <c r="K1159" s="44">
        <v>4.6467999999999995E-2</v>
      </c>
      <c r="M1159" s="45">
        <v>9.6941000000000006E-3</v>
      </c>
    </row>
    <row r="1160" spans="4:13" ht="15.75" customHeight="1" x14ac:dyDescent="0.25">
      <c r="D1160" s="40"/>
      <c r="E1160" s="40"/>
      <c r="F1160" s="101">
        <v>38138</v>
      </c>
      <c r="G1160" s="44" t="s">
        <v>33</v>
      </c>
      <c r="H1160" s="44" t="s">
        <v>33</v>
      </c>
      <c r="I1160" s="44" t="s">
        <v>33</v>
      </c>
      <c r="J1160" s="44" t="s">
        <v>33</v>
      </c>
      <c r="K1160" s="44">
        <v>4.6467999999999995E-2</v>
      </c>
      <c r="M1160" s="45">
        <v>9.6941000000000006E-3</v>
      </c>
    </row>
    <row r="1161" spans="4:13" ht="15.75" customHeight="1" x14ac:dyDescent="0.25">
      <c r="D1161" s="40"/>
      <c r="E1161" s="40"/>
      <c r="F1161" s="101">
        <v>38139</v>
      </c>
      <c r="G1161" s="44">
        <v>1.125E-2</v>
      </c>
      <c r="H1161" s="44">
        <v>1.3268800000000001E-2</v>
      </c>
      <c r="I1161" s="44">
        <v>1.6049999999999998E-2</v>
      </c>
      <c r="J1161" s="44">
        <v>0.04</v>
      </c>
      <c r="K1161" s="44">
        <v>4.7001000000000001E-2</v>
      </c>
      <c r="M1161" s="45">
        <v>9.8671000000000002E-3</v>
      </c>
    </row>
    <row r="1162" spans="4:13" ht="15.75" customHeight="1" x14ac:dyDescent="0.25">
      <c r="D1162" s="40"/>
      <c r="E1162" s="40"/>
      <c r="F1162" s="101">
        <v>38140</v>
      </c>
      <c r="G1162" s="44">
        <v>1.1312500000000001E-2</v>
      </c>
      <c r="H1162" s="44">
        <v>1.34E-2</v>
      </c>
      <c r="I1162" s="44">
        <v>1.6274999999999998E-2</v>
      </c>
      <c r="J1162" s="44">
        <v>0.04</v>
      </c>
      <c r="K1162" s="44">
        <v>4.7377000000000002E-2</v>
      </c>
      <c r="M1162" s="45">
        <v>9.9572000000000011E-3</v>
      </c>
    </row>
    <row r="1163" spans="4:13" ht="15.75" customHeight="1" x14ac:dyDescent="0.25">
      <c r="D1163" s="40"/>
      <c r="E1163" s="40"/>
      <c r="F1163" s="101">
        <v>38141</v>
      </c>
      <c r="G1163" s="44">
        <v>1.15E-2</v>
      </c>
      <c r="H1163" s="44">
        <v>1.3600000000000001E-2</v>
      </c>
      <c r="I1163" s="44">
        <v>1.66E-2</v>
      </c>
      <c r="J1163" s="44">
        <v>0.04</v>
      </c>
      <c r="K1163" s="44">
        <v>4.7099000000000002E-2</v>
      </c>
      <c r="M1163" s="45">
        <v>1.02287E-2</v>
      </c>
    </row>
    <row r="1164" spans="4:13" ht="15.75" customHeight="1" x14ac:dyDescent="0.25">
      <c r="D1164" s="40"/>
      <c r="E1164" s="40"/>
      <c r="F1164" s="101">
        <v>38142</v>
      </c>
      <c r="G1164" s="44">
        <v>1.1599999999999999E-2</v>
      </c>
      <c r="H1164" s="44">
        <v>1.37375E-2</v>
      </c>
      <c r="I1164" s="44">
        <v>1.6737500000000002E-2</v>
      </c>
      <c r="J1164" s="44">
        <v>0.04</v>
      </c>
      <c r="K1164" s="44">
        <v>4.7714999999999994E-2</v>
      </c>
      <c r="M1164" s="45">
        <v>1.0244899999999999E-2</v>
      </c>
    </row>
    <row r="1165" spans="4:13" ht="15.75" customHeight="1" x14ac:dyDescent="0.25">
      <c r="D1165" s="40"/>
      <c r="E1165" s="40"/>
      <c r="F1165" s="101">
        <v>38145</v>
      </c>
      <c r="G1165" s="44">
        <v>1.1699999999999999E-2</v>
      </c>
      <c r="H1165" s="44">
        <v>1.3999999999999999E-2</v>
      </c>
      <c r="I1165" s="44">
        <v>1.7100000000000001E-2</v>
      </c>
      <c r="J1165" s="44">
        <v>0.04</v>
      </c>
      <c r="K1165" s="44">
        <v>4.7595999999999999E-2</v>
      </c>
      <c r="M1165" s="45">
        <v>1.0364100000000001E-2</v>
      </c>
    </row>
    <row r="1166" spans="4:13" ht="15.75" customHeight="1" x14ac:dyDescent="0.25">
      <c r="D1166" s="40"/>
      <c r="E1166" s="40"/>
      <c r="F1166" s="101">
        <v>38146</v>
      </c>
      <c r="G1166" s="44">
        <v>1.1787499999999999E-2</v>
      </c>
      <c r="H1166" s="44">
        <v>1.41E-2</v>
      </c>
      <c r="I1166" s="44">
        <v>1.7100000000000001E-2</v>
      </c>
      <c r="J1166" s="44">
        <v>0.04</v>
      </c>
      <c r="K1166" s="44">
        <v>4.7614999999999998E-2</v>
      </c>
      <c r="M1166" s="45">
        <v>1.0444199999999999E-2</v>
      </c>
    </row>
    <row r="1167" spans="4:13" ht="15.75" customHeight="1" x14ac:dyDescent="0.25">
      <c r="D1167" s="40"/>
      <c r="E1167" s="40"/>
      <c r="F1167" s="101">
        <v>38147</v>
      </c>
      <c r="G1167" s="44">
        <v>1.1899999999999999E-2</v>
      </c>
      <c r="H1167" s="44">
        <v>1.4274999999999999E-2</v>
      </c>
      <c r="I1167" s="44">
        <v>1.7381299999999999E-2</v>
      </c>
      <c r="J1167" s="44">
        <v>0.04</v>
      </c>
      <c r="K1167" s="44">
        <v>4.8055E-2</v>
      </c>
      <c r="M1167" s="45">
        <v>1.0530900000000001E-2</v>
      </c>
    </row>
    <row r="1168" spans="4:13" ht="15.75" customHeight="1" x14ac:dyDescent="0.25">
      <c r="D1168" s="40"/>
      <c r="E1168" s="40"/>
      <c r="F1168" s="101">
        <v>38148</v>
      </c>
      <c r="G1168" s="44">
        <v>1.21125E-2</v>
      </c>
      <c r="H1168" s="44">
        <v>1.4687499999999999E-2</v>
      </c>
      <c r="I1168" s="44">
        <v>1.7950000000000001E-2</v>
      </c>
      <c r="J1168" s="44">
        <v>0.04</v>
      </c>
      <c r="K1168" s="44">
        <v>4.7934999999999998E-2</v>
      </c>
      <c r="M1168" s="45">
        <v>1.07016E-2</v>
      </c>
    </row>
    <row r="1169" spans="4:13" ht="15.75" customHeight="1" x14ac:dyDescent="0.25">
      <c r="D1169" s="40"/>
      <c r="E1169" s="40"/>
      <c r="F1169" s="101">
        <v>38149</v>
      </c>
      <c r="G1169" s="44">
        <v>1.2387500000000001E-2</v>
      </c>
      <c r="H1169" s="44">
        <v>1.52E-2</v>
      </c>
      <c r="I1169" s="44">
        <v>1.8600000000000002E-2</v>
      </c>
      <c r="J1169" s="44">
        <v>0.04</v>
      </c>
      <c r="K1169" s="44">
        <v>4.7995000000000003E-2</v>
      </c>
      <c r="M1169" s="45">
        <v>1.07016E-2</v>
      </c>
    </row>
    <row r="1170" spans="4:13" ht="15.75" customHeight="1" x14ac:dyDescent="0.25">
      <c r="D1170" s="40"/>
      <c r="E1170" s="40"/>
      <c r="F1170" s="101">
        <v>38152</v>
      </c>
      <c r="G1170" s="44">
        <v>1.2525E-2</v>
      </c>
      <c r="H1170" s="44">
        <v>1.5412500000000001E-2</v>
      </c>
      <c r="I1170" s="44">
        <v>1.8950000000000002E-2</v>
      </c>
      <c r="J1170" s="44">
        <v>0.04</v>
      </c>
      <c r="K1170" s="44">
        <v>4.8697999999999998E-2</v>
      </c>
      <c r="M1170" s="45">
        <v>1.09613E-2</v>
      </c>
    </row>
    <row r="1171" spans="4:13" ht="15.75" customHeight="1" x14ac:dyDescent="0.25">
      <c r="D1171" s="40"/>
      <c r="E1171" s="40"/>
      <c r="F1171" s="101">
        <v>38153</v>
      </c>
      <c r="G1171" s="44">
        <v>1.27875E-2</v>
      </c>
      <c r="H1171" s="44">
        <v>1.5600000000000001E-2</v>
      </c>
      <c r="I1171" s="44">
        <v>1.91875E-2</v>
      </c>
      <c r="J1171" s="44">
        <v>0.04</v>
      </c>
      <c r="K1171" s="44">
        <v>4.6760000000000003E-2</v>
      </c>
      <c r="M1171" s="45">
        <v>1.1044700000000001E-2</v>
      </c>
    </row>
    <row r="1172" spans="4:13" ht="15.75" customHeight="1" x14ac:dyDescent="0.25">
      <c r="D1172" s="40"/>
      <c r="E1172" s="40"/>
      <c r="F1172" s="101">
        <v>38154</v>
      </c>
      <c r="G1172" s="44">
        <v>1.2637499999999999E-2</v>
      </c>
      <c r="H1172" s="44">
        <v>1.5337499999999999E-2</v>
      </c>
      <c r="I1172" s="44">
        <v>1.8450000000000001E-2</v>
      </c>
      <c r="J1172" s="44">
        <v>0.04</v>
      </c>
      <c r="K1172" s="44">
        <v>4.7215999999999994E-2</v>
      </c>
      <c r="M1172" s="45">
        <v>1.1131500000000001E-2</v>
      </c>
    </row>
    <row r="1173" spans="4:13" ht="15.75" customHeight="1" x14ac:dyDescent="0.25">
      <c r="D1173" s="40"/>
      <c r="E1173" s="40"/>
      <c r="F1173" s="101">
        <v>38155</v>
      </c>
      <c r="G1173" s="44">
        <v>1.2800000000000001E-2</v>
      </c>
      <c r="H1173" s="44">
        <v>1.55E-2</v>
      </c>
      <c r="I1173" s="44">
        <v>1.8706299999999999E-2</v>
      </c>
      <c r="J1173" s="44">
        <v>0.04</v>
      </c>
      <c r="K1173" s="44">
        <v>4.6779000000000001E-2</v>
      </c>
      <c r="M1173" s="45">
        <v>1.12897E-2</v>
      </c>
    </row>
    <row r="1174" spans="4:13" ht="15.75" customHeight="1" x14ac:dyDescent="0.25">
      <c r="D1174" s="40"/>
      <c r="E1174" s="40"/>
      <c r="F1174" s="101">
        <v>38156</v>
      </c>
      <c r="G1174" s="44">
        <v>1.2800000000000001E-2</v>
      </c>
      <c r="H1174" s="44">
        <v>1.55E-2</v>
      </c>
      <c r="I1174" s="44">
        <v>1.85063E-2</v>
      </c>
      <c r="J1174" s="44">
        <v>0.04</v>
      </c>
      <c r="K1174" s="44">
        <v>4.7095999999999999E-2</v>
      </c>
      <c r="M1174" s="45">
        <v>1.1340600000000001E-2</v>
      </c>
    </row>
    <row r="1175" spans="4:13" ht="15.75" customHeight="1" x14ac:dyDescent="0.25">
      <c r="D1175" s="40"/>
      <c r="E1175" s="40"/>
      <c r="F1175" s="101">
        <v>38159</v>
      </c>
      <c r="G1175" s="44">
        <v>1.2849999999999999E-2</v>
      </c>
      <c r="H1175" s="44">
        <v>1.55938E-2</v>
      </c>
      <c r="I1175" s="44">
        <v>1.8637500000000001E-2</v>
      </c>
      <c r="J1175" s="44">
        <v>0.04</v>
      </c>
      <c r="K1175" s="44">
        <v>4.6836999999999997E-2</v>
      </c>
      <c r="M1175" s="45">
        <v>1.1568499999999999E-2</v>
      </c>
    </row>
    <row r="1176" spans="4:13" ht="15.75" customHeight="1" x14ac:dyDescent="0.25">
      <c r="D1176" s="40"/>
      <c r="E1176" s="40"/>
      <c r="F1176" s="101">
        <v>38160</v>
      </c>
      <c r="G1176" s="44">
        <v>1.29125E-2</v>
      </c>
      <c r="H1176" s="44">
        <v>1.55938E-2</v>
      </c>
      <c r="I1176" s="44">
        <v>1.8550000000000001E-2</v>
      </c>
      <c r="J1176" s="44">
        <v>0.04</v>
      </c>
      <c r="K1176" s="44">
        <v>4.7175000000000002E-2</v>
      </c>
      <c r="M1176" s="45">
        <v>1.16519E-2</v>
      </c>
    </row>
    <row r="1177" spans="4:13" ht="15.75" customHeight="1" x14ac:dyDescent="0.25">
      <c r="D1177" s="40"/>
      <c r="E1177" s="40"/>
      <c r="F1177" s="101">
        <v>38161</v>
      </c>
      <c r="G1177" s="44">
        <v>1.3000000000000001E-2</v>
      </c>
      <c r="H1177" s="44">
        <v>1.5700000000000002E-2</v>
      </c>
      <c r="I1177" s="44">
        <v>1.8700000000000001E-2</v>
      </c>
      <c r="J1177" s="44">
        <v>0.04</v>
      </c>
      <c r="K1177" s="44">
        <v>4.6955999999999998E-2</v>
      </c>
      <c r="M1177" s="45">
        <v>1.1741999999999999E-2</v>
      </c>
    </row>
    <row r="1178" spans="4:13" ht="15.75" customHeight="1" x14ac:dyDescent="0.25">
      <c r="D1178" s="40"/>
      <c r="E1178" s="40"/>
      <c r="F1178" s="101">
        <v>38162</v>
      </c>
      <c r="G1178" s="44">
        <v>1.32E-2</v>
      </c>
      <c r="H1178" s="44">
        <v>1.5862499999999998E-2</v>
      </c>
      <c r="I1178" s="44">
        <v>1.8825000000000001E-2</v>
      </c>
      <c r="J1178" s="44">
        <v>0.04</v>
      </c>
      <c r="K1178" s="44">
        <v>4.6440000000000002E-2</v>
      </c>
      <c r="M1178" s="45">
        <v>1.18621E-2</v>
      </c>
    </row>
    <row r="1179" spans="4:13" ht="15.75" customHeight="1" x14ac:dyDescent="0.25">
      <c r="D1179" s="40"/>
      <c r="E1179" s="40"/>
      <c r="F1179" s="101">
        <v>38163</v>
      </c>
      <c r="G1179" s="44">
        <v>1.3300000000000001E-2</v>
      </c>
      <c r="H1179" s="44">
        <v>1.5800000000000002E-2</v>
      </c>
      <c r="I1179" s="44">
        <v>1.8662499999999999E-2</v>
      </c>
      <c r="J1179" s="44">
        <v>0.04</v>
      </c>
      <c r="K1179" s="44">
        <v>4.6459E-2</v>
      </c>
      <c r="M1179" s="45">
        <v>1.1928300000000001E-2</v>
      </c>
    </row>
    <row r="1180" spans="4:13" ht="15.75" customHeight="1" x14ac:dyDescent="0.25">
      <c r="D1180" s="40"/>
      <c r="E1180" s="40"/>
      <c r="F1180" s="101">
        <v>38166</v>
      </c>
      <c r="G1180" s="44">
        <v>1.34E-2</v>
      </c>
      <c r="H1180" s="44">
        <v>1.5862499999999998E-2</v>
      </c>
      <c r="I1180" s="44">
        <v>1.8700000000000001E-2</v>
      </c>
      <c r="J1180" s="44">
        <v>0.04</v>
      </c>
      <c r="K1180" s="44">
        <v>4.7354E-2</v>
      </c>
      <c r="M1180" s="45">
        <v>1.2169099999999999E-2</v>
      </c>
    </row>
    <row r="1181" spans="4:13" ht="15.75" customHeight="1" x14ac:dyDescent="0.25">
      <c r="D1181" s="40"/>
      <c r="E1181" s="40"/>
      <c r="F1181" s="101">
        <v>38167</v>
      </c>
      <c r="G1181" s="44">
        <v>1.3600000000000001E-2</v>
      </c>
      <c r="H1181" s="44">
        <v>1.6E-2</v>
      </c>
      <c r="I1181" s="44">
        <v>1.9400000000000001E-2</v>
      </c>
      <c r="J1181" s="44">
        <v>0.04</v>
      </c>
      <c r="K1181" s="44">
        <v>4.6855000000000001E-2</v>
      </c>
      <c r="M1181" s="45">
        <v>1.22425E-2</v>
      </c>
    </row>
    <row r="1182" spans="4:13" ht="15.75" customHeight="1" x14ac:dyDescent="0.25">
      <c r="D1182" s="40"/>
      <c r="E1182" s="40"/>
      <c r="F1182" s="101">
        <v>38168</v>
      </c>
      <c r="G1182" s="44">
        <v>1.3687499999999998E-2</v>
      </c>
      <c r="H1182" s="44">
        <v>1.61E-2</v>
      </c>
      <c r="I1182" s="44">
        <v>1.9400000000000001E-2</v>
      </c>
      <c r="J1182" s="44">
        <v>4.2500000000000003E-2</v>
      </c>
      <c r="K1182" s="44">
        <v>4.5805999999999993E-2</v>
      </c>
      <c r="M1182" s="45">
        <v>1.23126E-2</v>
      </c>
    </row>
    <row r="1183" spans="4:13" ht="15.75" customHeight="1" x14ac:dyDescent="0.25">
      <c r="D1183" s="40"/>
      <c r="E1183" s="40"/>
      <c r="F1183" s="101">
        <v>38169</v>
      </c>
      <c r="G1183" s="44">
        <v>1.3612500000000001E-2</v>
      </c>
      <c r="H1183" s="44">
        <v>1.6E-2</v>
      </c>
      <c r="I1183" s="44">
        <v>1.8974999999999999E-2</v>
      </c>
      <c r="J1183" s="44">
        <v>4.2500000000000003E-2</v>
      </c>
      <c r="K1183" s="44">
        <v>4.5629000000000003E-2</v>
      </c>
      <c r="M1183" s="45">
        <v>1.2372000000000001E-2</v>
      </c>
    </row>
    <row r="1184" spans="4:13" ht="15.75" customHeight="1" x14ac:dyDescent="0.25">
      <c r="D1184" s="40"/>
      <c r="E1184" s="40"/>
      <c r="F1184" s="101">
        <v>38170</v>
      </c>
      <c r="G1184" s="44">
        <v>1.3600000000000001E-2</v>
      </c>
      <c r="H1184" s="44">
        <v>1.6E-2</v>
      </c>
      <c r="I1184" s="44">
        <v>1.8812499999999999E-2</v>
      </c>
      <c r="J1184" s="44">
        <v>4.2500000000000003E-2</v>
      </c>
      <c r="K1184" s="44">
        <v>4.4588999999999997E-2</v>
      </c>
      <c r="M1184" s="45">
        <v>1.2364200000000001E-2</v>
      </c>
    </row>
    <row r="1185" spans="4:13" ht="15.75" customHeight="1" x14ac:dyDescent="0.25">
      <c r="D1185" s="40"/>
      <c r="E1185" s="40"/>
      <c r="F1185" s="101">
        <v>38173</v>
      </c>
      <c r="G1185" s="44">
        <v>1.35125E-2</v>
      </c>
      <c r="H1185" s="44">
        <v>1.5774999999999997E-2</v>
      </c>
      <c r="I1185" s="44">
        <v>1.83375E-2</v>
      </c>
      <c r="J1185" s="44" t="s">
        <v>33</v>
      </c>
      <c r="K1185" s="44">
        <v>4.4588999999999997E-2</v>
      </c>
      <c r="M1185" s="45">
        <v>1.2364200000000001E-2</v>
      </c>
    </row>
    <row r="1186" spans="4:13" ht="15.75" customHeight="1" x14ac:dyDescent="0.25">
      <c r="D1186" s="40"/>
      <c r="E1186" s="40"/>
      <c r="F1186" s="101">
        <v>38174</v>
      </c>
      <c r="G1186" s="44">
        <v>1.3506300000000001E-2</v>
      </c>
      <c r="H1186" s="44">
        <v>1.5800000000000002E-2</v>
      </c>
      <c r="I1186" s="44">
        <v>1.84E-2</v>
      </c>
      <c r="J1186" s="44">
        <v>4.2500000000000003E-2</v>
      </c>
      <c r="K1186" s="44">
        <v>4.4743000000000005E-2</v>
      </c>
      <c r="M1186" s="45">
        <v>1.24353E-2</v>
      </c>
    </row>
    <row r="1187" spans="4:13" ht="15.75" customHeight="1" x14ac:dyDescent="0.25">
      <c r="D1187" s="40"/>
      <c r="E1187" s="40"/>
      <c r="F1187" s="101">
        <v>38175</v>
      </c>
      <c r="G1187" s="44">
        <v>1.3500000000000002E-2</v>
      </c>
      <c r="H1187" s="44">
        <v>1.58125E-2</v>
      </c>
      <c r="I1187" s="44">
        <v>1.8412500000000002E-2</v>
      </c>
      <c r="J1187" s="44">
        <v>4.2500000000000003E-2</v>
      </c>
      <c r="K1187" s="44">
        <v>4.4743000000000005E-2</v>
      </c>
      <c r="M1187" s="45">
        <v>1.24855E-2</v>
      </c>
    </row>
    <row r="1188" spans="4:13" ht="15.75" customHeight="1" x14ac:dyDescent="0.25">
      <c r="D1188" s="40"/>
      <c r="E1188" s="40"/>
      <c r="F1188" s="101">
        <v>38176</v>
      </c>
      <c r="G1188" s="44">
        <v>1.3631299999999999E-2</v>
      </c>
      <c r="H1188" s="44">
        <v>1.5900000000000001E-2</v>
      </c>
      <c r="I1188" s="44">
        <v>1.8412500000000002E-2</v>
      </c>
      <c r="J1188" s="44">
        <v>4.2500000000000003E-2</v>
      </c>
      <c r="K1188" s="44">
        <v>4.4703999999999994E-2</v>
      </c>
      <c r="M1188" s="45">
        <v>1.2500299999999999E-2</v>
      </c>
    </row>
    <row r="1189" spans="4:13" ht="15.75" customHeight="1" x14ac:dyDescent="0.25">
      <c r="D1189" s="40"/>
      <c r="E1189" s="40"/>
      <c r="F1189" s="101">
        <v>38177</v>
      </c>
      <c r="G1189" s="44">
        <v>1.3668800000000002E-2</v>
      </c>
      <c r="H1189" s="44">
        <v>1.5900000000000001E-2</v>
      </c>
      <c r="I1189" s="44">
        <v>1.84E-2</v>
      </c>
      <c r="J1189" s="44">
        <v>4.2500000000000003E-2</v>
      </c>
      <c r="K1189" s="44">
        <v>4.4565E-2</v>
      </c>
      <c r="M1189" s="45">
        <v>1.25095E-2</v>
      </c>
    </row>
    <row r="1190" spans="4:13" ht="15.75" customHeight="1" x14ac:dyDescent="0.25">
      <c r="D1190" s="40"/>
      <c r="E1190" s="40"/>
      <c r="F1190" s="101">
        <v>38180</v>
      </c>
      <c r="G1190" s="44">
        <v>1.38E-2</v>
      </c>
      <c r="H1190" s="44">
        <v>1.6E-2</v>
      </c>
      <c r="I1190" s="44">
        <v>1.8412500000000002E-2</v>
      </c>
      <c r="J1190" s="44">
        <v>4.2500000000000003E-2</v>
      </c>
      <c r="K1190" s="44">
        <v>4.4447E-2</v>
      </c>
      <c r="M1190" s="45">
        <v>1.2703299999999999E-2</v>
      </c>
    </row>
    <row r="1191" spans="4:13" ht="15.75" customHeight="1" x14ac:dyDescent="0.25">
      <c r="D1191" s="40"/>
      <c r="E1191" s="40"/>
      <c r="F1191" s="101">
        <v>38181</v>
      </c>
      <c r="G1191" s="44">
        <v>1.38E-2</v>
      </c>
      <c r="H1191" s="44">
        <v>1.6E-2</v>
      </c>
      <c r="I1191" s="44">
        <v>1.8600000000000002E-2</v>
      </c>
      <c r="J1191" s="44">
        <v>4.2500000000000003E-2</v>
      </c>
      <c r="K1191" s="44">
        <v>4.4699999999999997E-2</v>
      </c>
      <c r="M1191" s="45">
        <v>1.2780800000000002E-2</v>
      </c>
    </row>
    <row r="1192" spans="4:13" ht="15.75" customHeight="1" x14ac:dyDescent="0.25">
      <c r="D1192" s="40"/>
      <c r="E1192" s="40"/>
      <c r="F1192" s="101">
        <v>38182</v>
      </c>
      <c r="G1192" s="44">
        <v>1.3899999999999999E-2</v>
      </c>
      <c r="H1192" s="44">
        <v>1.61E-2</v>
      </c>
      <c r="I1192" s="44">
        <v>1.8700000000000001E-2</v>
      </c>
      <c r="J1192" s="44">
        <v>4.2500000000000003E-2</v>
      </c>
      <c r="K1192" s="44">
        <v>4.4797000000000003E-2</v>
      </c>
      <c r="M1192" s="45">
        <v>1.29648E-2</v>
      </c>
    </row>
    <row r="1193" spans="4:13" ht="15.75" customHeight="1" x14ac:dyDescent="0.25">
      <c r="D1193" s="40"/>
      <c r="E1193" s="40"/>
      <c r="F1193" s="101">
        <v>38183</v>
      </c>
      <c r="G1193" s="44">
        <v>1.41E-2</v>
      </c>
      <c r="H1193" s="44">
        <v>1.6200000000000003E-2</v>
      </c>
      <c r="I1193" s="44">
        <v>1.8799999999999997E-2</v>
      </c>
      <c r="J1193" s="44">
        <v>4.2500000000000003E-2</v>
      </c>
      <c r="K1193" s="44">
        <v>4.4797000000000003E-2</v>
      </c>
      <c r="M1193" s="45">
        <v>1.2988299999999999E-2</v>
      </c>
    </row>
    <row r="1194" spans="4:13" ht="15.75" customHeight="1" x14ac:dyDescent="0.25">
      <c r="D1194" s="40"/>
      <c r="E1194" s="40"/>
      <c r="F1194" s="101">
        <v>38184</v>
      </c>
      <c r="G1194" s="44">
        <v>1.4199999999999999E-2</v>
      </c>
      <c r="H1194" s="44">
        <v>1.6299999999999999E-2</v>
      </c>
      <c r="I1194" s="44">
        <v>1.8912500000000002E-2</v>
      </c>
      <c r="J1194" s="44">
        <v>4.2500000000000003E-2</v>
      </c>
      <c r="K1194" s="44">
        <v>4.3491000000000002E-2</v>
      </c>
      <c r="M1194" s="45">
        <v>1.2997099999999999E-2</v>
      </c>
    </row>
    <row r="1195" spans="4:13" ht="15.75" customHeight="1" x14ac:dyDescent="0.25">
      <c r="D1195" s="40"/>
      <c r="E1195" s="40"/>
      <c r="F1195" s="101">
        <v>38187</v>
      </c>
      <c r="G1195" s="44">
        <v>1.4199999999999999E-2</v>
      </c>
      <c r="H1195" s="44">
        <v>1.6299999999999999E-2</v>
      </c>
      <c r="I1195" s="44">
        <v>1.8600000000000002E-2</v>
      </c>
      <c r="J1195" s="44">
        <v>4.2500000000000003E-2</v>
      </c>
      <c r="K1195" s="44">
        <v>4.3508999999999999E-2</v>
      </c>
      <c r="M1195" s="45">
        <v>1.3226400000000001E-2</v>
      </c>
    </row>
    <row r="1196" spans="4:13" ht="15.75" customHeight="1" x14ac:dyDescent="0.25">
      <c r="D1196" s="40"/>
      <c r="E1196" s="40"/>
      <c r="F1196" s="101">
        <v>38188</v>
      </c>
      <c r="G1196" s="44">
        <v>1.4262500000000001E-2</v>
      </c>
      <c r="H1196" s="44">
        <v>1.6324999999999999E-2</v>
      </c>
      <c r="I1196" s="44">
        <v>1.8700000000000001E-2</v>
      </c>
      <c r="J1196" s="44">
        <v>4.2500000000000003E-2</v>
      </c>
      <c r="K1196" s="44">
        <v>4.4440999999999994E-2</v>
      </c>
      <c r="M1196" s="45">
        <v>1.32975E-2</v>
      </c>
    </row>
    <row r="1197" spans="4:13" ht="15.75" customHeight="1" x14ac:dyDescent="0.25">
      <c r="D1197" s="40"/>
      <c r="E1197" s="40"/>
      <c r="F1197" s="101">
        <v>38189</v>
      </c>
      <c r="G1197" s="44">
        <v>1.43313E-2</v>
      </c>
      <c r="H1197" s="44">
        <v>1.6500000000000001E-2</v>
      </c>
      <c r="I1197" s="44">
        <v>1.9199999999999998E-2</v>
      </c>
      <c r="J1197" s="44">
        <v>4.2500000000000003E-2</v>
      </c>
      <c r="K1197" s="44">
        <v>4.4656000000000001E-2</v>
      </c>
      <c r="M1197" s="45">
        <v>1.34381E-2</v>
      </c>
    </row>
    <row r="1198" spans="4:13" ht="15.75" customHeight="1" x14ac:dyDescent="0.25">
      <c r="D1198" s="40"/>
      <c r="E1198" s="40"/>
      <c r="F1198" s="101">
        <v>38190</v>
      </c>
      <c r="G1198" s="44">
        <v>1.4499999999999999E-2</v>
      </c>
      <c r="H1198" s="44">
        <v>1.66E-2</v>
      </c>
      <c r="I1198" s="44">
        <v>1.9299999999999998E-2</v>
      </c>
      <c r="J1198" s="44">
        <v>4.2500000000000003E-2</v>
      </c>
      <c r="K1198" s="44">
        <v>4.444E-2</v>
      </c>
      <c r="M1198" s="45">
        <v>1.3476300000000002E-2</v>
      </c>
    </row>
    <row r="1199" spans="4:13" ht="15.75" customHeight="1" x14ac:dyDescent="0.25">
      <c r="D1199" s="40"/>
      <c r="E1199" s="40"/>
      <c r="F1199" s="101">
        <v>38191</v>
      </c>
      <c r="G1199" s="44">
        <v>1.4499999999999999E-2</v>
      </c>
      <c r="H1199" s="44">
        <v>1.66E-2</v>
      </c>
      <c r="I1199" s="44">
        <v>1.9299999999999998E-2</v>
      </c>
      <c r="J1199" s="44">
        <v>4.2500000000000003E-2</v>
      </c>
      <c r="K1199" s="44">
        <v>4.4301000000000007E-2</v>
      </c>
      <c r="M1199" s="45">
        <v>1.3513799999999999E-2</v>
      </c>
    </row>
    <row r="1200" spans="4:13" ht="15.75" customHeight="1" x14ac:dyDescent="0.25">
      <c r="D1200" s="40"/>
      <c r="E1200" s="40"/>
      <c r="F1200" s="101">
        <v>38194</v>
      </c>
      <c r="G1200" s="44">
        <v>1.4618800000000001E-2</v>
      </c>
      <c r="H1200" s="44">
        <v>1.66188E-2</v>
      </c>
      <c r="I1200" s="44">
        <v>1.9299999999999998E-2</v>
      </c>
      <c r="J1200" s="44">
        <v>4.2500000000000003E-2</v>
      </c>
      <c r="K1200" s="44">
        <v>4.4847999999999999E-2</v>
      </c>
      <c r="M1200" s="45">
        <v>1.3749599999999999E-2</v>
      </c>
    </row>
    <row r="1201" spans="4:13" ht="15.75" customHeight="1" x14ac:dyDescent="0.25">
      <c r="D1201" s="40"/>
      <c r="E1201" s="40"/>
      <c r="F1201" s="101">
        <v>38195</v>
      </c>
      <c r="G1201" s="44">
        <v>1.47E-2</v>
      </c>
      <c r="H1201" s="44">
        <v>1.67E-2</v>
      </c>
      <c r="I1201" s="44">
        <v>1.9599999999999999E-2</v>
      </c>
      <c r="J1201" s="44">
        <v>4.2500000000000003E-2</v>
      </c>
      <c r="K1201" s="44">
        <v>4.6131999999999999E-2</v>
      </c>
      <c r="M1201" s="45">
        <v>1.38303E-2</v>
      </c>
    </row>
    <row r="1202" spans="4:13" ht="15.75" customHeight="1" x14ac:dyDescent="0.25">
      <c r="D1202" s="40"/>
      <c r="E1202" s="40"/>
      <c r="F1202" s="101">
        <v>38196</v>
      </c>
      <c r="G1202" s="44">
        <v>1.4800000000000001E-2</v>
      </c>
      <c r="H1202" s="44">
        <v>1.6799999999999999E-2</v>
      </c>
      <c r="I1202" s="44">
        <v>1.9799999999999998E-2</v>
      </c>
      <c r="J1202" s="44">
        <v>4.2500000000000003E-2</v>
      </c>
      <c r="K1202" s="44">
        <v>4.5834E-2</v>
      </c>
      <c r="M1202" s="45">
        <v>1.3966000000000001E-2</v>
      </c>
    </row>
    <row r="1203" spans="4:13" ht="15.75" customHeight="1" x14ac:dyDescent="0.25">
      <c r="D1203" s="40"/>
      <c r="E1203" s="40"/>
      <c r="F1203" s="101">
        <v>38197</v>
      </c>
      <c r="G1203" s="44">
        <v>1.4918800000000001E-2</v>
      </c>
      <c r="H1203" s="44">
        <v>1.6937500000000001E-2</v>
      </c>
      <c r="I1203" s="44">
        <v>1.9862500000000002E-2</v>
      </c>
      <c r="J1203" s="44">
        <v>4.2500000000000003E-2</v>
      </c>
      <c r="K1203" s="44">
        <v>4.5754000000000003E-2</v>
      </c>
      <c r="M1203" s="45">
        <v>1.4005099999999999E-2</v>
      </c>
    </row>
    <row r="1204" spans="4:13" ht="15.75" customHeight="1" x14ac:dyDescent="0.25">
      <c r="D1204" s="40"/>
      <c r="E1204" s="40"/>
      <c r="F1204" s="101">
        <v>38198</v>
      </c>
      <c r="G1204" s="44">
        <v>1.5037499999999999E-2</v>
      </c>
      <c r="H1204" s="44">
        <v>1.7000000000000001E-2</v>
      </c>
      <c r="I1204" s="44">
        <v>1.9799999999999998E-2</v>
      </c>
      <c r="J1204" s="44">
        <v>4.2500000000000003E-2</v>
      </c>
      <c r="K1204" s="44">
        <v>4.4747000000000002E-2</v>
      </c>
      <c r="M1204" s="45">
        <v>1.40337E-2</v>
      </c>
    </row>
    <row r="1205" spans="4:13" ht="15.75" customHeight="1" x14ac:dyDescent="0.25">
      <c r="D1205" s="40"/>
      <c r="E1205" s="40"/>
      <c r="F1205" s="101">
        <v>38201</v>
      </c>
      <c r="G1205" s="44">
        <v>1.51375E-2</v>
      </c>
      <c r="H1205" s="44">
        <v>1.6899999999999998E-2</v>
      </c>
      <c r="I1205" s="44">
        <v>1.9375E-2</v>
      </c>
      <c r="J1205" s="44">
        <v>4.2500000000000003E-2</v>
      </c>
      <c r="K1205" s="44">
        <v>4.4490999999999996E-2</v>
      </c>
      <c r="M1205" s="45">
        <v>1.42405E-2</v>
      </c>
    </row>
    <row r="1206" spans="4:13" ht="15.75" customHeight="1" x14ac:dyDescent="0.25">
      <c r="D1206" s="40"/>
      <c r="E1206" s="40"/>
      <c r="F1206" s="101">
        <v>38202</v>
      </c>
      <c r="G1206" s="44">
        <v>1.525E-2</v>
      </c>
      <c r="H1206" s="44">
        <v>1.7000000000000001E-2</v>
      </c>
      <c r="I1206" s="44">
        <v>1.9550000000000001E-2</v>
      </c>
      <c r="J1206" s="44">
        <v>4.2500000000000003E-2</v>
      </c>
      <c r="K1206" s="44">
        <v>4.4236000000000004E-2</v>
      </c>
      <c r="M1206" s="45">
        <v>1.4305099999999999E-2</v>
      </c>
    </row>
    <row r="1207" spans="4:13" ht="15.75" customHeight="1" x14ac:dyDescent="0.25">
      <c r="D1207" s="40"/>
      <c r="E1207" s="40"/>
      <c r="F1207" s="101">
        <v>38203</v>
      </c>
      <c r="G1207" s="44">
        <v>1.54E-2</v>
      </c>
      <c r="H1207" s="44">
        <v>1.7000000000000001E-2</v>
      </c>
      <c r="I1207" s="44">
        <v>1.9400000000000001E-2</v>
      </c>
      <c r="J1207" s="44">
        <v>4.2500000000000003E-2</v>
      </c>
      <c r="K1207" s="44">
        <v>4.4176E-2</v>
      </c>
      <c r="M1207" s="45">
        <v>1.4438599999999999E-2</v>
      </c>
    </row>
    <row r="1208" spans="4:13" ht="15.75" customHeight="1" x14ac:dyDescent="0.25">
      <c r="D1208" s="40"/>
      <c r="E1208" s="40"/>
      <c r="F1208" s="101">
        <v>38204</v>
      </c>
      <c r="G1208" s="44">
        <v>1.5625E-2</v>
      </c>
      <c r="H1208" s="44">
        <v>1.7100000000000001E-2</v>
      </c>
      <c r="I1208" s="44">
        <v>1.95E-2</v>
      </c>
      <c r="J1208" s="44">
        <v>4.2500000000000003E-2</v>
      </c>
      <c r="K1208" s="44">
        <v>4.4000000000000004E-2</v>
      </c>
      <c r="M1208" s="45">
        <v>1.4502999999999999E-2</v>
      </c>
    </row>
    <row r="1209" spans="4:13" ht="15.75" customHeight="1" x14ac:dyDescent="0.25">
      <c r="D1209" s="40"/>
      <c r="E1209" s="40"/>
      <c r="F1209" s="101">
        <v>38205</v>
      </c>
      <c r="G1209" s="44">
        <v>1.5737500000000001E-2</v>
      </c>
      <c r="H1209" s="44">
        <v>1.7100000000000001E-2</v>
      </c>
      <c r="I1209" s="44">
        <v>1.9412499999999999E-2</v>
      </c>
      <c r="J1209" s="44">
        <v>4.2500000000000003E-2</v>
      </c>
      <c r="K1209" s="44">
        <v>4.2195999999999997E-2</v>
      </c>
      <c r="M1209" s="45">
        <v>1.4561900000000001E-2</v>
      </c>
    </row>
    <row r="1210" spans="4:13" ht="15.75" customHeight="1" x14ac:dyDescent="0.25">
      <c r="D1210" s="40"/>
      <c r="E1210" s="40"/>
      <c r="F1210" s="101">
        <v>38208</v>
      </c>
      <c r="G1210" s="44">
        <v>1.56875E-2</v>
      </c>
      <c r="H1210" s="44">
        <v>1.67E-2</v>
      </c>
      <c r="I1210" s="44">
        <v>1.8600000000000002E-2</v>
      </c>
      <c r="J1210" s="44">
        <v>4.2500000000000003E-2</v>
      </c>
      <c r="K1210" s="44">
        <v>4.2561000000000002E-2</v>
      </c>
      <c r="M1210" s="45">
        <v>1.47572E-2</v>
      </c>
    </row>
    <row r="1211" spans="4:13" ht="15.75" customHeight="1" x14ac:dyDescent="0.25">
      <c r="D1211" s="40"/>
      <c r="E1211" s="40"/>
      <c r="F1211" s="101">
        <v>38209</v>
      </c>
      <c r="G1211" s="44">
        <v>1.5787499999999999E-2</v>
      </c>
      <c r="H1211" s="44">
        <v>1.6799999999999999E-2</v>
      </c>
      <c r="I1211" s="44">
        <v>1.8799999999999997E-2</v>
      </c>
      <c r="J1211" s="44">
        <v>4.4999999999999998E-2</v>
      </c>
      <c r="K1211" s="44">
        <v>4.2888000000000003E-2</v>
      </c>
      <c r="M1211" s="45">
        <v>1.48153E-2</v>
      </c>
    </row>
    <row r="1212" spans="4:13" ht="15.75" customHeight="1" x14ac:dyDescent="0.25">
      <c r="D1212" s="40"/>
      <c r="E1212" s="40"/>
      <c r="F1212" s="101">
        <v>38210</v>
      </c>
      <c r="G1212" s="44">
        <v>1.6E-2</v>
      </c>
      <c r="H1212" s="44">
        <v>1.7100000000000001E-2</v>
      </c>
      <c r="I1212" s="44">
        <v>1.9199999999999998E-2</v>
      </c>
      <c r="J1212" s="44">
        <v>4.4999999999999998E-2</v>
      </c>
      <c r="K1212" s="44">
        <v>4.2713000000000001E-2</v>
      </c>
      <c r="M1212" s="45">
        <v>1.4839700000000001E-2</v>
      </c>
    </row>
    <row r="1213" spans="4:13" ht="15.75" customHeight="1" x14ac:dyDescent="0.25">
      <c r="D1213" s="40"/>
      <c r="E1213" s="40"/>
      <c r="F1213" s="101">
        <v>38211</v>
      </c>
      <c r="G1213" s="44">
        <v>1.6E-2</v>
      </c>
      <c r="H1213" s="44">
        <v>1.7112499999999999E-2</v>
      </c>
      <c r="I1213" s="44">
        <v>1.9199999999999998E-2</v>
      </c>
      <c r="J1213" s="44">
        <v>4.4999999999999998E-2</v>
      </c>
      <c r="K1213" s="44">
        <v>4.2537999999999999E-2</v>
      </c>
      <c r="M1213" s="45">
        <v>1.48529E-2</v>
      </c>
    </row>
    <row r="1214" spans="4:13" ht="15.75" customHeight="1" x14ac:dyDescent="0.25">
      <c r="D1214" s="40"/>
      <c r="E1214" s="40"/>
      <c r="F1214" s="101">
        <v>38212</v>
      </c>
      <c r="G1214" s="44">
        <v>1.6E-2</v>
      </c>
      <c r="H1214" s="44">
        <v>1.72E-2</v>
      </c>
      <c r="I1214" s="44">
        <v>1.92125E-2</v>
      </c>
      <c r="J1214" s="44">
        <v>4.4999999999999998E-2</v>
      </c>
      <c r="K1214" s="44">
        <v>4.2268E-2</v>
      </c>
      <c r="M1214" s="45">
        <v>1.48605E-2</v>
      </c>
    </row>
    <row r="1215" spans="4:13" ht="15.75" customHeight="1" x14ac:dyDescent="0.25">
      <c r="D1215" s="40"/>
      <c r="E1215" s="40"/>
      <c r="F1215" s="101">
        <v>38215</v>
      </c>
      <c r="G1215" s="44">
        <v>1.6E-2</v>
      </c>
      <c r="H1215" s="44">
        <v>1.72E-2</v>
      </c>
      <c r="I1215" s="44">
        <v>1.9199999999999998E-2</v>
      </c>
      <c r="J1215" s="44">
        <v>4.4999999999999998E-2</v>
      </c>
      <c r="K1215" s="44">
        <v>4.2615999999999994E-2</v>
      </c>
      <c r="M1215" s="45">
        <v>1.4899299999999999E-2</v>
      </c>
    </row>
    <row r="1216" spans="4:13" ht="15.75" customHeight="1" x14ac:dyDescent="0.25">
      <c r="D1216" s="40"/>
      <c r="E1216" s="40"/>
      <c r="F1216" s="101">
        <v>38216</v>
      </c>
      <c r="G1216" s="44">
        <v>1.6E-2</v>
      </c>
      <c r="H1216" s="44">
        <v>1.7299999999999999E-2</v>
      </c>
      <c r="I1216" s="44">
        <v>1.9400000000000001E-2</v>
      </c>
      <c r="J1216" s="44">
        <v>4.4999999999999998E-2</v>
      </c>
      <c r="K1216" s="44">
        <v>4.1901000000000001E-2</v>
      </c>
      <c r="M1216" s="45">
        <v>1.48831E-2</v>
      </c>
    </row>
    <row r="1217" spans="4:13" ht="15.75" customHeight="1" x14ac:dyDescent="0.25">
      <c r="D1217" s="40"/>
      <c r="E1217" s="40"/>
      <c r="F1217" s="101">
        <v>38217</v>
      </c>
      <c r="G1217" s="44">
        <v>1.6E-2</v>
      </c>
      <c r="H1217" s="44">
        <v>1.7299999999999999E-2</v>
      </c>
      <c r="I1217" s="44">
        <v>1.92125E-2</v>
      </c>
      <c r="J1217" s="44">
        <v>4.4999999999999998E-2</v>
      </c>
      <c r="K1217" s="44">
        <v>4.2363999999999999E-2</v>
      </c>
      <c r="M1217" s="45">
        <v>1.4915599999999999E-2</v>
      </c>
    </row>
    <row r="1218" spans="4:13" ht="15.75" customHeight="1" x14ac:dyDescent="0.25">
      <c r="D1218" s="40"/>
      <c r="E1218" s="40"/>
      <c r="F1218" s="101">
        <v>38218</v>
      </c>
      <c r="G1218" s="44">
        <v>1.61E-2</v>
      </c>
      <c r="H1218" s="44">
        <v>1.7399999999999999E-2</v>
      </c>
      <c r="I1218" s="44">
        <v>1.9375E-2</v>
      </c>
      <c r="J1218" s="44">
        <v>4.4999999999999998E-2</v>
      </c>
      <c r="K1218" s="44">
        <v>4.2131999999999996E-2</v>
      </c>
      <c r="M1218" s="45">
        <v>1.49436E-2</v>
      </c>
    </row>
    <row r="1219" spans="4:13" ht="15.75" customHeight="1" x14ac:dyDescent="0.25">
      <c r="D1219" s="40"/>
      <c r="E1219" s="40"/>
      <c r="F1219" s="101">
        <v>38219</v>
      </c>
      <c r="G1219" s="44">
        <v>1.61E-2</v>
      </c>
      <c r="H1219" s="44">
        <v>1.7399999999999999E-2</v>
      </c>
      <c r="I1219" s="44">
        <v>1.9299999999999998E-2</v>
      </c>
      <c r="J1219" s="44">
        <v>4.4999999999999998E-2</v>
      </c>
      <c r="K1219" s="44">
        <v>4.2325000000000002E-2</v>
      </c>
      <c r="M1219" s="45">
        <v>1.49573E-2</v>
      </c>
    </row>
    <row r="1220" spans="4:13" ht="15.75" customHeight="1" x14ac:dyDescent="0.25">
      <c r="D1220" s="40"/>
      <c r="E1220" s="40"/>
      <c r="F1220" s="101">
        <v>38222</v>
      </c>
      <c r="G1220" s="44">
        <v>1.6150000000000001E-2</v>
      </c>
      <c r="H1220" s="44">
        <v>1.7500000000000002E-2</v>
      </c>
      <c r="I1220" s="44">
        <v>1.95E-2</v>
      </c>
      <c r="J1220" s="44">
        <v>4.4999999999999998E-2</v>
      </c>
      <c r="K1220" s="44">
        <v>4.2828999999999999E-2</v>
      </c>
      <c r="M1220" s="45">
        <v>1.5118899999999999E-2</v>
      </c>
    </row>
    <row r="1221" spans="4:13" ht="15.75" customHeight="1" x14ac:dyDescent="0.25">
      <c r="D1221" s="40"/>
      <c r="E1221" s="40"/>
      <c r="F1221" s="101">
        <v>38223</v>
      </c>
      <c r="G1221" s="44">
        <v>1.6250000000000001E-2</v>
      </c>
      <c r="H1221" s="44">
        <v>1.7600000000000001E-2</v>
      </c>
      <c r="I1221" s="44">
        <v>1.9799999999999998E-2</v>
      </c>
      <c r="J1221" s="44">
        <v>4.4999999999999998E-2</v>
      </c>
      <c r="K1221" s="44">
        <v>4.2712E-2</v>
      </c>
      <c r="M1221" s="45">
        <v>1.5177000000000001E-2</v>
      </c>
    </row>
    <row r="1222" spans="4:13" ht="15.75" customHeight="1" x14ac:dyDescent="0.25">
      <c r="D1222" s="40"/>
      <c r="E1222" s="40"/>
      <c r="F1222" s="101">
        <v>38224</v>
      </c>
      <c r="G1222" s="44">
        <v>1.6299999999999999E-2</v>
      </c>
      <c r="H1222" s="44">
        <v>1.77E-2</v>
      </c>
      <c r="I1222" s="44">
        <v>1.9799999999999998E-2</v>
      </c>
      <c r="J1222" s="44">
        <v>4.4999999999999998E-2</v>
      </c>
      <c r="K1222" s="44">
        <v>4.2615E-2</v>
      </c>
      <c r="M1222" s="45">
        <v>1.5325200000000001E-2</v>
      </c>
    </row>
    <row r="1223" spans="4:13" ht="15.75" customHeight="1" x14ac:dyDescent="0.25">
      <c r="D1223" s="40"/>
      <c r="E1223" s="40"/>
      <c r="F1223" s="101">
        <v>38225</v>
      </c>
      <c r="G1223" s="44">
        <v>1.6399999999999998E-2</v>
      </c>
      <c r="H1223" s="44">
        <v>1.7812499999999998E-2</v>
      </c>
      <c r="I1223" s="44">
        <v>1.9900000000000001E-2</v>
      </c>
      <c r="J1223" s="44">
        <v>4.4999999999999998E-2</v>
      </c>
      <c r="K1223" s="44">
        <v>4.2091999999999997E-2</v>
      </c>
      <c r="M1223" s="45">
        <v>1.5341E-2</v>
      </c>
    </row>
    <row r="1224" spans="4:13" ht="15.75" customHeight="1" x14ac:dyDescent="0.25">
      <c r="D1224" s="40"/>
      <c r="E1224" s="40"/>
      <c r="F1224" s="101">
        <v>38226</v>
      </c>
      <c r="G1224" s="44">
        <v>1.6500000000000001E-2</v>
      </c>
      <c r="H1224" s="44">
        <v>1.7899999999999999E-2</v>
      </c>
      <c r="I1224" s="44">
        <v>1.9900000000000001E-2</v>
      </c>
      <c r="J1224" s="44">
        <v>4.4999999999999998E-2</v>
      </c>
      <c r="K1224" s="44">
        <v>4.2264999999999997E-2</v>
      </c>
      <c r="M1224" s="45">
        <v>1.5354600000000001E-2</v>
      </c>
    </row>
    <row r="1225" spans="4:13" ht="15.75" customHeight="1" x14ac:dyDescent="0.25">
      <c r="D1225" s="40"/>
      <c r="E1225" s="40"/>
      <c r="F1225" s="101">
        <v>38229</v>
      </c>
      <c r="G1225" s="44" t="s">
        <v>33</v>
      </c>
      <c r="H1225" s="44" t="s">
        <v>33</v>
      </c>
      <c r="I1225" s="44" t="s">
        <v>33</v>
      </c>
      <c r="J1225" s="44">
        <v>4.4999999999999998E-2</v>
      </c>
      <c r="K1225" s="44">
        <v>4.1763000000000002E-2</v>
      </c>
      <c r="M1225" s="45">
        <v>1.5542E-2</v>
      </c>
    </row>
    <row r="1226" spans="4:13" ht="15.75" customHeight="1" x14ac:dyDescent="0.25">
      <c r="D1226" s="40"/>
      <c r="E1226" s="40"/>
      <c r="F1226" s="101">
        <v>38230</v>
      </c>
      <c r="G1226" s="44">
        <v>1.67E-2</v>
      </c>
      <c r="H1226" s="44">
        <v>1.8000000000000002E-2</v>
      </c>
      <c r="I1226" s="44">
        <v>1.9900000000000001E-2</v>
      </c>
      <c r="J1226" s="44">
        <v>4.4999999999999998E-2</v>
      </c>
      <c r="K1226" s="44">
        <v>4.1166999999999995E-2</v>
      </c>
      <c r="M1226" s="45">
        <v>1.5559400000000001E-2</v>
      </c>
    </row>
    <row r="1227" spans="4:13" ht="15.75" customHeight="1" x14ac:dyDescent="0.25">
      <c r="D1227" s="40"/>
      <c r="E1227" s="40"/>
      <c r="F1227" s="101">
        <v>38231</v>
      </c>
      <c r="G1227" s="44">
        <v>1.67E-2</v>
      </c>
      <c r="H1227" s="44">
        <v>1.8000000000000002E-2</v>
      </c>
      <c r="I1227" s="44">
        <v>1.9799999999999998E-2</v>
      </c>
      <c r="J1227" s="44">
        <v>4.4999999999999998E-2</v>
      </c>
      <c r="K1227" s="44">
        <v>4.1127999999999998E-2</v>
      </c>
      <c r="M1227" s="45">
        <v>1.5622799999999999E-2</v>
      </c>
    </row>
    <row r="1228" spans="4:13" ht="15.75" customHeight="1" x14ac:dyDescent="0.25">
      <c r="D1228" s="40"/>
      <c r="E1228" s="40"/>
      <c r="F1228" s="101">
        <v>38232</v>
      </c>
      <c r="G1228" s="44">
        <v>1.6862499999999999E-2</v>
      </c>
      <c r="H1228" s="44">
        <v>1.8100000000000002E-2</v>
      </c>
      <c r="I1228" s="44">
        <v>1.98125E-2</v>
      </c>
      <c r="J1228" s="44">
        <v>4.4999999999999998E-2</v>
      </c>
      <c r="K1228" s="44">
        <v>4.2129E-2</v>
      </c>
      <c r="M1228" s="45">
        <v>1.5804100000000001E-2</v>
      </c>
    </row>
    <row r="1229" spans="4:13" ht="15.75" customHeight="1" x14ac:dyDescent="0.25">
      <c r="D1229" s="40"/>
      <c r="E1229" s="40"/>
      <c r="F1229" s="101">
        <v>38233</v>
      </c>
      <c r="G1229" s="44">
        <v>1.6962500000000002E-2</v>
      </c>
      <c r="H1229" s="44">
        <v>1.8200000000000001E-2</v>
      </c>
      <c r="I1229" s="44">
        <v>2.0099999999999996E-2</v>
      </c>
      <c r="J1229" s="44">
        <v>4.4999999999999998E-2</v>
      </c>
      <c r="K1229" s="44">
        <v>4.2945000000000004E-2</v>
      </c>
      <c r="M1229" s="45">
        <v>1.5826199999999999E-2</v>
      </c>
    </row>
    <row r="1230" spans="4:13" ht="15.75" customHeight="1" x14ac:dyDescent="0.25">
      <c r="D1230" s="40"/>
      <c r="E1230" s="40"/>
      <c r="F1230" s="101">
        <v>38236</v>
      </c>
      <c r="G1230" s="44">
        <v>1.7225000000000001E-2</v>
      </c>
      <c r="H1230" s="44">
        <v>1.8500000000000003E-2</v>
      </c>
      <c r="I1230" s="44">
        <v>2.0799999999999999E-2</v>
      </c>
      <c r="J1230" s="44" t="s">
        <v>33</v>
      </c>
      <c r="K1230" s="44">
        <v>4.2945000000000004E-2</v>
      </c>
      <c r="M1230" s="45">
        <v>1.5826199999999999E-2</v>
      </c>
    </row>
    <row r="1231" spans="4:13" ht="15.75" customHeight="1" x14ac:dyDescent="0.25">
      <c r="D1231" s="40"/>
      <c r="E1231" s="40"/>
      <c r="F1231" s="101">
        <v>38237</v>
      </c>
      <c r="G1231" s="44">
        <v>1.7375000000000002E-2</v>
      </c>
      <c r="H1231" s="44">
        <v>1.8600000000000002E-2</v>
      </c>
      <c r="I1231" s="44">
        <v>2.0799999999999999E-2</v>
      </c>
      <c r="J1231" s="44">
        <v>4.4999999999999998E-2</v>
      </c>
      <c r="K1231" s="44">
        <v>4.2380000000000001E-2</v>
      </c>
      <c r="M1231" s="45">
        <v>1.6073400000000002E-2</v>
      </c>
    </row>
    <row r="1232" spans="4:13" ht="15.75" customHeight="1" x14ac:dyDescent="0.25">
      <c r="D1232" s="40"/>
      <c r="E1232" s="40"/>
      <c r="F1232" s="101">
        <v>38238</v>
      </c>
      <c r="G1232" s="44">
        <v>1.7399999999999999E-2</v>
      </c>
      <c r="H1232" s="44">
        <v>1.8624999999999999E-2</v>
      </c>
      <c r="I1232" s="44">
        <v>2.085E-2</v>
      </c>
      <c r="J1232" s="44">
        <v>4.4999999999999998E-2</v>
      </c>
      <c r="K1232" s="44">
        <v>4.1586999999999999E-2</v>
      </c>
      <c r="M1232" s="45">
        <v>1.6143499999999998E-2</v>
      </c>
    </row>
    <row r="1233" spans="4:13" ht="15.75" customHeight="1" x14ac:dyDescent="0.25">
      <c r="D1233" s="40"/>
      <c r="E1233" s="40"/>
      <c r="F1233" s="101">
        <v>38239</v>
      </c>
      <c r="G1233" s="44">
        <v>1.7500000000000002E-2</v>
      </c>
      <c r="H1233" s="44">
        <v>1.8700000000000001E-2</v>
      </c>
      <c r="I1233" s="44">
        <v>2.07E-2</v>
      </c>
      <c r="J1233" s="44">
        <v>4.4999999999999998E-2</v>
      </c>
      <c r="K1233" s="44">
        <v>4.1952999999999997E-2</v>
      </c>
      <c r="M1233" s="45">
        <v>1.6293200000000001E-2</v>
      </c>
    </row>
    <row r="1234" spans="4:13" ht="15.75" customHeight="1" x14ac:dyDescent="0.25">
      <c r="D1234" s="40"/>
      <c r="E1234" s="40"/>
      <c r="F1234" s="101">
        <v>38240</v>
      </c>
      <c r="G1234" s="44">
        <v>1.7575E-2</v>
      </c>
      <c r="H1234" s="44">
        <v>1.8743799999999998E-2</v>
      </c>
      <c r="I1234" s="44">
        <v>2.07E-2</v>
      </c>
      <c r="J1234" s="44">
        <v>4.4999999999999998E-2</v>
      </c>
      <c r="K1234" s="44">
        <v>4.1855999999999997E-2</v>
      </c>
      <c r="M1234" s="45">
        <v>1.6329800000000002E-2</v>
      </c>
    </row>
    <row r="1235" spans="4:13" ht="15.75" customHeight="1" x14ac:dyDescent="0.25">
      <c r="D1235" s="40"/>
      <c r="E1235" s="40"/>
      <c r="F1235" s="101">
        <v>38243</v>
      </c>
      <c r="G1235" s="44">
        <v>1.7600000000000001E-2</v>
      </c>
      <c r="H1235" s="44">
        <v>1.8799999999999997E-2</v>
      </c>
      <c r="I1235" s="44">
        <v>2.06E-2</v>
      </c>
      <c r="J1235" s="44">
        <v>4.4999999999999998E-2</v>
      </c>
      <c r="K1235" s="44">
        <v>4.1353999999999995E-2</v>
      </c>
      <c r="M1235" s="45">
        <v>1.6503900000000002E-2</v>
      </c>
    </row>
    <row r="1236" spans="4:13" ht="15.75" customHeight="1" x14ac:dyDescent="0.25">
      <c r="D1236" s="40"/>
      <c r="E1236" s="40"/>
      <c r="F1236" s="101">
        <v>38244</v>
      </c>
      <c r="G1236" s="44">
        <v>1.7787500000000001E-2</v>
      </c>
      <c r="H1236" s="44">
        <v>1.8799999999999997E-2</v>
      </c>
      <c r="I1236" s="44">
        <v>2.06E-2</v>
      </c>
      <c r="J1236" s="44">
        <v>4.4999999999999998E-2</v>
      </c>
      <c r="K1236" s="44">
        <v>4.1238000000000004E-2</v>
      </c>
      <c r="M1236" s="45">
        <v>1.65773E-2</v>
      </c>
    </row>
    <row r="1237" spans="4:13" ht="15.75" customHeight="1" x14ac:dyDescent="0.25">
      <c r="D1237" s="40"/>
      <c r="E1237" s="40"/>
      <c r="F1237" s="101">
        <v>38245</v>
      </c>
      <c r="G1237" s="44">
        <v>1.7875000000000002E-2</v>
      </c>
      <c r="H1237" s="44">
        <v>1.88813E-2</v>
      </c>
      <c r="I1237" s="44">
        <v>2.0562499999999997E-2</v>
      </c>
      <c r="J1237" s="44">
        <v>4.4999999999999998E-2</v>
      </c>
      <c r="K1237" s="44">
        <v>4.1642999999999999E-2</v>
      </c>
      <c r="M1237" s="45">
        <v>1.6664100000000001E-2</v>
      </c>
    </row>
    <row r="1238" spans="4:13" ht="15.75" customHeight="1" x14ac:dyDescent="0.25">
      <c r="D1238" s="40"/>
      <c r="E1238" s="40"/>
      <c r="F1238" s="101">
        <v>38246</v>
      </c>
      <c r="G1238" s="44">
        <v>1.81125E-2</v>
      </c>
      <c r="H1238" s="44">
        <v>1.9099999999999999E-2</v>
      </c>
      <c r="I1238" s="44">
        <v>2.0799999999999999E-2</v>
      </c>
      <c r="J1238" s="44">
        <v>4.4999999999999998E-2</v>
      </c>
      <c r="K1238" s="44">
        <v>4.0719000000000005E-2</v>
      </c>
      <c r="M1238" s="45">
        <v>1.6830499999999998E-2</v>
      </c>
    </row>
    <row r="1239" spans="4:13" ht="15.75" customHeight="1" x14ac:dyDescent="0.25">
      <c r="D1239" s="40"/>
      <c r="E1239" s="40"/>
      <c r="F1239" s="101">
        <v>38247</v>
      </c>
      <c r="G1239" s="44">
        <v>1.8200000000000001E-2</v>
      </c>
      <c r="H1239" s="44">
        <v>1.9099999999999999E-2</v>
      </c>
      <c r="I1239" s="44">
        <v>2.06E-2</v>
      </c>
      <c r="J1239" s="44">
        <v>4.4999999999999998E-2</v>
      </c>
      <c r="K1239" s="44">
        <v>4.1063999999999996E-2</v>
      </c>
      <c r="M1239" s="45">
        <v>1.6888799999999999E-2</v>
      </c>
    </row>
    <row r="1240" spans="4:13" ht="15.75" customHeight="1" x14ac:dyDescent="0.25">
      <c r="D1240" s="40"/>
      <c r="E1240" s="40"/>
      <c r="F1240" s="101">
        <v>38250</v>
      </c>
      <c r="G1240" s="44">
        <v>1.8275E-2</v>
      </c>
      <c r="H1240" s="44">
        <v>1.91875E-2</v>
      </c>
      <c r="I1240" s="44">
        <v>2.0799999999999999E-2</v>
      </c>
      <c r="J1240" s="44">
        <v>4.4999999999999998E-2</v>
      </c>
      <c r="K1240" s="44">
        <v>4.0564000000000003E-2</v>
      </c>
      <c r="M1240" s="45">
        <v>1.7094700000000001E-2</v>
      </c>
    </row>
    <row r="1241" spans="4:13" ht="15.75" customHeight="1" x14ac:dyDescent="0.25">
      <c r="D1241" s="40"/>
      <c r="E1241" s="40"/>
      <c r="F1241" s="101">
        <v>38251</v>
      </c>
      <c r="G1241" s="44">
        <v>1.8325000000000001E-2</v>
      </c>
      <c r="H1241" s="44">
        <v>1.9299999999999998E-2</v>
      </c>
      <c r="I1241" s="44">
        <v>2.0899999999999998E-2</v>
      </c>
      <c r="J1241" s="44">
        <v>4.7500000000000001E-2</v>
      </c>
      <c r="K1241" s="44">
        <v>4.0353E-2</v>
      </c>
      <c r="M1241" s="45">
        <v>1.7148099999999999E-2</v>
      </c>
    </row>
    <row r="1242" spans="4:13" ht="15.75" customHeight="1" x14ac:dyDescent="0.25">
      <c r="D1242" s="40"/>
      <c r="E1242" s="40"/>
      <c r="F1242" s="101">
        <v>38252</v>
      </c>
      <c r="G1242" s="44">
        <v>1.84E-2</v>
      </c>
      <c r="H1242" s="44">
        <v>1.9412499999999999E-2</v>
      </c>
      <c r="I1242" s="44">
        <v>2.1099999999999997E-2</v>
      </c>
      <c r="J1242" s="44">
        <v>4.7500000000000001E-2</v>
      </c>
      <c r="K1242" s="44">
        <v>3.9780000000000003E-2</v>
      </c>
      <c r="M1242" s="45">
        <v>1.7171499999999999E-2</v>
      </c>
    </row>
    <row r="1243" spans="4:13" ht="15.75" customHeight="1" x14ac:dyDescent="0.25">
      <c r="D1243" s="40"/>
      <c r="E1243" s="40"/>
      <c r="F1243" s="101">
        <v>38253</v>
      </c>
      <c r="G1243" s="44">
        <v>1.84E-2</v>
      </c>
      <c r="H1243" s="44">
        <v>1.95E-2</v>
      </c>
      <c r="I1243" s="44">
        <v>2.12E-2</v>
      </c>
      <c r="J1243" s="44">
        <v>4.7500000000000001E-2</v>
      </c>
      <c r="K1243" s="44">
        <v>4.0160999999999995E-2</v>
      </c>
      <c r="M1243" s="45">
        <v>1.7174700000000001E-2</v>
      </c>
    </row>
    <row r="1244" spans="4:13" ht="15.75" customHeight="1" x14ac:dyDescent="0.25">
      <c r="D1244" s="40"/>
      <c r="E1244" s="40"/>
      <c r="F1244" s="101">
        <v>38254</v>
      </c>
      <c r="G1244" s="44">
        <v>1.84E-2</v>
      </c>
      <c r="H1244" s="44">
        <v>1.9599999999999999E-2</v>
      </c>
      <c r="I1244" s="44">
        <v>2.1400000000000002E-2</v>
      </c>
      <c r="J1244" s="44">
        <v>4.7500000000000001E-2</v>
      </c>
      <c r="K1244" s="44">
        <v>4.0273000000000003E-2</v>
      </c>
      <c r="M1244" s="45">
        <v>1.7192499999999999E-2</v>
      </c>
    </row>
    <row r="1245" spans="4:13" ht="15.75" customHeight="1" x14ac:dyDescent="0.25">
      <c r="D1245" s="40"/>
      <c r="E1245" s="40"/>
      <c r="F1245" s="101">
        <v>38257</v>
      </c>
      <c r="G1245" s="44">
        <v>1.84E-2</v>
      </c>
      <c r="H1245" s="44">
        <v>1.9699999999999999E-2</v>
      </c>
      <c r="I1245" s="44">
        <v>2.1700000000000001E-2</v>
      </c>
      <c r="J1245" s="44">
        <v>4.7500000000000001E-2</v>
      </c>
      <c r="K1245" s="44">
        <v>3.9891000000000003E-2</v>
      </c>
      <c r="M1245" s="45">
        <v>1.7251599999999999E-2</v>
      </c>
    </row>
    <row r="1246" spans="4:13" ht="15.75" customHeight="1" x14ac:dyDescent="0.25">
      <c r="D1246" s="40"/>
      <c r="E1246" s="40"/>
      <c r="F1246" s="101">
        <v>38258</v>
      </c>
      <c r="G1246" s="44">
        <v>1.84E-2</v>
      </c>
      <c r="H1246" s="44">
        <v>1.975E-2</v>
      </c>
      <c r="I1246" s="44">
        <v>2.1700000000000001E-2</v>
      </c>
      <c r="J1246" s="44">
        <v>4.7500000000000001E-2</v>
      </c>
      <c r="K1246" s="44">
        <v>4.0023999999999997E-2</v>
      </c>
      <c r="M1246" s="45">
        <v>1.7258199999999998E-2</v>
      </c>
    </row>
    <row r="1247" spans="4:13" ht="15.75" customHeight="1" x14ac:dyDescent="0.25">
      <c r="D1247" s="40"/>
      <c r="E1247" s="40"/>
      <c r="F1247" s="101">
        <v>38259</v>
      </c>
      <c r="G1247" s="44">
        <v>1.84E-2</v>
      </c>
      <c r="H1247" s="44">
        <v>2.0056299999999999E-2</v>
      </c>
      <c r="I1247" s="44">
        <v>2.1687500000000002E-2</v>
      </c>
      <c r="J1247" s="44">
        <v>4.7500000000000001E-2</v>
      </c>
      <c r="K1247" s="44">
        <v>4.0866E-2</v>
      </c>
      <c r="M1247" s="45">
        <v>1.7281599999999998E-2</v>
      </c>
    </row>
    <row r="1248" spans="4:13" ht="15.75" customHeight="1" x14ac:dyDescent="0.25">
      <c r="D1248" s="40"/>
      <c r="E1248" s="40"/>
      <c r="F1248" s="101">
        <v>38260</v>
      </c>
      <c r="G1248" s="44">
        <v>1.84E-2</v>
      </c>
      <c r="H1248" s="44">
        <v>2.0199999999999999E-2</v>
      </c>
      <c r="I1248" s="44">
        <v>2.1962499999999999E-2</v>
      </c>
      <c r="J1248" s="44">
        <v>4.7500000000000001E-2</v>
      </c>
      <c r="K1248" s="44">
        <v>4.1193999999999995E-2</v>
      </c>
      <c r="M1248" s="45">
        <v>1.7293900000000001E-2</v>
      </c>
    </row>
    <row r="1249" spans="4:13" ht="15.75" customHeight="1" x14ac:dyDescent="0.25">
      <c r="D1249" s="40"/>
      <c r="E1249" s="40"/>
      <c r="F1249" s="101">
        <v>38261</v>
      </c>
      <c r="G1249" s="44">
        <v>1.84E-2</v>
      </c>
      <c r="H1249" s="44">
        <v>2.0274999999999998E-2</v>
      </c>
      <c r="I1249" s="44">
        <v>2.2000000000000002E-2</v>
      </c>
      <c r="J1249" s="44">
        <v>4.7500000000000001E-2</v>
      </c>
      <c r="K1249" s="44">
        <v>4.1870999999999998E-2</v>
      </c>
      <c r="M1249" s="45">
        <v>1.73508E-2</v>
      </c>
    </row>
    <row r="1250" spans="4:13" ht="15.75" customHeight="1" x14ac:dyDescent="0.25">
      <c r="D1250" s="40"/>
      <c r="E1250" s="40"/>
      <c r="F1250" s="101">
        <v>38264</v>
      </c>
      <c r="G1250" s="44">
        <v>1.84E-2</v>
      </c>
      <c r="H1250" s="44">
        <v>2.0312500000000001E-2</v>
      </c>
      <c r="I1250" s="44">
        <v>2.2099999999999998E-2</v>
      </c>
      <c r="J1250" s="44">
        <v>4.7500000000000001E-2</v>
      </c>
      <c r="K1250" s="44">
        <v>4.1637000000000007E-2</v>
      </c>
      <c r="M1250" s="45">
        <v>1.7363799999999999E-2</v>
      </c>
    </row>
    <row r="1251" spans="4:13" ht="15.75" customHeight="1" x14ac:dyDescent="0.25">
      <c r="D1251" s="40"/>
      <c r="E1251" s="40"/>
      <c r="F1251" s="101">
        <v>38265</v>
      </c>
      <c r="G1251" s="44">
        <v>1.84E-2</v>
      </c>
      <c r="H1251" s="44">
        <v>2.0400000000000001E-2</v>
      </c>
      <c r="I1251" s="44">
        <v>2.2118799999999997E-2</v>
      </c>
      <c r="J1251" s="44">
        <v>4.7500000000000001E-2</v>
      </c>
      <c r="K1251" s="44">
        <v>4.1734E-2</v>
      </c>
      <c r="M1251" s="45">
        <v>1.7373400000000001E-2</v>
      </c>
    </row>
    <row r="1252" spans="4:13" ht="15.75" customHeight="1" x14ac:dyDescent="0.25">
      <c r="D1252" s="40"/>
      <c r="E1252" s="40"/>
      <c r="F1252" s="101">
        <v>38266</v>
      </c>
      <c r="G1252" s="44">
        <v>1.84E-2</v>
      </c>
      <c r="H1252" s="44">
        <v>2.0449999999999999E-2</v>
      </c>
      <c r="I1252" s="44">
        <v>2.2162500000000002E-2</v>
      </c>
      <c r="J1252" s="44">
        <v>4.7500000000000001E-2</v>
      </c>
      <c r="K1252" s="44">
        <v>4.2201000000000002E-2</v>
      </c>
      <c r="M1252" s="45">
        <v>1.74009E-2</v>
      </c>
    </row>
    <row r="1253" spans="4:13" ht="15.75" customHeight="1" x14ac:dyDescent="0.25">
      <c r="D1253" s="40"/>
      <c r="E1253" s="40"/>
      <c r="F1253" s="101">
        <v>38267</v>
      </c>
      <c r="G1253" s="44">
        <v>1.8562499999999999E-2</v>
      </c>
      <c r="H1253" s="44">
        <v>2.06E-2</v>
      </c>
      <c r="I1253" s="44">
        <v>2.2400000000000003E-2</v>
      </c>
      <c r="J1253" s="44">
        <v>4.7500000000000001E-2</v>
      </c>
      <c r="K1253" s="44">
        <v>4.2416000000000002E-2</v>
      </c>
      <c r="M1253" s="45">
        <v>1.74063E-2</v>
      </c>
    </row>
    <row r="1254" spans="4:13" ht="15.75" customHeight="1" x14ac:dyDescent="0.25">
      <c r="D1254" s="40"/>
      <c r="E1254" s="40"/>
      <c r="F1254" s="101">
        <v>38268</v>
      </c>
      <c r="G1254" s="44">
        <v>1.8581300000000002E-2</v>
      </c>
      <c r="H1254" s="44">
        <v>2.06E-2</v>
      </c>
      <c r="I1254" s="44">
        <v>2.2400000000000003E-2</v>
      </c>
      <c r="J1254" s="44">
        <v>4.7500000000000001E-2</v>
      </c>
      <c r="K1254" s="44">
        <v>4.1285999999999996E-2</v>
      </c>
      <c r="M1254" s="45">
        <v>1.74121E-2</v>
      </c>
    </row>
    <row r="1255" spans="4:13" ht="15.75" customHeight="1" x14ac:dyDescent="0.25">
      <c r="D1255" s="40"/>
      <c r="E1255" s="40"/>
      <c r="F1255" s="101">
        <v>38271</v>
      </c>
      <c r="G1255" s="44">
        <v>1.8624999999999999E-2</v>
      </c>
      <c r="H1255" s="44">
        <v>2.0525000000000002E-2</v>
      </c>
      <c r="I1255" s="44">
        <v>2.2062499999999999E-2</v>
      </c>
      <c r="J1255" s="44" t="s">
        <v>33</v>
      </c>
      <c r="K1255" s="44">
        <v>4.1285999999999996E-2</v>
      </c>
      <c r="M1255" s="45">
        <v>1.74121E-2</v>
      </c>
    </row>
    <row r="1256" spans="4:13" ht="15.75" customHeight="1" x14ac:dyDescent="0.25">
      <c r="D1256" s="40"/>
      <c r="E1256" s="40"/>
      <c r="F1256" s="101">
        <v>38272</v>
      </c>
      <c r="G1256" s="44">
        <v>1.8675000000000001E-2</v>
      </c>
      <c r="H1256" s="44">
        <v>2.0581299999999997E-2</v>
      </c>
      <c r="I1256" s="44">
        <v>2.2037499999999998E-2</v>
      </c>
      <c r="J1256" s="44">
        <v>4.7500000000000001E-2</v>
      </c>
      <c r="K1256" s="44">
        <v>4.0975999999999999E-2</v>
      </c>
      <c r="M1256" s="45">
        <v>1.75867E-2</v>
      </c>
    </row>
    <row r="1257" spans="4:13" ht="15.75" customHeight="1" x14ac:dyDescent="0.25">
      <c r="D1257" s="40"/>
      <c r="E1257" s="40"/>
      <c r="F1257" s="101">
        <v>38273</v>
      </c>
      <c r="G1257" s="44">
        <v>1.8700000000000001E-2</v>
      </c>
      <c r="H1257" s="44">
        <v>2.07E-2</v>
      </c>
      <c r="I1257" s="44">
        <v>2.2099999999999998E-2</v>
      </c>
      <c r="J1257" s="44">
        <v>4.7500000000000001E-2</v>
      </c>
      <c r="K1257" s="44">
        <v>4.0552000000000005E-2</v>
      </c>
      <c r="M1257" s="45">
        <v>1.7752900000000002E-2</v>
      </c>
    </row>
    <row r="1258" spans="4:13" ht="15.75" customHeight="1" x14ac:dyDescent="0.25">
      <c r="D1258" s="40"/>
      <c r="E1258" s="40"/>
      <c r="F1258" s="101">
        <v>38274</v>
      </c>
      <c r="G1258" s="44">
        <v>1.8887499999999998E-2</v>
      </c>
      <c r="H1258" s="44">
        <v>2.07E-2</v>
      </c>
      <c r="I1258" s="44">
        <v>2.2000000000000002E-2</v>
      </c>
      <c r="J1258" s="44">
        <v>4.7500000000000001E-2</v>
      </c>
      <c r="K1258" s="44">
        <v>4.0244000000000002E-2</v>
      </c>
      <c r="M1258" s="45">
        <v>1.7766199999999999E-2</v>
      </c>
    </row>
    <row r="1259" spans="4:13" ht="15.75" customHeight="1" x14ac:dyDescent="0.25">
      <c r="D1259" s="40"/>
      <c r="E1259" s="40"/>
      <c r="F1259" s="101">
        <v>38275</v>
      </c>
      <c r="G1259" s="44">
        <v>1.89E-2</v>
      </c>
      <c r="H1259" s="44">
        <v>2.07E-2</v>
      </c>
      <c r="I1259" s="44">
        <v>2.1974999999999998E-2</v>
      </c>
      <c r="J1259" s="44">
        <v>4.7500000000000001E-2</v>
      </c>
      <c r="K1259" s="44">
        <v>4.0530999999999998E-2</v>
      </c>
      <c r="M1259" s="45">
        <v>1.77772E-2</v>
      </c>
    </row>
    <row r="1260" spans="4:13" ht="15.75" customHeight="1" x14ac:dyDescent="0.25">
      <c r="D1260" s="40"/>
      <c r="E1260" s="40"/>
      <c r="F1260" s="101">
        <v>38278</v>
      </c>
      <c r="G1260" s="44">
        <v>1.9099999999999999E-2</v>
      </c>
      <c r="H1260" s="44">
        <v>2.07875E-2</v>
      </c>
      <c r="I1260" s="44">
        <v>2.2012500000000001E-2</v>
      </c>
      <c r="J1260" s="44">
        <v>4.7500000000000001E-2</v>
      </c>
      <c r="K1260" s="44">
        <v>4.0415E-2</v>
      </c>
      <c r="M1260" s="45">
        <v>1.7938799999999998E-2</v>
      </c>
    </row>
    <row r="1261" spans="4:13" ht="15.75" customHeight="1" x14ac:dyDescent="0.25">
      <c r="D1261" s="40"/>
      <c r="E1261" s="40"/>
      <c r="F1261" s="101">
        <v>38279</v>
      </c>
      <c r="G1261" s="44">
        <v>1.9099999999999999E-2</v>
      </c>
      <c r="H1261" s="44">
        <v>2.0799999999999999E-2</v>
      </c>
      <c r="I1261" s="44">
        <v>2.21125E-2</v>
      </c>
      <c r="J1261" s="44">
        <v>4.7500000000000001E-2</v>
      </c>
      <c r="K1261" s="44">
        <v>4.0317999999999993E-2</v>
      </c>
      <c r="M1261" s="45">
        <v>1.7996999999999999E-2</v>
      </c>
    </row>
    <row r="1262" spans="4:13" ht="15.75" customHeight="1" x14ac:dyDescent="0.25">
      <c r="D1262" s="40"/>
      <c r="E1262" s="40"/>
      <c r="F1262" s="101">
        <v>38280</v>
      </c>
      <c r="G1262" s="44">
        <v>1.9099999999999999E-2</v>
      </c>
      <c r="H1262" s="44">
        <v>2.0899999999999998E-2</v>
      </c>
      <c r="I1262" s="44">
        <v>2.2200000000000001E-2</v>
      </c>
      <c r="J1262" s="44">
        <v>4.7500000000000001E-2</v>
      </c>
      <c r="K1262" s="44">
        <v>3.9800000000000002E-2</v>
      </c>
      <c r="M1262" s="45">
        <v>1.8114100000000001E-2</v>
      </c>
    </row>
    <row r="1263" spans="4:13" ht="15.75" customHeight="1" x14ac:dyDescent="0.25">
      <c r="D1263" s="40"/>
      <c r="E1263" s="40"/>
      <c r="F1263" s="101">
        <v>38281</v>
      </c>
      <c r="G1263" s="44">
        <v>1.9325000000000002E-2</v>
      </c>
      <c r="H1263" s="44">
        <v>2.1000000000000001E-2</v>
      </c>
      <c r="I1263" s="44">
        <v>2.2200000000000001E-2</v>
      </c>
      <c r="J1263" s="44">
        <v>4.7500000000000001E-2</v>
      </c>
      <c r="K1263" s="44">
        <v>3.9952000000000001E-2</v>
      </c>
      <c r="M1263" s="45">
        <v>1.81481E-2</v>
      </c>
    </row>
    <row r="1264" spans="4:13" ht="15.75" customHeight="1" x14ac:dyDescent="0.25">
      <c r="D1264" s="40"/>
      <c r="E1264" s="40"/>
      <c r="F1264" s="101">
        <v>38282</v>
      </c>
      <c r="G1264" s="44">
        <v>1.9400000000000001E-2</v>
      </c>
      <c r="H1264" s="44">
        <v>2.1099999999999997E-2</v>
      </c>
      <c r="I1264" s="44">
        <v>2.2431299999999998E-2</v>
      </c>
      <c r="J1264" s="44">
        <v>4.7500000000000001E-2</v>
      </c>
      <c r="K1264" s="44">
        <v>3.9740000000000004E-2</v>
      </c>
      <c r="M1264" s="45">
        <v>1.8177800000000001E-2</v>
      </c>
    </row>
    <row r="1265" spans="4:13" ht="15.75" customHeight="1" x14ac:dyDescent="0.25">
      <c r="D1265" s="40"/>
      <c r="E1265" s="40"/>
      <c r="F1265" s="101">
        <v>38285</v>
      </c>
      <c r="G1265" s="44">
        <v>1.9512499999999999E-2</v>
      </c>
      <c r="H1265" s="44">
        <v>2.1099999999999997E-2</v>
      </c>
      <c r="I1265" s="44">
        <v>2.2250000000000002E-2</v>
      </c>
      <c r="J1265" s="44">
        <v>4.7500000000000001E-2</v>
      </c>
      <c r="K1265" s="44">
        <v>3.9701E-2</v>
      </c>
      <c r="M1265" s="45">
        <v>1.8404799999999999E-2</v>
      </c>
    </row>
    <row r="1266" spans="4:13" ht="15.75" customHeight="1" x14ac:dyDescent="0.25">
      <c r="D1266" s="40"/>
      <c r="E1266" s="40"/>
      <c r="F1266" s="101">
        <v>38286</v>
      </c>
      <c r="G1266" s="44">
        <v>1.9587500000000001E-2</v>
      </c>
      <c r="H1266" s="44">
        <v>2.1193799999999999E-2</v>
      </c>
      <c r="I1266" s="44">
        <v>2.2400000000000003E-2</v>
      </c>
      <c r="J1266" s="44">
        <v>4.7500000000000001E-2</v>
      </c>
      <c r="K1266" s="44">
        <v>3.9988000000000003E-2</v>
      </c>
      <c r="M1266" s="45">
        <v>1.8442799999999999E-2</v>
      </c>
    </row>
    <row r="1267" spans="4:13" ht="15.75" customHeight="1" x14ac:dyDescent="0.25">
      <c r="D1267" s="40"/>
      <c r="E1267" s="40"/>
      <c r="F1267" s="101">
        <v>38287</v>
      </c>
      <c r="G1267" s="44">
        <v>1.9599999999999999E-2</v>
      </c>
      <c r="H1267" s="44">
        <v>2.1299999999999999E-2</v>
      </c>
      <c r="I1267" s="44">
        <v>2.2550000000000001E-2</v>
      </c>
      <c r="J1267" s="44">
        <v>4.7500000000000001E-2</v>
      </c>
      <c r="K1267" s="44">
        <v>4.0815999999999998E-2</v>
      </c>
      <c r="M1267" s="45">
        <v>1.85694E-2</v>
      </c>
    </row>
    <row r="1268" spans="4:13" ht="15.75" customHeight="1" x14ac:dyDescent="0.25">
      <c r="D1268" s="40"/>
      <c r="E1268" s="40"/>
      <c r="F1268" s="101">
        <v>38288</v>
      </c>
      <c r="G1268" s="44">
        <v>1.9900000000000001E-2</v>
      </c>
      <c r="H1268" s="44">
        <v>2.1600000000000001E-2</v>
      </c>
      <c r="I1268" s="44">
        <v>2.3E-2</v>
      </c>
      <c r="J1268" s="44">
        <v>4.7500000000000001E-2</v>
      </c>
      <c r="K1268" s="44">
        <v>4.0487000000000002E-2</v>
      </c>
      <c r="M1268" s="45">
        <v>1.8617499999999999E-2</v>
      </c>
    </row>
    <row r="1269" spans="4:13" ht="15.75" customHeight="1" x14ac:dyDescent="0.25">
      <c r="D1269" s="40"/>
      <c r="E1269" s="40"/>
      <c r="F1269" s="101">
        <v>38289</v>
      </c>
      <c r="G1269" s="44">
        <v>0.02</v>
      </c>
      <c r="H1269" s="44">
        <v>2.1700000000000001E-2</v>
      </c>
      <c r="I1269" s="44">
        <v>2.3125E-2</v>
      </c>
      <c r="J1269" s="44">
        <v>4.7500000000000001E-2</v>
      </c>
      <c r="K1269" s="44">
        <v>4.0235E-2</v>
      </c>
      <c r="M1269" s="45">
        <v>1.8652700000000001E-2</v>
      </c>
    </row>
    <row r="1270" spans="4:13" ht="15.75" customHeight="1" x14ac:dyDescent="0.25">
      <c r="D1270" s="40"/>
      <c r="E1270" s="40"/>
      <c r="F1270" s="101">
        <v>38292</v>
      </c>
      <c r="G1270" s="44">
        <v>2.01625E-2</v>
      </c>
      <c r="H1270" s="44">
        <v>2.18E-2</v>
      </c>
      <c r="I1270" s="44">
        <v>2.3199999999999998E-2</v>
      </c>
      <c r="J1270" s="44">
        <v>4.7500000000000001E-2</v>
      </c>
      <c r="K1270" s="44">
        <v>4.0697999999999998E-2</v>
      </c>
      <c r="M1270" s="45">
        <v>1.8787100000000001E-2</v>
      </c>
    </row>
    <row r="1271" spans="4:13" ht="15.75" customHeight="1" x14ac:dyDescent="0.25">
      <c r="D1271" s="40"/>
      <c r="E1271" s="40"/>
      <c r="F1271" s="101">
        <v>38293</v>
      </c>
      <c r="G1271" s="44">
        <v>2.03938E-2</v>
      </c>
      <c r="H1271" s="44">
        <v>2.1899999999999999E-2</v>
      </c>
      <c r="I1271" s="44">
        <v>2.3399999999999997E-2</v>
      </c>
      <c r="J1271" s="44">
        <v>4.7500000000000001E-2</v>
      </c>
      <c r="K1271" s="44">
        <v>4.0465000000000001E-2</v>
      </c>
      <c r="M1271" s="45">
        <v>1.8833800000000001E-2</v>
      </c>
    </row>
    <row r="1272" spans="4:13" ht="15.75" customHeight="1" x14ac:dyDescent="0.25">
      <c r="D1272" s="40"/>
      <c r="E1272" s="40"/>
      <c r="F1272" s="101">
        <v>38294</v>
      </c>
      <c r="G1272" s="44">
        <v>2.0499999999999997E-2</v>
      </c>
      <c r="H1272" s="44">
        <v>2.2000000000000002E-2</v>
      </c>
      <c r="I1272" s="44">
        <v>2.3574999999999999E-2</v>
      </c>
      <c r="J1272" s="44">
        <v>4.7500000000000001E-2</v>
      </c>
      <c r="K1272" s="44">
        <v>4.0736000000000001E-2</v>
      </c>
      <c r="M1272" s="45">
        <v>1.8897199999999999E-2</v>
      </c>
    </row>
    <row r="1273" spans="4:13" ht="15.75" customHeight="1" x14ac:dyDescent="0.25">
      <c r="D1273" s="40"/>
      <c r="E1273" s="40"/>
      <c r="F1273" s="101">
        <v>38295</v>
      </c>
      <c r="G1273" s="44">
        <v>2.0612499999999999E-2</v>
      </c>
      <c r="H1273" s="44">
        <v>2.2099999999999998E-2</v>
      </c>
      <c r="I1273" s="44">
        <v>2.35E-2</v>
      </c>
      <c r="J1273" s="44">
        <v>4.7500000000000001E-2</v>
      </c>
      <c r="K1273" s="44">
        <v>4.0716000000000002E-2</v>
      </c>
      <c r="M1273" s="45">
        <v>1.9015000000000001E-2</v>
      </c>
    </row>
    <row r="1274" spans="4:13" ht="15.75" customHeight="1" x14ac:dyDescent="0.25">
      <c r="D1274" s="40"/>
      <c r="E1274" s="40"/>
      <c r="F1274" s="101">
        <v>38296</v>
      </c>
      <c r="G1274" s="44">
        <v>2.07E-2</v>
      </c>
      <c r="H1274" s="44">
        <v>2.2200000000000001E-2</v>
      </c>
      <c r="I1274" s="44">
        <v>2.3700000000000002E-2</v>
      </c>
      <c r="J1274" s="44">
        <v>4.7500000000000001E-2</v>
      </c>
      <c r="K1274" s="44">
        <v>4.1727E-2</v>
      </c>
      <c r="M1274" s="45">
        <v>1.9063E-2</v>
      </c>
    </row>
    <row r="1275" spans="4:13" ht="15.75" customHeight="1" x14ac:dyDescent="0.25">
      <c r="D1275" s="40"/>
      <c r="E1275" s="40"/>
      <c r="F1275" s="101">
        <v>38299</v>
      </c>
      <c r="G1275" s="44">
        <v>2.08688E-2</v>
      </c>
      <c r="H1275" s="44">
        <v>2.2599999999999999E-2</v>
      </c>
      <c r="I1275" s="44">
        <v>2.4500000000000001E-2</v>
      </c>
      <c r="J1275" s="44">
        <v>4.7500000000000001E-2</v>
      </c>
      <c r="K1275" s="44">
        <v>4.2158000000000001E-2</v>
      </c>
      <c r="M1275" s="45">
        <v>1.9231100000000001E-2</v>
      </c>
    </row>
    <row r="1276" spans="4:13" ht="15.75" customHeight="1" x14ac:dyDescent="0.25">
      <c r="D1276" s="40"/>
      <c r="E1276" s="40"/>
      <c r="F1276" s="101">
        <v>38300</v>
      </c>
      <c r="G1276" s="44">
        <v>2.0912500000000001E-2</v>
      </c>
      <c r="H1276" s="44">
        <v>2.2737500000000001E-2</v>
      </c>
      <c r="I1276" s="44">
        <v>2.46375E-2</v>
      </c>
      <c r="J1276" s="44">
        <v>4.7500000000000001E-2</v>
      </c>
      <c r="K1276" s="44">
        <v>4.2256999999999996E-2</v>
      </c>
      <c r="M1276" s="45">
        <v>1.92745E-2</v>
      </c>
    </row>
    <row r="1277" spans="4:13" ht="15.75" customHeight="1" x14ac:dyDescent="0.25">
      <c r="D1277" s="40"/>
      <c r="E1277" s="40"/>
      <c r="F1277" s="101">
        <v>38301</v>
      </c>
      <c r="G1277" s="44">
        <v>2.0899999999999998E-2</v>
      </c>
      <c r="H1277" s="44">
        <v>2.2762500000000001E-2</v>
      </c>
      <c r="I1277" s="44">
        <v>2.4725E-2</v>
      </c>
      <c r="J1277" s="44">
        <v>0.05</v>
      </c>
      <c r="K1277" s="44">
        <v>4.2394000000000001E-2</v>
      </c>
      <c r="M1277" s="45">
        <v>1.9341199999999999E-2</v>
      </c>
    </row>
    <row r="1278" spans="4:13" ht="15.75" customHeight="1" x14ac:dyDescent="0.25">
      <c r="D1278" s="40"/>
      <c r="E1278" s="40"/>
      <c r="F1278" s="101">
        <v>38302</v>
      </c>
      <c r="G1278" s="44">
        <v>2.1000000000000001E-2</v>
      </c>
      <c r="H1278" s="44">
        <v>2.29E-2</v>
      </c>
      <c r="I1278" s="44">
        <v>2.4900000000000002E-2</v>
      </c>
      <c r="J1278" s="44" t="s">
        <v>33</v>
      </c>
      <c r="K1278" s="44">
        <v>4.2394000000000001E-2</v>
      </c>
      <c r="M1278" s="45">
        <v>1.9341199999999999E-2</v>
      </c>
    </row>
    <row r="1279" spans="4:13" ht="15.75" customHeight="1" x14ac:dyDescent="0.25">
      <c r="D1279" s="40"/>
      <c r="E1279" s="40"/>
      <c r="F1279" s="101">
        <v>38303</v>
      </c>
      <c r="G1279" s="44">
        <v>2.10125E-2</v>
      </c>
      <c r="H1279" s="44">
        <v>2.29E-2</v>
      </c>
      <c r="I1279" s="44">
        <v>2.4900000000000002E-2</v>
      </c>
      <c r="J1279" s="44">
        <v>0.05</v>
      </c>
      <c r="K1279" s="44">
        <v>4.1786000000000004E-2</v>
      </c>
      <c r="M1279" s="45">
        <v>1.9450700000000001E-2</v>
      </c>
    </row>
    <row r="1280" spans="4:13" ht="15.75" customHeight="1" x14ac:dyDescent="0.25">
      <c r="D1280" s="40"/>
      <c r="E1280" s="40"/>
      <c r="F1280" s="101">
        <v>38306</v>
      </c>
      <c r="G1280" s="44">
        <v>2.1099999999999997E-2</v>
      </c>
      <c r="H1280" s="44">
        <v>2.3E-2</v>
      </c>
      <c r="I1280" s="44">
        <v>2.4918800000000001E-2</v>
      </c>
      <c r="J1280" s="44">
        <v>0.05</v>
      </c>
      <c r="K1280" s="44">
        <v>4.1863000000000004E-2</v>
      </c>
      <c r="M1280" s="45">
        <v>1.95917E-2</v>
      </c>
    </row>
    <row r="1281" spans="4:13" ht="15.75" customHeight="1" x14ac:dyDescent="0.25">
      <c r="D1281" s="40"/>
      <c r="E1281" s="40"/>
      <c r="F1281" s="101">
        <v>38307</v>
      </c>
      <c r="G1281" s="44">
        <v>2.1274999999999999E-2</v>
      </c>
      <c r="H1281" s="44">
        <v>2.3099999999999999E-2</v>
      </c>
      <c r="I1281" s="44">
        <v>2.5099999999999997E-2</v>
      </c>
      <c r="J1281" s="44">
        <v>0.05</v>
      </c>
      <c r="K1281" s="44">
        <v>4.2055999999999996E-2</v>
      </c>
      <c r="M1281" s="45">
        <v>1.9658399999999999E-2</v>
      </c>
    </row>
    <row r="1282" spans="4:13" ht="15.75" customHeight="1" x14ac:dyDescent="0.25">
      <c r="D1282" s="40"/>
      <c r="E1282" s="40"/>
      <c r="F1282" s="101">
        <v>38308</v>
      </c>
      <c r="G1282" s="44">
        <v>2.1299999999999999E-2</v>
      </c>
      <c r="H1282" s="44">
        <v>2.3300000000000001E-2</v>
      </c>
      <c r="I1282" s="44">
        <v>2.5399999999999999E-2</v>
      </c>
      <c r="J1282" s="44">
        <v>0.05</v>
      </c>
      <c r="K1282" s="44">
        <v>4.1287000000000004E-2</v>
      </c>
      <c r="M1282" s="45">
        <v>1.9735199999999998E-2</v>
      </c>
    </row>
    <row r="1283" spans="4:13" ht="15.75" customHeight="1" x14ac:dyDescent="0.25">
      <c r="D1283" s="40"/>
      <c r="E1283" s="40"/>
      <c r="F1283" s="101">
        <v>38309</v>
      </c>
      <c r="G1283" s="44">
        <v>2.1400000000000002E-2</v>
      </c>
      <c r="H1283" s="44">
        <v>2.3387500000000002E-2</v>
      </c>
      <c r="I1283" s="44">
        <v>2.5399999999999999E-2</v>
      </c>
      <c r="J1283" s="44">
        <v>0.05</v>
      </c>
      <c r="K1283" s="44">
        <v>4.1134000000000004E-2</v>
      </c>
      <c r="M1283" s="45">
        <v>1.9869600000000001E-2</v>
      </c>
    </row>
    <row r="1284" spans="4:13" ht="15.75" customHeight="1" x14ac:dyDescent="0.25">
      <c r="D1284" s="40"/>
      <c r="E1284" s="40"/>
      <c r="F1284" s="101">
        <v>38310</v>
      </c>
      <c r="G1284" s="44">
        <v>2.1499999999999998E-2</v>
      </c>
      <c r="H1284" s="44">
        <v>2.3450000000000002E-2</v>
      </c>
      <c r="I1284" s="44">
        <v>2.5499999999999998E-2</v>
      </c>
      <c r="J1284" s="44">
        <v>0.05</v>
      </c>
      <c r="K1284" s="44">
        <v>4.2035000000000003E-2</v>
      </c>
      <c r="M1284" s="45">
        <v>1.9890100000000001E-2</v>
      </c>
    </row>
    <row r="1285" spans="4:13" ht="15.75" customHeight="1" x14ac:dyDescent="0.25">
      <c r="D1285" s="40"/>
      <c r="E1285" s="40"/>
      <c r="F1285" s="101">
        <v>38313</v>
      </c>
      <c r="G1285" s="44">
        <v>2.1600000000000001E-2</v>
      </c>
      <c r="H1285" s="44">
        <v>2.3599999999999999E-2</v>
      </c>
      <c r="I1285" s="44">
        <v>2.58E-2</v>
      </c>
      <c r="J1285" s="44">
        <v>0.05</v>
      </c>
      <c r="K1285" s="44">
        <v>4.1784000000000002E-2</v>
      </c>
      <c r="M1285" s="45">
        <v>2.0028999999999998E-2</v>
      </c>
    </row>
    <row r="1286" spans="4:13" ht="15.75" customHeight="1" x14ac:dyDescent="0.25">
      <c r="D1286" s="40"/>
      <c r="E1286" s="40"/>
      <c r="F1286" s="101">
        <v>38314</v>
      </c>
      <c r="G1286" s="44">
        <v>2.18E-2</v>
      </c>
      <c r="H1286" s="44">
        <v>2.3799999999999998E-2</v>
      </c>
      <c r="I1286" s="44">
        <v>2.5912500000000002E-2</v>
      </c>
      <c r="J1286" s="44">
        <v>0.05</v>
      </c>
      <c r="K1286" s="44">
        <v>4.1822999999999999E-2</v>
      </c>
      <c r="M1286" s="45">
        <v>2.0069099999999999E-2</v>
      </c>
    </row>
    <row r="1287" spans="4:13" ht="15.75" customHeight="1" x14ac:dyDescent="0.25">
      <c r="D1287" s="40"/>
      <c r="E1287" s="40"/>
      <c r="F1287" s="101">
        <v>38315</v>
      </c>
      <c r="G1287" s="44">
        <v>2.1806299999999997E-2</v>
      </c>
      <c r="H1287" s="44">
        <v>2.3806299999999999E-2</v>
      </c>
      <c r="I1287" s="44">
        <v>2.59688E-2</v>
      </c>
      <c r="J1287" s="44">
        <v>0.05</v>
      </c>
      <c r="K1287" s="44">
        <v>4.1976000000000006E-2</v>
      </c>
      <c r="M1287" s="45">
        <v>2.0211400000000001E-2</v>
      </c>
    </row>
    <row r="1288" spans="4:13" ht="15.75" customHeight="1" x14ac:dyDescent="0.25">
      <c r="D1288" s="40"/>
      <c r="E1288" s="40"/>
      <c r="F1288" s="101">
        <v>38316</v>
      </c>
      <c r="G1288" s="44">
        <v>2.1937500000000002E-2</v>
      </c>
      <c r="H1288" s="44">
        <v>2.3900000000000001E-2</v>
      </c>
      <c r="I1288" s="44">
        <v>2.6099999999999998E-2</v>
      </c>
      <c r="J1288" s="44" t="s">
        <v>33</v>
      </c>
      <c r="K1288" s="44">
        <v>4.1976000000000006E-2</v>
      </c>
      <c r="M1288" s="45">
        <v>2.0211400000000001E-2</v>
      </c>
    </row>
    <row r="1289" spans="4:13" ht="15.75" customHeight="1" x14ac:dyDescent="0.25">
      <c r="D1289" s="40"/>
      <c r="E1289" s="40"/>
      <c r="F1289" s="101">
        <v>38317</v>
      </c>
      <c r="G1289" s="44">
        <v>2.2075000000000001E-2</v>
      </c>
      <c r="H1289" s="44">
        <v>2.4E-2</v>
      </c>
      <c r="I1289" s="44">
        <v>2.63E-2</v>
      </c>
      <c r="J1289" s="44">
        <v>0.05</v>
      </c>
      <c r="K1289" s="44">
        <v>4.2458999999999997E-2</v>
      </c>
      <c r="M1289" s="45">
        <v>2.0274500000000001E-2</v>
      </c>
    </row>
    <row r="1290" spans="4:13" ht="15.75" customHeight="1" x14ac:dyDescent="0.25">
      <c r="D1290" s="40"/>
      <c r="E1290" s="40"/>
      <c r="F1290" s="101">
        <v>38320</v>
      </c>
      <c r="G1290" s="44">
        <v>2.2799999999999997E-2</v>
      </c>
      <c r="H1290" s="44">
        <v>2.4E-2</v>
      </c>
      <c r="I1290" s="44">
        <v>2.6237499999999997E-2</v>
      </c>
      <c r="J1290" s="44">
        <v>0.05</v>
      </c>
      <c r="K1290" s="44">
        <v>4.3178999999999995E-2</v>
      </c>
      <c r="M1290" s="45">
        <v>2.0416199999999999E-2</v>
      </c>
    </row>
    <row r="1291" spans="4:13" ht="15.75" customHeight="1" x14ac:dyDescent="0.25">
      <c r="D1291" s="40"/>
      <c r="E1291" s="40"/>
      <c r="F1291" s="101">
        <v>38321</v>
      </c>
      <c r="G1291" s="44">
        <v>2.29E-2</v>
      </c>
      <c r="H1291" s="44">
        <v>2.41E-2</v>
      </c>
      <c r="I1291" s="44">
        <v>2.6349999999999998E-2</v>
      </c>
      <c r="J1291" s="44">
        <v>0.05</v>
      </c>
      <c r="K1291" s="44">
        <v>4.3491999999999996E-2</v>
      </c>
      <c r="M1291" s="45">
        <v>2.0399500000000001E-2</v>
      </c>
    </row>
    <row r="1292" spans="4:13" ht="15.75" customHeight="1" x14ac:dyDescent="0.25">
      <c r="D1292" s="40"/>
      <c r="E1292" s="40"/>
      <c r="F1292" s="101">
        <v>38322</v>
      </c>
      <c r="G1292" s="44">
        <v>2.30625E-2</v>
      </c>
      <c r="H1292" s="44">
        <v>2.4187500000000001E-2</v>
      </c>
      <c r="I1292" s="44">
        <v>2.6324999999999998E-2</v>
      </c>
      <c r="J1292" s="44">
        <v>0.05</v>
      </c>
      <c r="K1292" s="44">
        <v>4.3648999999999993E-2</v>
      </c>
      <c r="M1292" s="45">
        <v>1.99656E-2</v>
      </c>
    </row>
    <row r="1293" spans="4:13" ht="15.75" customHeight="1" x14ac:dyDescent="0.25">
      <c r="D1293" s="40"/>
      <c r="E1293" s="40"/>
      <c r="F1293" s="101">
        <v>38323</v>
      </c>
      <c r="G1293" s="44">
        <v>2.33125E-2</v>
      </c>
      <c r="H1293" s="44">
        <v>2.4375000000000001E-2</v>
      </c>
      <c r="I1293" s="44">
        <v>2.6499999999999999E-2</v>
      </c>
      <c r="J1293" s="44">
        <v>0.05</v>
      </c>
      <c r="K1293" s="44">
        <v>4.4062999999999998E-2</v>
      </c>
      <c r="M1293" s="45">
        <v>1.9985299999999998E-2</v>
      </c>
    </row>
    <row r="1294" spans="4:13" ht="15.75" customHeight="1" x14ac:dyDescent="0.25">
      <c r="D1294" s="40"/>
      <c r="E1294" s="40"/>
      <c r="F1294" s="101">
        <v>38324</v>
      </c>
      <c r="G1294" s="44">
        <v>2.3399999999999997E-2</v>
      </c>
      <c r="H1294" s="44">
        <v>2.4399999999999998E-2</v>
      </c>
      <c r="I1294" s="44">
        <v>2.6612499999999997E-2</v>
      </c>
      <c r="J1294" s="44">
        <v>0.05</v>
      </c>
      <c r="K1294" s="44">
        <v>4.2497E-2</v>
      </c>
      <c r="M1294" s="45">
        <v>2.0006300000000001E-2</v>
      </c>
    </row>
    <row r="1295" spans="4:13" ht="15.75" customHeight="1" x14ac:dyDescent="0.25">
      <c r="D1295" s="40"/>
      <c r="E1295" s="40"/>
      <c r="F1295" s="101">
        <v>38327</v>
      </c>
      <c r="G1295" s="44">
        <v>2.35E-2</v>
      </c>
      <c r="H1295" s="44">
        <v>2.4399999999999998E-2</v>
      </c>
      <c r="I1295" s="44">
        <v>2.6312500000000003E-2</v>
      </c>
      <c r="J1295" s="44">
        <v>0.05</v>
      </c>
      <c r="K1295" s="44">
        <v>4.2206E-2</v>
      </c>
      <c r="M1295" s="45">
        <v>2.01519E-2</v>
      </c>
    </row>
    <row r="1296" spans="4:13" ht="15.75" customHeight="1" x14ac:dyDescent="0.25">
      <c r="D1296" s="40"/>
      <c r="E1296" s="40"/>
      <c r="F1296" s="101">
        <v>38328</v>
      </c>
      <c r="G1296" s="44">
        <v>2.3599999999999999E-2</v>
      </c>
      <c r="H1296" s="44">
        <v>2.4500000000000001E-2</v>
      </c>
      <c r="I1296" s="44">
        <v>2.64E-2</v>
      </c>
      <c r="J1296" s="44">
        <v>0.05</v>
      </c>
      <c r="K1296" s="44">
        <v>4.2206E-2</v>
      </c>
      <c r="M1296" s="45">
        <v>2.0209999999999999E-2</v>
      </c>
    </row>
    <row r="1297" spans="4:13" ht="15.75" customHeight="1" x14ac:dyDescent="0.25">
      <c r="D1297" s="40"/>
      <c r="E1297" s="40"/>
      <c r="F1297" s="101">
        <v>38329</v>
      </c>
      <c r="G1297" s="44">
        <v>2.3700000000000002E-2</v>
      </c>
      <c r="H1297" s="44">
        <v>2.46E-2</v>
      </c>
      <c r="I1297" s="44">
        <v>2.6525E-2</v>
      </c>
      <c r="J1297" s="44">
        <v>0.05</v>
      </c>
      <c r="K1297" s="44">
        <v>4.1182999999999997E-2</v>
      </c>
      <c r="M1297" s="45">
        <v>2.0326799999999999E-2</v>
      </c>
    </row>
    <row r="1298" spans="4:13" ht="15.75" customHeight="1" x14ac:dyDescent="0.25">
      <c r="D1298" s="40"/>
      <c r="E1298" s="40"/>
      <c r="F1298" s="101">
        <v>38330</v>
      </c>
      <c r="G1298" s="44">
        <v>2.3900000000000001E-2</v>
      </c>
      <c r="H1298" s="44">
        <v>2.4700000000000003E-2</v>
      </c>
      <c r="I1298" s="44">
        <v>2.6600000000000002E-2</v>
      </c>
      <c r="J1298" s="44">
        <v>0.05</v>
      </c>
      <c r="K1298" s="44">
        <v>4.1664000000000007E-2</v>
      </c>
      <c r="M1298" s="45">
        <v>2.0351599999999997E-2</v>
      </c>
    </row>
    <row r="1299" spans="4:13" ht="15.75" customHeight="1" x14ac:dyDescent="0.25">
      <c r="D1299" s="40"/>
      <c r="E1299" s="40"/>
      <c r="F1299" s="101">
        <v>38331</v>
      </c>
      <c r="G1299" s="44">
        <v>2.3975E-2</v>
      </c>
      <c r="H1299" s="44">
        <v>2.4799999999999999E-2</v>
      </c>
      <c r="I1299" s="44">
        <v>2.6699999999999998E-2</v>
      </c>
      <c r="J1299" s="44">
        <v>0.05</v>
      </c>
      <c r="K1299" s="44">
        <v>4.1489000000000005E-2</v>
      </c>
      <c r="M1299" s="45">
        <v>2.0361799999999999E-2</v>
      </c>
    </row>
    <row r="1300" spans="4:13" ht="15.75" customHeight="1" x14ac:dyDescent="0.25">
      <c r="D1300" s="40"/>
      <c r="E1300" s="40"/>
      <c r="F1300" s="101">
        <v>38334</v>
      </c>
      <c r="G1300" s="44">
        <v>2.4024999999999998E-2</v>
      </c>
      <c r="H1300" s="44">
        <v>2.4900000000000002E-2</v>
      </c>
      <c r="I1300" s="44">
        <v>2.69E-2</v>
      </c>
      <c r="J1300" s="44">
        <v>0.05</v>
      </c>
      <c r="K1300" s="44">
        <v>4.147E-2</v>
      </c>
      <c r="M1300" s="45">
        <v>2.0445899999999999E-2</v>
      </c>
    </row>
    <row r="1301" spans="4:13" ht="15.75" customHeight="1" x14ac:dyDescent="0.25">
      <c r="D1301" s="40"/>
      <c r="E1301" s="40"/>
      <c r="F1301" s="101">
        <v>38335</v>
      </c>
      <c r="G1301" s="44">
        <v>2.4068800000000001E-2</v>
      </c>
      <c r="H1301" s="44">
        <v>2.5000000000000001E-2</v>
      </c>
      <c r="I1301" s="44">
        <v>2.7099999999999999E-2</v>
      </c>
      <c r="J1301" s="44">
        <v>5.2499999999999998E-2</v>
      </c>
      <c r="K1301" s="44">
        <v>4.1218999999999999E-2</v>
      </c>
      <c r="M1301" s="45">
        <v>2.0449099999999998E-2</v>
      </c>
    </row>
    <row r="1302" spans="4:13" ht="15.75" customHeight="1" x14ac:dyDescent="0.25">
      <c r="D1302" s="40"/>
      <c r="E1302" s="40"/>
      <c r="F1302" s="101">
        <v>38336</v>
      </c>
      <c r="G1302" s="44">
        <v>2.41E-2</v>
      </c>
      <c r="H1302" s="44">
        <v>2.5012500000000003E-2</v>
      </c>
      <c r="I1302" s="44">
        <v>2.7099999999999999E-2</v>
      </c>
      <c r="J1302" s="44">
        <v>5.2499999999999998E-2</v>
      </c>
      <c r="K1302" s="44">
        <v>4.0738999999999997E-2</v>
      </c>
      <c r="M1302" s="45">
        <v>2.05627E-2</v>
      </c>
    </row>
    <row r="1303" spans="4:13" ht="15.75" customHeight="1" x14ac:dyDescent="0.25">
      <c r="D1303" s="40"/>
      <c r="E1303" s="40"/>
      <c r="F1303" s="101">
        <v>38337</v>
      </c>
      <c r="G1303" s="44">
        <v>2.41E-2</v>
      </c>
      <c r="H1303" s="44">
        <v>2.5099999999999997E-2</v>
      </c>
      <c r="I1303" s="44">
        <v>2.7200000000000002E-2</v>
      </c>
      <c r="J1303" s="44">
        <v>5.2499999999999998E-2</v>
      </c>
      <c r="K1303" s="44">
        <v>4.1836000000000005E-2</v>
      </c>
      <c r="M1303" s="45">
        <v>2.05119E-2</v>
      </c>
    </row>
    <row r="1304" spans="4:13" ht="15.75" customHeight="1" x14ac:dyDescent="0.25">
      <c r="D1304" s="40"/>
      <c r="E1304" s="40"/>
      <c r="F1304" s="101">
        <v>38338</v>
      </c>
      <c r="G1304" s="44">
        <v>2.4125000000000001E-2</v>
      </c>
      <c r="H1304" s="44">
        <v>2.52E-2</v>
      </c>
      <c r="I1304" s="44">
        <v>2.7387499999999999E-2</v>
      </c>
      <c r="J1304" s="44">
        <v>5.2499999999999998E-2</v>
      </c>
      <c r="K1304" s="44">
        <v>4.199E-2</v>
      </c>
      <c r="M1304" s="45">
        <v>2.0479799999999999E-2</v>
      </c>
    </row>
    <row r="1305" spans="4:13" ht="15.75" customHeight="1" x14ac:dyDescent="0.25">
      <c r="D1305" s="40"/>
      <c r="E1305" s="40"/>
      <c r="F1305" s="101">
        <v>38341</v>
      </c>
      <c r="G1305" s="44">
        <v>2.4131300000000001E-2</v>
      </c>
      <c r="H1305" s="44">
        <v>2.5212500000000002E-2</v>
      </c>
      <c r="I1305" s="44">
        <v>2.75E-2</v>
      </c>
      <c r="J1305" s="44">
        <v>5.2499999999999998E-2</v>
      </c>
      <c r="K1305" s="44">
        <v>4.1835000000000004E-2</v>
      </c>
      <c r="M1305" s="45">
        <v>2.05265E-2</v>
      </c>
    </row>
    <row r="1306" spans="4:13" ht="15.75" customHeight="1" x14ac:dyDescent="0.25">
      <c r="D1306" s="40"/>
      <c r="E1306" s="40"/>
      <c r="F1306" s="101">
        <v>38342</v>
      </c>
      <c r="G1306" s="44">
        <v>2.4150000000000001E-2</v>
      </c>
      <c r="H1306" s="44">
        <v>2.53E-2</v>
      </c>
      <c r="I1306" s="44">
        <v>2.76E-2</v>
      </c>
      <c r="J1306" s="44">
        <v>5.2499999999999998E-2</v>
      </c>
      <c r="K1306" s="44">
        <v>4.1622000000000006E-2</v>
      </c>
      <c r="M1306" s="45">
        <v>2.0542699999999997E-2</v>
      </c>
    </row>
    <row r="1307" spans="4:13" ht="15.75" customHeight="1" x14ac:dyDescent="0.25">
      <c r="D1307" s="40"/>
      <c r="E1307" s="40"/>
      <c r="F1307" s="101">
        <v>38343</v>
      </c>
      <c r="G1307" s="44">
        <v>2.4168800000000001E-2</v>
      </c>
      <c r="H1307" s="44">
        <v>2.53E-2</v>
      </c>
      <c r="I1307" s="44">
        <v>2.76E-2</v>
      </c>
      <c r="J1307" s="44">
        <v>5.2499999999999998E-2</v>
      </c>
      <c r="K1307" s="44">
        <v>4.1931000000000003E-2</v>
      </c>
      <c r="M1307" s="45">
        <v>2.0590799999999999E-2</v>
      </c>
    </row>
    <row r="1308" spans="4:13" ht="15.75" customHeight="1" x14ac:dyDescent="0.25">
      <c r="D1308" s="40"/>
      <c r="E1308" s="40"/>
      <c r="F1308" s="101">
        <v>38344</v>
      </c>
      <c r="G1308" s="44">
        <v>2.4174999999999999E-2</v>
      </c>
      <c r="H1308" s="44">
        <v>2.54875E-2</v>
      </c>
      <c r="I1308" s="44">
        <v>2.7699999999999999E-2</v>
      </c>
      <c r="J1308" s="44">
        <v>5.2499999999999998E-2</v>
      </c>
      <c r="K1308" s="44">
        <v>4.2241999999999995E-2</v>
      </c>
      <c r="M1308" s="45">
        <v>2.0595599999999999E-2</v>
      </c>
    </row>
    <row r="1309" spans="4:13" ht="15.75" customHeight="1" x14ac:dyDescent="0.25">
      <c r="D1309" s="40"/>
      <c r="E1309" s="40"/>
      <c r="F1309" s="101">
        <v>38345</v>
      </c>
      <c r="G1309" s="44">
        <v>2.4199999999999999E-2</v>
      </c>
      <c r="H1309" s="44">
        <v>2.5499999999999998E-2</v>
      </c>
      <c r="I1309" s="44">
        <v>2.76625E-2</v>
      </c>
      <c r="J1309" s="44" t="s">
        <v>33</v>
      </c>
      <c r="K1309" s="44">
        <v>4.2241999999999995E-2</v>
      </c>
      <c r="M1309" s="45">
        <v>2.0595599999999999E-2</v>
      </c>
    </row>
    <row r="1310" spans="4:13" ht="15.75" customHeight="1" x14ac:dyDescent="0.25">
      <c r="D1310" s="40"/>
      <c r="E1310" s="40"/>
      <c r="F1310" s="101">
        <v>38348</v>
      </c>
      <c r="G1310" s="44" t="s">
        <v>33</v>
      </c>
      <c r="H1310" s="44" t="s">
        <v>33</v>
      </c>
      <c r="I1310" s="44" t="s">
        <v>33</v>
      </c>
      <c r="J1310" s="44">
        <v>5.2499999999999998E-2</v>
      </c>
      <c r="K1310" s="44">
        <v>4.2965000000000003E-2</v>
      </c>
      <c r="M1310" s="45">
        <v>2.0642999999999998E-2</v>
      </c>
    </row>
    <row r="1311" spans="4:13" ht="15.75" customHeight="1" x14ac:dyDescent="0.25">
      <c r="D1311" s="40"/>
      <c r="E1311" s="40"/>
      <c r="F1311" s="101">
        <v>38349</v>
      </c>
      <c r="G1311" s="44" t="s">
        <v>33</v>
      </c>
      <c r="H1311" s="44" t="s">
        <v>33</v>
      </c>
      <c r="I1311" s="44" t="s">
        <v>33</v>
      </c>
      <c r="J1311" s="44">
        <v>5.2499999999999998E-2</v>
      </c>
      <c r="K1311" s="44">
        <v>4.2906000000000007E-2</v>
      </c>
      <c r="M1311" s="45">
        <v>2.0675300000000001E-2</v>
      </c>
    </row>
    <row r="1312" spans="4:13" ht="15.75" customHeight="1" x14ac:dyDescent="0.25">
      <c r="D1312" s="40"/>
      <c r="E1312" s="40"/>
      <c r="F1312" s="101">
        <v>38350</v>
      </c>
      <c r="G1312" s="44">
        <v>2.4199999999999999E-2</v>
      </c>
      <c r="H1312" s="44">
        <v>2.5600000000000001E-2</v>
      </c>
      <c r="I1312" s="44">
        <v>2.775E-2</v>
      </c>
      <c r="J1312" s="44">
        <v>5.2499999999999998E-2</v>
      </c>
      <c r="K1312" s="44">
        <v>4.3220000000000001E-2</v>
      </c>
      <c r="M1312" s="45">
        <v>2.09096E-2</v>
      </c>
    </row>
    <row r="1313" spans="4:13" ht="15.75" customHeight="1" x14ac:dyDescent="0.25">
      <c r="D1313" s="40"/>
      <c r="E1313" s="40"/>
      <c r="F1313" s="101">
        <v>38351</v>
      </c>
      <c r="G1313" s="44">
        <v>2.3900000000000001E-2</v>
      </c>
      <c r="H1313" s="44">
        <v>2.5600000000000001E-2</v>
      </c>
      <c r="I1313" s="44">
        <v>2.7900000000000001E-2</v>
      </c>
      <c r="J1313" s="44">
        <v>5.2499999999999998E-2</v>
      </c>
      <c r="K1313" s="44">
        <v>4.2534000000000002E-2</v>
      </c>
      <c r="M1313" s="45">
        <v>2.0968200000000003E-2</v>
      </c>
    </row>
    <row r="1314" spans="4:13" ht="15.75" customHeight="1" x14ac:dyDescent="0.25">
      <c r="D1314" s="40"/>
      <c r="E1314" s="40"/>
      <c r="F1314" s="101">
        <v>38352</v>
      </c>
      <c r="G1314" s="44">
        <v>2.4E-2</v>
      </c>
      <c r="H1314" s="44">
        <v>2.5643799999999998E-2</v>
      </c>
      <c r="I1314" s="44">
        <v>2.7806299999999999E-2</v>
      </c>
      <c r="J1314" s="44">
        <v>5.2499999999999998E-2</v>
      </c>
      <c r="K1314" s="44">
        <v>4.2182000000000004E-2</v>
      </c>
      <c r="M1314" s="45">
        <v>2.1059700000000001E-2</v>
      </c>
    </row>
    <row r="1315" spans="4:13" ht="15.75" customHeight="1" x14ac:dyDescent="0.25">
      <c r="D1315" s="40"/>
      <c r="E1315" s="40"/>
      <c r="F1315" s="101">
        <v>38355</v>
      </c>
      <c r="G1315" s="44" t="s">
        <v>33</v>
      </c>
      <c r="H1315" s="44" t="s">
        <v>33</v>
      </c>
      <c r="I1315" s="44" t="s">
        <v>33</v>
      </c>
      <c r="J1315" s="44">
        <v>5.2499999999999998E-2</v>
      </c>
      <c r="K1315" s="44">
        <v>4.2104000000000003E-2</v>
      </c>
      <c r="M1315" s="45">
        <v>2.1841800000000001E-2</v>
      </c>
    </row>
    <row r="1316" spans="4:13" ht="15.75" customHeight="1" x14ac:dyDescent="0.25">
      <c r="D1316" s="40"/>
      <c r="E1316" s="40"/>
      <c r="F1316" s="101">
        <v>38356</v>
      </c>
      <c r="G1316" s="44">
        <v>2.4E-2</v>
      </c>
      <c r="H1316" s="44">
        <v>2.5699999999999997E-2</v>
      </c>
      <c r="I1316" s="44">
        <v>2.7900000000000001E-2</v>
      </c>
      <c r="J1316" s="44">
        <v>5.2499999999999998E-2</v>
      </c>
      <c r="K1316" s="44">
        <v>4.2886000000000001E-2</v>
      </c>
      <c r="M1316" s="45">
        <v>2.1932299999999998E-2</v>
      </c>
    </row>
    <row r="1317" spans="4:13" ht="15.75" customHeight="1" x14ac:dyDescent="0.25">
      <c r="D1317" s="40"/>
      <c r="E1317" s="40"/>
      <c r="F1317" s="101">
        <v>38357</v>
      </c>
      <c r="G1317" s="44">
        <v>2.4E-2</v>
      </c>
      <c r="H1317" s="44">
        <v>2.5899999999999999E-2</v>
      </c>
      <c r="I1317" s="44">
        <v>2.8275000000000002E-2</v>
      </c>
      <c r="J1317" s="44">
        <v>5.2499999999999998E-2</v>
      </c>
      <c r="K1317" s="44">
        <v>4.2807999999999999E-2</v>
      </c>
      <c r="M1317" s="45">
        <v>2.2139199999999998E-2</v>
      </c>
    </row>
    <row r="1318" spans="4:13" ht="15.75" customHeight="1" x14ac:dyDescent="0.25">
      <c r="D1318" s="40"/>
      <c r="E1318" s="40"/>
      <c r="F1318" s="101">
        <v>38358</v>
      </c>
      <c r="G1318" s="44">
        <v>2.4199999999999999E-2</v>
      </c>
      <c r="H1318" s="44">
        <v>2.6099999999999998E-2</v>
      </c>
      <c r="I1318" s="44">
        <v>2.8399999999999998E-2</v>
      </c>
      <c r="J1318" s="44">
        <v>5.2499999999999998E-2</v>
      </c>
      <c r="K1318" s="44">
        <v>4.2611999999999997E-2</v>
      </c>
      <c r="M1318" s="45">
        <v>2.21704E-2</v>
      </c>
    </row>
    <row r="1319" spans="4:13" ht="15.75" customHeight="1" x14ac:dyDescent="0.25">
      <c r="D1319" s="40"/>
      <c r="E1319" s="40"/>
      <c r="F1319" s="101">
        <v>38359</v>
      </c>
      <c r="G1319" s="44">
        <v>2.4300000000000002E-2</v>
      </c>
      <c r="H1319" s="44">
        <v>2.6099999999999998E-2</v>
      </c>
      <c r="I1319" s="44">
        <v>2.835E-2</v>
      </c>
      <c r="J1319" s="44">
        <v>5.2499999999999998E-2</v>
      </c>
      <c r="K1319" s="44">
        <v>4.2689999999999999E-2</v>
      </c>
      <c r="M1319" s="45">
        <v>2.2200399999999999E-2</v>
      </c>
    </row>
    <row r="1320" spans="4:13" ht="15.75" customHeight="1" x14ac:dyDescent="0.25">
      <c r="D1320" s="40"/>
      <c r="E1320" s="40"/>
      <c r="F1320" s="101">
        <v>38362</v>
      </c>
      <c r="G1320" s="44">
        <v>2.4399999999999998E-2</v>
      </c>
      <c r="H1320" s="44">
        <v>2.6200000000000001E-2</v>
      </c>
      <c r="I1320" s="44">
        <v>2.8500000000000001E-2</v>
      </c>
      <c r="J1320" s="44">
        <v>5.2499999999999998E-2</v>
      </c>
      <c r="K1320" s="44">
        <v>4.2689999999999999E-2</v>
      </c>
      <c r="M1320" s="45">
        <v>2.2484899999999999E-2</v>
      </c>
    </row>
    <row r="1321" spans="4:13" ht="15.75" customHeight="1" x14ac:dyDescent="0.25">
      <c r="D1321" s="40"/>
      <c r="E1321" s="40"/>
      <c r="F1321" s="101">
        <v>38363</v>
      </c>
      <c r="G1321" s="44">
        <v>2.4424999999999999E-2</v>
      </c>
      <c r="H1321" s="44">
        <v>2.63E-2</v>
      </c>
      <c r="I1321" s="44">
        <v>2.86E-2</v>
      </c>
      <c r="J1321" s="44">
        <v>5.2499999999999998E-2</v>
      </c>
      <c r="K1321" s="44">
        <v>4.2356999999999999E-2</v>
      </c>
      <c r="M1321" s="45">
        <v>2.2588300000000002E-2</v>
      </c>
    </row>
    <row r="1322" spans="4:13" ht="15.75" customHeight="1" x14ac:dyDescent="0.25">
      <c r="D1322" s="40"/>
      <c r="E1322" s="40"/>
      <c r="F1322" s="101">
        <v>38364</v>
      </c>
      <c r="G1322" s="44">
        <v>2.4500000000000001E-2</v>
      </c>
      <c r="H1322" s="44">
        <v>2.64E-2</v>
      </c>
      <c r="I1322" s="44">
        <v>2.87E-2</v>
      </c>
      <c r="J1322" s="44">
        <v>5.2499999999999998E-2</v>
      </c>
      <c r="K1322" s="44">
        <v>4.2337E-2</v>
      </c>
      <c r="M1322" s="45">
        <v>2.2831399999999998E-2</v>
      </c>
    </row>
    <row r="1323" spans="4:13" ht="15.75" customHeight="1" x14ac:dyDescent="0.25">
      <c r="D1323" s="40"/>
      <c r="E1323" s="40"/>
      <c r="F1323" s="101">
        <v>38365</v>
      </c>
      <c r="G1323" s="44">
        <v>2.4799999999999999E-2</v>
      </c>
      <c r="H1323" s="44">
        <v>2.6600000000000002E-2</v>
      </c>
      <c r="I1323" s="44">
        <v>2.8900000000000002E-2</v>
      </c>
      <c r="J1323" s="44">
        <v>5.2499999999999998E-2</v>
      </c>
      <c r="K1323" s="44">
        <v>4.1634999999999998E-2</v>
      </c>
      <c r="M1323" s="45">
        <v>2.28936E-2</v>
      </c>
    </row>
    <row r="1324" spans="4:13" ht="15.75" customHeight="1" x14ac:dyDescent="0.25">
      <c r="D1324" s="40"/>
      <c r="E1324" s="40"/>
      <c r="F1324" s="101">
        <v>38366</v>
      </c>
      <c r="G1324" s="44">
        <v>2.4799999999999999E-2</v>
      </c>
      <c r="H1324" s="44">
        <v>2.6600000000000002E-2</v>
      </c>
      <c r="I1324" s="44">
        <v>2.8900000000000002E-2</v>
      </c>
      <c r="J1324" s="44">
        <v>5.2499999999999998E-2</v>
      </c>
      <c r="K1324" s="44">
        <v>4.2079999999999999E-2</v>
      </c>
      <c r="M1324" s="45">
        <v>2.2950100000000001E-2</v>
      </c>
    </row>
    <row r="1325" spans="4:13" ht="15.75" customHeight="1" x14ac:dyDescent="0.25">
      <c r="D1325" s="40"/>
      <c r="E1325" s="40"/>
      <c r="F1325" s="101">
        <v>38369</v>
      </c>
      <c r="G1325" s="44">
        <v>2.5000000000000001E-2</v>
      </c>
      <c r="H1325" s="44">
        <v>2.6699999999999998E-2</v>
      </c>
      <c r="I1325" s="44">
        <v>2.8999999999999998E-2</v>
      </c>
      <c r="J1325" s="44" t="s">
        <v>33</v>
      </c>
      <c r="K1325" s="44">
        <v>4.2079999999999999E-2</v>
      </c>
      <c r="M1325" s="45">
        <v>2.2950100000000001E-2</v>
      </c>
    </row>
    <row r="1326" spans="4:13" ht="15.75" customHeight="1" x14ac:dyDescent="0.25">
      <c r="D1326" s="40"/>
      <c r="E1326" s="40"/>
      <c r="F1326" s="101">
        <v>38370</v>
      </c>
      <c r="G1326" s="44">
        <v>2.5000000000000001E-2</v>
      </c>
      <c r="H1326" s="44">
        <v>2.6699999999999998E-2</v>
      </c>
      <c r="I1326" s="44">
        <v>2.9024999999999999E-2</v>
      </c>
      <c r="J1326" s="44">
        <v>5.2499999999999998E-2</v>
      </c>
      <c r="K1326" s="44">
        <v>4.1848000000000003E-2</v>
      </c>
      <c r="M1326" s="45">
        <v>2.3347899999999998E-2</v>
      </c>
    </row>
    <row r="1327" spans="4:13" ht="15.75" customHeight="1" x14ac:dyDescent="0.25">
      <c r="D1327" s="40"/>
      <c r="E1327" s="40"/>
      <c r="F1327" s="101">
        <v>38371</v>
      </c>
      <c r="G1327" s="44">
        <v>2.5037500000000001E-2</v>
      </c>
      <c r="H1327" s="44">
        <v>2.6800000000000001E-2</v>
      </c>
      <c r="I1327" s="44">
        <v>2.9100000000000001E-2</v>
      </c>
      <c r="J1327" s="44">
        <v>5.2499999999999998E-2</v>
      </c>
      <c r="K1327" s="44">
        <v>4.1710999999999998E-2</v>
      </c>
      <c r="M1327" s="45">
        <v>2.3509799999999997E-2</v>
      </c>
    </row>
    <row r="1328" spans="4:13" ht="15.75" customHeight="1" x14ac:dyDescent="0.25">
      <c r="D1328" s="40"/>
      <c r="E1328" s="40"/>
      <c r="F1328" s="101">
        <v>38372</v>
      </c>
      <c r="G1328" s="44">
        <v>2.52E-2</v>
      </c>
      <c r="H1328" s="44">
        <v>2.6924999999999998E-2</v>
      </c>
      <c r="I1328" s="44">
        <v>2.92E-2</v>
      </c>
      <c r="J1328" s="44">
        <v>5.2499999999999998E-2</v>
      </c>
      <c r="K1328" s="44">
        <v>4.1614000000000005E-2</v>
      </c>
      <c r="M1328" s="45">
        <v>2.35601E-2</v>
      </c>
    </row>
    <row r="1329" spans="4:13" ht="15.75" customHeight="1" x14ac:dyDescent="0.25">
      <c r="D1329" s="40"/>
      <c r="E1329" s="40"/>
      <c r="F1329" s="101">
        <v>38373</v>
      </c>
      <c r="G1329" s="44">
        <v>2.53E-2</v>
      </c>
      <c r="H1329" s="44">
        <v>2.7000000000000003E-2</v>
      </c>
      <c r="I1329" s="44">
        <v>2.92E-2</v>
      </c>
      <c r="J1329" s="44">
        <v>5.2499999999999998E-2</v>
      </c>
      <c r="K1329" s="44">
        <v>4.1398999999999998E-2</v>
      </c>
      <c r="M1329" s="45">
        <v>2.36262E-2</v>
      </c>
    </row>
    <row r="1330" spans="4:13" ht="15.75" customHeight="1" x14ac:dyDescent="0.25">
      <c r="D1330" s="40"/>
      <c r="E1330" s="40"/>
      <c r="F1330" s="101">
        <v>38376</v>
      </c>
      <c r="G1330" s="44">
        <v>2.5443799999999999E-2</v>
      </c>
      <c r="H1330" s="44">
        <v>2.7000000000000003E-2</v>
      </c>
      <c r="I1330" s="44">
        <v>2.9100000000000001E-2</v>
      </c>
      <c r="J1330" s="44">
        <v>5.2499999999999998E-2</v>
      </c>
      <c r="K1330" s="44">
        <v>4.1203999999999998E-2</v>
      </c>
      <c r="M1330" s="45">
        <v>2.3942399999999999E-2</v>
      </c>
    </row>
    <row r="1331" spans="4:13" ht="15.75" customHeight="1" x14ac:dyDescent="0.25">
      <c r="D1331" s="40"/>
      <c r="E1331" s="40"/>
      <c r="F1331" s="101">
        <v>38377</v>
      </c>
      <c r="G1331" s="44">
        <v>2.5499999999999998E-2</v>
      </c>
      <c r="H1331" s="44">
        <v>2.7000000000000003E-2</v>
      </c>
      <c r="I1331" s="44">
        <v>2.9187500000000002E-2</v>
      </c>
      <c r="J1331" s="44">
        <v>5.2499999999999998E-2</v>
      </c>
      <c r="K1331" s="44">
        <v>4.1924999999999997E-2</v>
      </c>
      <c r="M1331" s="45">
        <v>2.4071699999999998E-2</v>
      </c>
    </row>
    <row r="1332" spans="4:13" ht="15.75" customHeight="1" x14ac:dyDescent="0.25">
      <c r="D1332" s="40"/>
      <c r="E1332" s="40"/>
      <c r="F1332" s="101">
        <v>38378</v>
      </c>
      <c r="G1332" s="44">
        <v>2.5587499999999999E-2</v>
      </c>
      <c r="H1332" s="44">
        <v>2.7099999999999999E-2</v>
      </c>
      <c r="I1332" s="44">
        <v>2.9300000000000003E-2</v>
      </c>
      <c r="J1332" s="44">
        <v>5.2499999999999998E-2</v>
      </c>
      <c r="K1332" s="44">
        <v>4.1963999999999994E-2</v>
      </c>
      <c r="M1332" s="45">
        <v>2.42677E-2</v>
      </c>
    </row>
    <row r="1333" spans="4:13" ht="15.75" customHeight="1" x14ac:dyDescent="0.25">
      <c r="D1333" s="40"/>
      <c r="E1333" s="40"/>
      <c r="F1333" s="101">
        <v>38379</v>
      </c>
      <c r="G1333" s="44">
        <v>2.5775000000000003E-2</v>
      </c>
      <c r="H1333" s="44">
        <v>2.7300000000000001E-2</v>
      </c>
      <c r="I1333" s="44">
        <v>2.9399999999999999E-2</v>
      </c>
      <c r="J1333" s="44">
        <v>5.2499999999999998E-2</v>
      </c>
      <c r="K1333" s="44">
        <v>4.2179000000000001E-2</v>
      </c>
      <c r="M1333" s="45">
        <v>2.4343300000000002E-2</v>
      </c>
    </row>
    <row r="1334" spans="4:13" ht="15.75" customHeight="1" x14ac:dyDescent="0.25">
      <c r="D1334" s="40"/>
      <c r="E1334" s="40"/>
      <c r="F1334" s="101">
        <v>38380</v>
      </c>
      <c r="G1334" s="44">
        <v>2.5899999999999999E-2</v>
      </c>
      <c r="H1334" s="44">
        <v>2.7425000000000001E-2</v>
      </c>
      <c r="I1334" s="44">
        <v>2.9600000000000001E-2</v>
      </c>
      <c r="J1334" s="44">
        <v>5.2499999999999998E-2</v>
      </c>
      <c r="K1334" s="44">
        <v>4.1397000000000003E-2</v>
      </c>
      <c r="M1334" s="45">
        <v>2.4407700000000001E-2</v>
      </c>
    </row>
    <row r="1335" spans="4:13" ht="15.75" customHeight="1" x14ac:dyDescent="0.25">
      <c r="D1335" s="40"/>
      <c r="E1335" s="40"/>
      <c r="F1335" s="101">
        <v>38383</v>
      </c>
      <c r="G1335" s="44">
        <v>2.5899999999999999E-2</v>
      </c>
      <c r="H1335" s="44">
        <v>2.75E-2</v>
      </c>
      <c r="I1335" s="44">
        <v>2.9600000000000001E-2</v>
      </c>
      <c r="J1335" s="44">
        <v>5.2499999999999998E-2</v>
      </c>
      <c r="K1335" s="44">
        <v>4.1280000000000004E-2</v>
      </c>
      <c r="M1335" s="45">
        <v>2.4521600000000001E-2</v>
      </c>
    </row>
    <row r="1336" spans="4:13" ht="15.75" customHeight="1" x14ac:dyDescent="0.25">
      <c r="D1336" s="40"/>
      <c r="E1336" s="40"/>
      <c r="F1336" s="101">
        <v>38384</v>
      </c>
      <c r="G1336" s="44">
        <v>2.5899999999999999E-2</v>
      </c>
      <c r="H1336" s="44">
        <v>2.75E-2</v>
      </c>
      <c r="I1336" s="44">
        <v>2.9687499999999999E-2</v>
      </c>
      <c r="J1336" s="44">
        <v>5.2499999999999998E-2</v>
      </c>
      <c r="K1336" s="44">
        <v>4.1376999999999997E-2</v>
      </c>
      <c r="M1336" s="45">
        <v>2.45825E-2</v>
      </c>
    </row>
    <row r="1337" spans="4:13" ht="15.75" customHeight="1" x14ac:dyDescent="0.25">
      <c r="D1337" s="40"/>
      <c r="E1337" s="40"/>
      <c r="F1337" s="101">
        <v>38385</v>
      </c>
      <c r="G1337" s="44">
        <v>2.5899999999999999E-2</v>
      </c>
      <c r="H1337" s="44">
        <v>2.75E-2</v>
      </c>
      <c r="I1337" s="44">
        <v>2.9700000000000001E-2</v>
      </c>
      <c r="J1337" s="44">
        <v>5.5E-2</v>
      </c>
      <c r="K1337" s="44">
        <v>4.1395999999999995E-2</v>
      </c>
      <c r="M1337" s="45">
        <v>2.4607500000000001E-2</v>
      </c>
    </row>
    <row r="1338" spans="4:13" ht="15.75" customHeight="1" x14ac:dyDescent="0.25">
      <c r="D1338" s="40"/>
      <c r="E1338" s="40"/>
      <c r="F1338" s="101">
        <v>38386</v>
      </c>
      <c r="G1338" s="44">
        <v>2.5899999999999999E-2</v>
      </c>
      <c r="H1338" s="44">
        <v>2.7699999999999999E-2</v>
      </c>
      <c r="I1338" s="44">
        <v>2.9900000000000003E-2</v>
      </c>
      <c r="J1338" s="44">
        <v>5.5E-2</v>
      </c>
      <c r="K1338" s="44">
        <v>4.163E-2</v>
      </c>
      <c r="M1338" s="45">
        <v>2.46111E-2</v>
      </c>
    </row>
    <row r="1339" spans="4:13" ht="15.75" customHeight="1" x14ac:dyDescent="0.25">
      <c r="D1339" s="40"/>
      <c r="E1339" s="40"/>
      <c r="F1339" s="101">
        <v>38387</v>
      </c>
      <c r="G1339" s="44">
        <v>2.5899999999999999E-2</v>
      </c>
      <c r="H1339" s="44">
        <v>2.7699999999999999E-2</v>
      </c>
      <c r="I1339" s="44">
        <v>2.9937499999999999E-2</v>
      </c>
      <c r="J1339" s="44">
        <v>5.5E-2</v>
      </c>
      <c r="K1339" s="44">
        <v>4.0753000000000004E-2</v>
      </c>
      <c r="M1339" s="45">
        <v>2.46397E-2</v>
      </c>
    </row>
    <row r="1340" spans="4:13" ht="15.75" customHeight="1" x14ac:dyDescent="0.25">
      <c r="D1340" s="40"/>
      <c r="E1340" s="40"/>
      <c r="F1340" s="101">
        <v>38390</v>
      </c>
      <c r="G1340" s="44">
        <v>2.5899999999999999E-2</v>
      </c>
      <c r="H1340" s="44">
        <v>2.7699999999999999E-2</v>
      </c>
      <c r="I1340" s="44">
        <v>2.9900000000000003E-2</v>
      </c>
      <c r="J1340" s="44">
        <v>5.5E-2</v>
      </c>
      <c r="K1340" s="44">
        <v>4.0500999999999995E-2</v>
      </c>
      <c r="M1340" s="45">
        <v>2.4693399999999997E-2</v>
      </c>
    </row>
    <row r="1341" spans="4:13" ht="15.75" customHeight="1" x14ac:dyDescent="0.25">
      <c r="D1341" s="40"/>
      <c r="E1341" s="40"/>
      <c r="F1341" s="101">
        <v>38391</v>
      </c>
      <c r="G1341" s="44">
        <v>2.5899999999999999E-2</v>
      </c>
      <c r="H1341" s="44">
        <v>2.7706300000000003E-2</v>
      </c>
      <c r="I1341" s="44">
        <v>2.9925E-2</v>
      </c>
      <c r="J1341" s="44">
        <v>5.5E-2</v>
      </c>
      <c r="K1341" s="44">
        <v>4.0153000000000001E-2</v>
      </c>
      <c r="M1341" s="45">
        <v>2.4711300000000002E-2</v>
      </c>
    </row>
    <row r="1342" spans="4:13" ht="15.75" customHeight="1" x14ac:dyDescent="0.25">
      <c r="D1342" s="40"/>
      <c r="E1342" s="40"/>
      <c r="F1342" s="101">
        <v>38392</v>
      </c>
      <c r="G1342" s="44">
        <v>2.5899999999999999E-2</v>
      </c>
      <c r="H1342" s="44">
        <v>2.7743799999999999E-2</v>
      </c>
      <c r="I1342" s="44">
        <v>0.03</v>
      </c>
      <c r="J1342" s="44">
        <v>5.5E-2</v>
      </c>
      <c r="K1342" s="44">
        <v>3.9789999999999999E-2</v>
      </c>
      <c r="M1342" s="45">
        <v>2.47256E-2</v>
      </c>
    </row>
    <row r="1343" spans="4:13" ht="15.75" customHeight="1" x14ac:dyDescent="0.25">
      <c r="D1343" s="40"/>
      <c r="E1343" s="40"/>
      <c r="F1343" s="101">
        <v>38393</v>
      </c>
      <c r="G1343" s="44">
        <v>2.5899999999999999E-2</v>
      </c>
      <c r="H1343" s="44">
        <v>2.7900000000000001E-2</v>
      </c>
      <c r="I1343" s="44">
        <v>2.9931299999999997E-2</v>
      </c>
      <c r="J1343" s="44">
        <v>5.5E-2</v>
      </c>
      <c r="K1343" s="44">
        <v>4.0888000000000001E-2</v>
      </c>
      <c r="M1343" s="45">
        <v>2.47327E-2</v>
      </c>
    </row>
    <row r="1344" spans="4:13" ht="15.75" customHeight="1" x14ac:dyDescent="0.25">
      <c r="D1344" s="40"/>
      <c r="E1344" s="40"/>
      <c r="F1344" s="101">
        <v>38394</v>
      </c>
      <c r="G1344" s="44">
        <v>2.5899999999999999E-2</v>
      </c>
      <c r="H1344" s="44">
        <v>2.7943799999999998E-2</v>
      </c>
      <c r="I1344" s="44">
        <v>3.0099999999999998E-2</v>
      </c>
      <c r="J1344" s="44">
        <v>5.5E-2</v>
      </c>
      <c r="K1344" s="44">
        <v>4.0843999999999998E-2</v>
      </c>
      <c r="M1344" s="45">
        <v>2.4754200000000001E-2</v>
      </c>
    </row>
    <row r="1345" spans="4:13" ht="15.75" customHeight="1" x14ac:dyDescent="0.25">
      <c r="D1345" s="40"/>
      <c r="E1345" s="40"/>
      <c r="F1345" s="101">
        <v>38397</v>
      </c>
      <c r="G1345" s="44">
        <v>2.5899999999999999E-2</v>
      </c>
      <c r="H1345" s="44">
        <v>2.7999999999999997E-2</v>
      </c>
      <c r="I1345" s="44">
        <v>3.0262500000000001E-2</v>
      </c>
      <c r="J1345" s="44">
        <v>5.5E-2</v>
      </c>
      <c r="K1345" s="44">
        <v>4.0689999999999997E-2</v>
      </c>
      <c r="M1345" s="45">
        <v>2.4764899999999999E-2</v>
      </c>
    </row>
    <row r="1346" spans="4:13" ht="15.75" customHeight="1" x14ac:dyDescent="0.25">
      <c r="D1346" s="40"/>
      <c r="E1346" s="40"/>
      <c r="F1346" s="101">
        <v>38398</v>
      </c>
      <c r="G1346" s="44">
        <v>2.5899999999999999E-2</v>
      </c>
      <c r="H1346" s="44">
        <v>2.81E-2</v>
      </c>
      <c r="I1346" s="44">
        <v>3.0312499999999999E-2</v>
      </c>
      <c r="J1346" s="44">
        <v>5.5E-2</v>
      </c>
      <c r="K1346" s="44">
        <v>4.0960000000000003E-2</v>
      </c>
      <c r="M1346" s="45">
        <v>2.4772099999999998E-2</v>
      </c>
    </row>
    <row r="1347" spans="4:13" ht="15.75" customHeight="1" x14ac:dyDescent="0.25">
      <c r="D1347" s="40"/>
      <c r="E1347" s="40"/>
      <c r="F1347" s="101">
        <v>38399</v>
      </c>
      <c r="G1347" s="44">
        <v>2.5899999999999999E-2</v>
      </c>
      <c r="H1347" s="44">
        <v>2.8199999999999999E-2</v>
      </c>
      <c r="I1347" s="44">
        <v>3.04E-2</v>
      </c>
      <c r="J1347" s="44">
        <v>5.5E-2</v>
      </c>
      <c r="K1347" s="44">
        <v>4.1521000000000002E-2</v>
      </c>
      <c r="M1347" s="45">
        <v>2.4797099999999999E-2</v>
      </c>
    </row>
    <row r="1348" spans="4:13" ht="15.75" customHeight="1" x14ac:dyDescent="0.25">
      <c r="D1348" s="40"/>
      <c r="E1348" s="40"/>
      <c r="F1348" s="101">
        <v>38400</v>
      </c>
      <c r="G1348" s="44">
        <v>2.5981299999999999E-2</v>
      </c>
      <c r="H1348" s="44">
        <v>2.8475E-2</v>
      </c>
      <c r="I1348" s="44">
        <v>3.0800000000000001E-2</v>
      </c>
      <c r="J1348" s="44">
        <v>5.5E-2</v>
      </c>
      <c r="K1348" s="44">
        <v>4.1794000000000005E-2</v>
      </c>
      <c r="M1348" s="45">
        <v>2.4818600000000003E-2</v>
      </c>
    </row>
    <row r="1349" spans="4:13" ht="15.75" customHeight="1" x14ac:dyDescent="0.25">
      <c r="D1349" s="40"/>
      <c r="E1349" s="40"/>
      <c r="F1349" s="101">
        <v>38401</v>
      </c>
      <c r="G1349" s="44">
        <v>2.5993800000000001E-2</v>
      </c>
      <c r="H1349" s="44">
        <v>2.8500000000000001E-2</v>
      </c>
      <c r="I1349" s="44">
        <v>3.0800000000000001E-2</v>
      </c>
      <c r="J1349" s="44">
        <v>5.5E-2</v>
      </c>
      <c r="K1349" s="44">
        <v>4.2655000000000005E-2</v>
      </c>
      <c r="M1349" s="45">
        <v>2.4857999999999998E-2</v>
      </c>
    </row>
    <row r="1350" spans="4:13" ht="15.75" customHeight="1" x14ac:dyDescent="0.25">
      <c r="D1350" s="40"/>
      <c r="E1350" s="40"/>
      <c r="F1350" s="101">
        <v>38404</v>
      </c>
      <c r="G1350" s="44">
        <v>2.6099999999999998E-2</v>
      </c>
      <c r="H1350" s="44">
        <v>2.86E-2</v>
      </c>
      <c r="I1350" s="44">
        <v>3.1062500000000003E-2</v>
      </c>
      <c r="J1350" s="44" t="s">
        <v>33</v>
      </c>
      <c r="K1350" s="44">
        <v>4.2655000000000005E-2</v>
      </c>
      <c r="M1350" s="45">
        <v>2.4857999999999998E-2</v>
      </c>
    </row>
    <row r="1351" spans="4:13" ht="15.75" customHeight="1" x14ac:dyDescent="0.25">
      <c r="D1351" s="40"/>
      <c r="E1351" s="40"/>
      <c r="F1351" s="101">
        <v>38405</v>
      </c>
      <c r="G1351" s="44">
        <v>2.6200000000000001E-2</v>
      </c>
      <c r="H1351" s="44">
        <v>2.87E-2</v>
      </c>
      <c r="I1351" s="44">
        <v>3.1099999999999999E-2</v>
      </c>
      <c r="J1351" s="44">
        <v>5.5E-2</v>
      </c>
      <c r="K1351" s="44">
        <v>4.2853000000000002E-2</v>
      </c>
      <c r="M1351" s="45">
        <v>2.51837E-2</v>
      </c>
    </row>
    <row r="1352" spans="4:13" ht="15.75" customHeight="1" x14ac:dyDescent="0.25">
      <c r="D1352" s="40"/>
      <c r="E1352" s="40"/>
      <c r="F1352" s="101">
        <v>38406</v>
      </c>
      <c r="G1352" s="44">
        <v>2.6499999999999999E-2</v>
      </c>
      <c r="H1352" s="44">
        <v>2.8731300000000001E-2</v>
      </c>
      <c r="I1352" s="44">
        <v>3.1125E-2</v>
      </c>
      <c r="J1352" s="44">
        <v>5.5E-2</v>
      </c>
      <c r="K1352" s="44">
        <v>4.2617000000000002E-2</v>
      </c>
      <c r="M1352" s="45">
        <v>2.5248099999999999E-2</v>
      </c>
    </row>
    <row r="1353" spans="4:13" ht="15.75" customHeight="1" x14ac:dyDescent="0.25">
      <c r="D1353" s="40"/>
      <c r="E1353" s="40"/>
      <c r="F1353" s="101">
        <v>38407</v>
      </c>
      <c r="G1353" s="44">
        <v>2.6699999999999998E-2</v>
      </c>
      <c r="H1353" s="44">
        <v>2.8900000000000002E-2</v>
      </c>
      <c r="I1353" s="44">
        <v>3.1300000000000001E-2</v>
      </c>
      <c r="J1353" s="44">
        <v>5.5E-2</v>
      </c>
      <c r="K1353" s="44">
        <v>4.2832999999999996E-2</v>
      </c>
      <c r="M1353" s="45">
        <v>2.5301799999999999E-2</v>
      </c>
    </row>
    <row r="1354" spans="4:13" ht="15.75" customHeight="1" x14ac:dyDescent="0.25">
      <c r="D1354" s="40"/>
      <c r="E1354" s="40"/>
      <c r="F1354" s="101">
        <v>38408</v>
      </c>
      <c r="G1354" s="44">
        <v>2.69E-2</v>
      </c>
      <c r="H1354" s="44">
        <v>2.9100000000000001E-2</v>
      </c>
      <c r="I1354" s="44">
        <v>3.15E-2</v>
      </c>
      <c r="J1354" s="44">
        <v>5.5E-2</v>
      </c>
      <c r="K1354" s="44">
        <v>4.2637999999999995E-2</v>
      </c>
      <c r="M1354" s="45">
        <v>2.54097E-2</v>
      </c>
    </row>
    <row r="1355" spans="4:13" ht="15.75" customHeight="1" x14ac:dyDescent="0.25">
      <c r="D1355" s="40"/>
      <c r="E1355" s="40"/>
      <c r="F1355" s="101">
        <v>38411</v>
      </c>
      <c r="G1355" s="44">
        <v>2.7162499999999999E-2</v>
      </c>
      <c r="H1355" s="44">
        <v>2.92E-2</v>
      </c>
      <c r="I1355" s="44">
        <v>3.1600000000000003E-2</v>
      </c>
      <c r="J1355" s="44">
        <v>5.5E-2</v>
      </c>
      <c r="K1355" s="44">
        <v>4.3765999999999999E-2</v>
      </c>
      <c r="M1355" s="45">
        <v>2.54161E-2</v>
      </c>
    </row>
    <row r="1356" spans="4:13" ht="15.75" customHeight="1" x14ac:dyDescent="0.25">
      <c r="D1356" s="40"/>
      <c r="E1356" s="40"/>
      <c r="F1356" s="101">
        <v>38412</v>
      </c>
      <c r="G1356" s="44">
        <v>2.7200000000000002E-2</v>
      </c>
      <c r="H1356" s="44">
        <v>2.9300000000000003E-2</v>
      </c>
      <c r="I1356" s="44">
        <v>3.1899999999999998E-2</v>
      </c>
      <c r="J1356" s="44">
        <v>5.5E-2</v>
      </c>
      <c r="K1356" s="44">
        <v>4.3646999999999998E-2</v>
      </c>
      <c r="M1356" s="45">
        <v>2.55553E-2</v>
      </c>
    </row>
    <row r="1357" spans="4:13" ht="15.75" customHeight="1" x14ac:dyDescent="0.25">
      <c r="D1357" s="40"/>
      <c r="E1357" s="40"/>
      <c r="F1357" s="101">
        <v>38413</v>
      </c>
      <c r="G1357" s="44">
        <v>2.7200000000000002E-2</v>
      </c>
      <c r="H1357" s="44">
        <v>2.9399999999999999E-2</v>
      </c>
      <c r="I1357" s="44">
        <v>3.1899999999999998E-2</v>
      </c>
      <c r="J1357" s="44">
        <v>5.5E-2</v>
      </c>
      <c r="K1357" s="44">
        <v>4.3766999999999993E-2</v>
      </c>
      <c r="M1357" s="45">
        <v>2.57071E-2</v>
      </c>
    </row>
    <row r="1358" spans="4:13" ht="15.75" customHeight="1" x14ac:dyDescent="0.25">
      <c r="D1358" s="40"/>
      <c r="E1358" s="40"/>
      <c r="F1358" s="101">
        <v>38414</v>
      </c>
      <c r="G1358" s="44">
        <v>2.7456299999999999E-2</v>
      </c>
      <c r="H1358" s="44">
        <v>2.9500000000000002E-2</v>
      </c>
      <c r="I1358" s="44">
        <v>3.2000000000000001E-2</v>
      </c>
      <c r="J1358" s="44">
        <v>5.5E-2</v>
      </c>
      <c r="K1358" s="44">
        <v>4.3768000000000001E-2</v>
      </c>
      <c r="M1358" s="45">
        <v>2.5758700000000002E-2</v>
      </c>
    </row>
    <row r="1359" spans="4:13" ht="15.75" customHeight="1" x14ac:dyDescent="0.25">
      <c r="D1359" s="40"/>
      <c r="E1359" s="40"/>
      <c r="F1359" s="101">
        <v>38415</v>
      </c>
      <c r="G1359" s="44">
        <v>2.75E-2</v>
      </c>
      <c r="H1359" s="44">
        <v>2.9587500000000003E-2</v>
      </c>
      <c r="I1359" s="44">
        <v>3.2000000000000001E-2</v>
      </c>
      <c r="J1359" s="44">
        <v>5.5E-2</v>
      </c>
      <c r="K1359" s="44">
        <v>4.3075999999999996E-2</v>
      </c>
      <c r="M1359" s="45">
        <v>2.5791100000000001E-2</v>
      </c>
    </row>
    <row r="1360" spans="4:13" ht="15.75" customHeight="1" x14ac:dyDescent="0.25">
      <c r="D1360" s="40"/>
      <c r="E1360" s="40"/>
      <c r="F1360" s="101">
        <v>38418</v>
      </c>
      <c r="G1360" s="44">
        <v>2.76E-2</v>
      </c>
      <c r="H1360" s="44">
        <v>2.9600000000000001E-2</v>
      </c>
      <c r="I1360" s="44">
        <v>3.2000000000000001E-2</v>
      </c>
      <c r="J1360" s="44">
        <v>5.5E-2</v>
      </c>
      <c r="K1360" s="44">
        <v>4.3075999999999996E-2</v>
      </c>
      <c r="M1360" s="45">
        <v>2.6036999999999998E-2</v>
      </c>
    </row>
    <row r="1361" spans="4:13" ht="15.75" customHeight="1" x14ac:dyDescent="0.25">
      <c r="D1361" s="40"/>
      <c r="E1361" s="40"/>
      <c r="F1361" s="101">
        <v>38419</v>
      </c>
      <c r="G1361" s="44">
        <v>2.7699999999999999E-2</v>
      </c>
      <c r="H1361" s="44">
        <v>2.9700000000000001E-2</v>
      </c>
      <c r="I1361" s="44">
        <v>3.2099999999999997E-2</v>
      </c>
      <c r="J1361" s="44">
        <v>5.5E-2</v>
      </c>
      <c r="K1361" s="44">
        <v>4.3910999999999999E-2</v>
      </c>
      <c r="M1361" s="45">
        <v>2.6114600000000002E-2</v>
      </c>
    </row>
    <row r="1362" spans="4:13" ht="15.75" customHeight="1" x14ac:dyDescent="0.25">
      <c r="D1362" s="40"/>
      <c r="E1362" s="40"/>
      <c r="F1362" s="101">
        <v>38420</v>
      </c>
      <c r="G1362" s="44">
        <v>2.7712500000000001E-2</v>
      </c>
      <c r="H1362" s="44">
        <v>2.98E-2</v>
      </c>
      <c r="I1362" s="44">
        <v>3.2199999999999999E-2</v>
      </c>
      <c r="J1362" s="44">
        <v>5.5E-2</v>
      </c>
      <c r="K1362" s="44">
        <v>4.5195999999999993E-2</v>
      </c>
      <c r="M1362" s="45">
        <v>2.6250700000000002E-2</v>
      </c>
    </row>
    <row r="1363" spans="4:13" ht="15.75" customHeight="1" x14ac:dyDescent="0.25">
      <c r="D1363" s="40"/>
      <c r="E1363" s="40"/>
      <c r="F1363" s="101">
        <v>38421</v>
      </c>
      <c r="G1363" s="44">
        <v>2.7999999999999997E-2</v>
      </c>
      <c r="H1363" s="44">
        <v>0.03</v>
      </c>
      <c r="I1363" s="44">
        <v>3.2500000000000001E-2</v>
      </c>
      <c r="J1363" s="44">
        <v>5.5E-2</v>
      </c>
      <c r="K1363" s="44">
        <v>4.4633000000000006E-2</v>
      </c>
      <c r="M1363" s="45">
        <v>2.6306799999999998E-2</v>
      </c>
    </row>
    <row r="1364" spans="4:13" ht="15.75" customHeight="1" x14ac:dyDescent="0.25">
      <c r="D1364" s="40"/>
      <c r="E1364" s="40"/>
      <c r="F1364" s="101">
        <v>38422</v>
      </c>
      <c r="G1364" s="44">
        <v>2.81E-2</v>
      </c>
      <c r="H1364" s="44">
        <v>3.0099999999999998E-2</v>
      </c>
      <c r="I1364" s="44">
        <v>3.2587499999999998E-2</v>
      </c>
      <c r="J1364" s="44">
        <v>5.5E-2</v>
      </c>
      <c r="K1364" s="44">
        <v>4.5422999999999998E-2</v>
      </c>
      <c r="M1364" s="45">
        <v>2.63504E-2</v>
      </c>
    </row>
    <row r="1365" spans="4:13" ht="15.75" customHeight="1" x14ac:dyDescent="0.25">
      <c r="D1365" s="40"/>
      <c r="E1365" s="40"/>
      <c r="F1365" s="101">
        <v>38425</v>
      </c>
      <c r="G1365" s="44">
        <v>2.8199999999999999E-2</v>
      </c>
      <c r="H1365" s="44">
        <v>3.0200000000000001E-2</v>
      </c>
      <c r="I1365" s="44">
        <v>3.2737500000000003E-2</v>
      </c>
      <c r="J1365" s="44">
        <v>5.5E-2</v>
      </c>
      <c r="K1365" s="44">
        <v>4.5080000000000002E-2</v>
      </c>
      <c r="M1365" s="45">
        <v>2.6583299999999997E-2</v>
      </c>
    </row>
    <row r="1366" spans="4:13" ht="15.75" customHeight="1" x14ac:dyDescent="0.25">
      <c r="D1366" s="40"/>
      <c r="E1366" s="40"/>
      <c r="F1366" s="101">
        <v>38426</v>
      </c>
      <c r="G1366" s="44">
        <v>2.8300000000000002E-2</v>
      </c>
      <c r="H1366" s="44">
        <v>3.0299999999999997E-2</v>
      </c>
      <c r="I1366" s="44">
        <v>3.2856299999999998E-2</v>
      </c>
      <c r="J1366" s="44">
        <v>5.5E-2</v>
      </c>
      <c r="K1366" s="44">
        <v>4.5444999999999999E-2</v>
      </c>
      <c r="M1366" s="45">
        <v>2.6673800000000001E-2</v>
      </c>
    </row>
    <row r="1367" spans="4:13" ht="15.75" customHeight="1" x14ac:dyDescent="0.25">
      <c r="D1367" s="40"/>
      <c r="E1367" s="40"/>
      <c r="F1367" s="101">
        <v>38427</v>
      </c>
      <c r="G1367" s="44">
        <v>2.8337500000000002E-2</v>
      </c>
      <c r="H1367" s="44">
        <v>3.04E-2</v>
      </c>
      <c r="I1367" s="44">
        <v>3.3000000000000002E-2</v>
      </c>
      <c r="J1367" s="44">
        <v>5.5E-2</v>
      </c>
      <c r="K1367" s="44">
        <v>4.5061999999999998E-2</v>
      </c>
      <c r="M1367" s="45">
        <v>2.67762E-2</v>
      </c>
    </row>
    <row r="1368" spans="4:13" ht="15.75" customHeight="1" x14ac:dyDescent="0.25">
      <c r="D1368" s="40"/>
      <c r="E1368" s="40"/>
      <c r="F1368" s="101">
        <v>38428</v>
      </c>
      <c r="G1368" s="44">
        <v>2.8500000000000001E-2</v>
      </c>
      <c r="H1368" s="44">
        <v>3.0499999999999999E-2</v>
      </c>
      <c r="I1368" s="44">
        <v>3.2962499999999999E-2</v>
      </c>
      <c r="J1368" s="44">
        <v>5.5E-2</v>
      </c>
      <c r="K1368" s="44">
        <v>4.4640000000000006E-2</v>
      </c>
      <c r="M1368" s="45">
        <v>2.6829800000000001E-2</v>
      </c>
    </row>
    <row r="1369" spans="4:13" ht="15.75" customHeight="1" x14ac:dyDescent="0.25">
      <c r="D1369" s="40"/>
      <c r="E1369" s="40"/>
      <c r="F1369" s="101">
        <v>38429</v>
      </c>
      <c r="G1369" s="44">
        <v>2.8500000000000001E-2</v>
      </c>
      <c r="H1369" s="44">
        <v>3.0499999999999999E-2</v>
      </c>
      <c r="I1369" s="44">
        <v>3.3000000000000002E-2</v>
      </c>
      <c r="J1369" s="44">
        <v>5.5E-2</v>
      </c>
      <c r="K1369" s="44">
        <v>4.5065999999999995E-2</v>
      </c>
      <c r="M1369" s="45">
        <v>2.68644E-2</v>
      </c>
    </row>
    <row r="1370" spans="4:13" ht="15.75" customHeight="1" x14ac:dyDescent="0.25">
      <c r="D1370" s="40"/>
      <c r="E1370" s="40"/>
      <c r="F1370" s="101">
        <v>38432</v>
      </c>
      <c r="G1370" s="44">
        <v>2.8500000000000001E-2</v>
      </c>
      <c r="H1370" s="44">
        <v>3.0525000000000004E-2</v>
      </c>
      <c r="I1370" s="44">
        <v>3.3099999999999997E-2</v>
      </c>
      <c r="J1370" s="44">
        <v>5.5E-2</v>
      </c>
      <c r="K1370" s="44">
        <v>4.5228999999999998E-2</v>
      </c>
      <c r="M1370" s="45">
        <v>2.6864499999999999E-2</v>
      </c>
    </row>
    <row r="1371" spans="4:13" ht="15.75" customHeight="1" x14ac:dyDescent="0.25">
      <c r="D1371" s="40"/>
      <c r="E1371" s="40"/>
      <c r="F1371" s="101">
        <v>38433</v>
      </c>
      <c r="G1371" s="44">
        <v>2.8500000000000001E-2</v>
      </c>
      <c r="H1371" s="44">
        <v>3.0600000000000002E-2</v>
      </c>
      <c r="I1371" s="44">
        <v>3.32E-2</v>
      </c>
      <c r="J1371" s="44">
        <v>5.7500000000000002E-2</v>
      </c>
      <c r="K1371" s="44">
        <v>4.6411000000000001E-2</v>
      </c>
      <c r="M1371" s="45">
        <v>2.6838700000000004E-2</v>
      </c>
    </row>
    <row r="1372" spans="4:13" ht="15.75" customHeight="1" x14ac:dyDescent="0.25">
      <c r="D1372" s="40"/>
      <c r="E1372" s="40"/>
      <c r="F1372" s="101">
        <v>38434</v>
      </c>
      <c r="G1372" s="44">
        <v>2.8500000000000001E-2</v>
      </c>
      <c r="H1372" s="44">
        <v>3.0899999999999997E-2</v>
      </c>
      <c r="I1372" s="44">
        <v>3.3675000000000004E-2</v>
      </c>
      <c r="J1372" s="44">
        <v>5.7500000000000002E-2</v>
      </c>
      <c r="K1372" s="44">
        <v>4.5841E-2</v>
      </c>
      <c r="M1372" s="45">
        <v>2.68066E-2</v>
      </c>
    </row>
    <row r="1373" spans="4:13" ht="15.75" customHeight="1" x14ac:dyDescent="0.25">
      <c r="D1373" s="40"/>
      <c r="E1373" s="40"/>
      <c r="F1373" s="101">
        <v>38435</v>
      </c>
      <c r="G1373" s="44">
        <v>2.8500000000000001E-2</v>
      </c>
      <c r="H1373" s="44">
        <v>3.0899999999999997E-2</v>
      </c>
      <c r="I1373" s="44">
        <v>3.3700000000000001E-2</v>
      </c>
      <c r="J1373" s="44">
        <v>5.7500000000000002E-2</v>
      </c>
      <c r="K1373" s="44">
        <v>4.5968000000000002E-2</v>
      </c>
      <c r="M1373" s="45">
        <v>2.6826699999999998E-2</v>
      </c>
    </row>
    <row r="1374" spans="4:13" ht="15.75" customHeight="1" x14ac:dyDescent="0.25">
      <c r="D1374" s="40"/>
      <c r="E1374" s="40"/>
      <c r="F1374" s="101">
        <v>38436</v>
      </c>
      <c r="G1374" s="44" t="s">
        <v>33</v>
      </c>
      <c r="H1374" s="44" t="s">
        <v>33</v>
      </c>
      <c r="I1374" s="44" t="s">
        <v>33</v>
      </c>
      <c r="J1374" s="44" t="s">
        <v>33</v>
      </c>
      <c r="K1374" s="44">
        <v>4.5968000000000002E-2</v>
      </c>
      <c r="M1374" s="45">
        <v>2.6826699999999998E-2</v>
      </c>
    </row>
    <row r="1375" spans="4:13" ht="15.75" customHeight="1" x14ac:dyDescent="0.25">
      <c r="D1375" s="40"/>
      <c r="E1375" s="40"/>
      <c r="F1375" s="101">
        <v>38439</v>
      </c>
      <c r="G1375" s="44" t="s">
        <v>33</v>
      </c>
      <c r="H1375" s="44" t="s">
        <v>33</v>
      </c>
      <c r="I1375" s="44" t="s">
        <v>33</v>
      </c>
      <c r="J1375" s="44">
        <v>5.7500000000000002E-2</v>
      </c>
      <c r="K1375" s="44">
        <v>4.6399999999999997E-2</v>
      </c>
      <c r="M1375" s="45">
        <v>2.69456E-2</v>
      </c>
    </row>
    <row r="1376" spans="4:13" ht="15.75" customHeight="1" x14ac:dyDescent="0.25">
      <c r="D1376" s="40"/>
      <c r="E1376" s="40"/>
      <c r="F1376" s="101">
        <v>38440</v>
      </c>
      <c r="G1376" s="44">
        <v>2.8500000000000001E-2</v>
      </c>
      <c r="H1376" s="44">
        <v>3.0924999999999998E-2</v>
      </c>
      <c r="I1376" s="44">
        <v>3.3799999999999997E-2</v>
      </c>
      <c r="J1376" s="44">
        <v>5.7500000000000002E-2</v>
      </c>
      <c r="K1376" s="44">
        <v>4.5726000000000003E-2</v>
      </c>
      <c r="M1376" s="45">
        <v>2.6984400000000002E-2</v>
      </c>
    </row>
    <row r="1377" spans="4:13" ht="15.75" customHeight="1" x14ac:dyDescent="0.25">
      <c r="D1377" s="40"/>
      <c r="E1377" s="40"/>
      <c r="F1377" s="101">
        <v>38441</v>
      </c>
      <c r="G1377" s="44">
        <v>2.86E-2</v>
      </c>
      <c r="H1377" s="44">
        <v>3.1E-2</v>
      </c>
      <c r="I1377" s="44">
        <v>3.39E-2</v>
      </c>
      <c r="J1377" s="44">
        <v>5.7500000000000002E-2</v>
      </c>
      <c r="K1377" s="44">
        <v>4.5461999999999995E-2</v>
      </c>
      <c r="M1377" s="45">
        <v>2.6981799999999997E-2</v>
      </c>
    </row>
    <row r="1378" spans="4:13" ht="15.75" customHeight="1" x14ac:dyDescent="0.25">
      <c r="D1378" s="40"/>
      <c r="E1378" s="40"/>
      <c r="F1378" s="101">
        <v>38442</v>
      </c>
      <c r="G1378" s="44">
        <v>2.87E-2</v>
      </c>
      <c r="H1378" s="44">
        <v>3.1200000000000002E-2</v>
      </c>
      <c r="I1378" s="44">
        <v>3.4000000000000002E-2</v>
      </c>
      <c r="J1378" s="44">
        <v>5.7500000000000002E-2</v>
      </c>
      <c r="K1378" s="44">
        <v>4.4814999999999994E-2</v>
      </c>
      <c r="M1378" s="45">
        <v>2.7006800000000001E-2</v>
      </c>
    </row>
    <row r="1379" spans="4:13" ht="15.75" customHeight="1" x14ac:dyDescent="0.25">
      <c r="D1379" s="40"/>
      <c r="E1379" s="40"/>
      <c r="F1379" s="101">
        <v>38443</v>
      </c>
      <c r="G1379" s="44">
        <v>2.87E-2</v>
      </c>
      <c r="H1379" s="44">
        <v>3.1200000000000002E-2</v>
      </c>
      <c r="I1379" s="44">
        <v>3.3849999999999998E-2</v>
      </c>
      <c r="J1379" s="44">
        <v>5.7500000000000002E-2</v>
      </c>
      <c r="K1379" s="44">
        <v>4.4475000000000001E-2</v>
      </c>
      <c r="M1379" s="45">
        <v>2.7168399999999999E-2</v>
      </c>
    </row>
    <row r="1380" spans="4:13" ht="15.75" customHeight="1" x14ac:dyDescent="0.25">
      <c r="D1380" s="40"/>
      <c r="E1380" s="40"/>
      <c r="F1380" s="101">
        <v>38446</v>
      </c>
      <c r="G1380" s="44">
        <v>2.8706299999999997E-2</v>
      </c>
      <c r="H1380" s="44">
        <v>3.1200000000000002E-2</v>
      </c>
      <c r="I1380" s="44">
        <v>3.3724999999999998E-2</v>
      </c>
      <c r="J1380" s="44">
        <v>5.7500000000000002E-2</v>
      </c>
      <c r="K1380" s="44">
        <v>4.4555999999999998E-2</v>
      </c>
      <c r="M1380" s="45">
        <v>2.7305799999999998E-2</v>
      </c>
    </row>
    <row r="1381" spans="4:13" ht="15.75" customHeight="1" x14ac:dyDescent="0.25">
      <c r="D1381" s="40"/>
      <c r="E1381" s="40"/>
      <c r="F1381" s="101">
        <v>38447</v>
      </c>
      <c r="G1381" s="44">
        <v>2.8900000000000002E-2</v>
      </c>
      <c r="H1381" s="44">
        <v>3.1224999999999999E-2</v>
      </c>
      <c r="I1381" s="44">
        <v>3.3799999999999997E-2</v>
      </c>
      <c r="J1381" s="44">
        <v>5.7500000000000002E-2</v>
      </c>
      <c r="K1381" s="44">
        <v>4.4678000000000002E-2</v>
      </c>
      <c r="M1381" s="45">
        <v>2.7369299999999999E-2</v>
      </c>
    </row>
    <row r="1382" spans="4:13" ht="15.75" customHeight="1" x14ac:dyDescent="0.25">
      <c r="D1382" s="40"/>
      <c r="E1382" s="40"/>
      <c r="F1382" s="101">
        <v>38448</v>
      </c>
      <c r="G1382" s="44">
        <v>2.8912499999999997E-2</v>
      </c>
      <c r="H1382" s="44">
        <v>3.1231300000000004E-2</v>
      </c>
      <c r="I1382" s="44">
        <v>3.3893800000000002E-2</v>
      </c>
      <c r="J1382" s="44">
        <v>5.7500000000000002E-2</v>
      </c>
      <c r="K1382" s="44">
        <v>4.4214999999999997E-2</v>
      </c>
      <c r="M1382" s="45">
        <v>2.74328E-2</v>
      </c>
    </row>
    <row r="1383" spans="4:13" ht="15.75" customHeight="1" x14ac:dyDescent="0.25">
      <c r="D1383" s="40"/>
      <c r="E1383" s="40"/>
      <c r="F1383" s="101">
        <v>38449</v>
      </c>
      <c r="G1383" s="44">
        <v>2.9100000000000001E-2</v>
      </c>
      <c r="H1383" s="44">
        <v>3.1300000000000001E-2</v>
      </c>
      <c r="I1383" s="44">
        <v>3.38375E-2</v>
      </c>
      <c r="J1383" s="44">
        <v>5.7500000000000002E-2</v>
      </c>
      <c r="K1383" s="44">
        <v>4.4802000000000002E-2</v>
      </c>
      <c r="M1383" s="45">
        <v>2.7603599999999999E-2</v>
      </c>
    </row>
    <row r="1384" spans="4:13" ht="15.75" customHeight="1" x14ac:dyDescent="0.25">
      <c r="D1384" s="40"/>
      <c r="E1384" s="40"/>
      <c r="F1384" s="101">
        <v>38450</v>
      </c>
      <c r="G1384" s="44">
        <v>2.92E-2</v>
      </c>
      <c r="H1384" s="44">
        <v>3.1300000000000001E-2</v>
      </c>
      <c r="I1384" s="44">
        <v>3.39E-2</v>
      </c>
      <c r="J1384" s="44">
        <v>5.7500000000000002E-2</v>
      </c>
      <c r="K1384" s="44">
        <v>4.4683E-2</v>
      </c>
      <c r="M1384" s="45">
        <v>2.7617799999999998E-2</v>
      </c>
    </row>
    <row r="1385" spans="4:13" ht="15.75" customHeight="1" x14ac:dyDescent="0.25">
      <c r="D1385" s="40"/>
      <c r="E1385" s="40"/>
      <c r="F1385" s="101">
        <v>38453</v>
      </c>
      <c r="G1385" s="44">
        <v>2.9300000000000003E-2</v>
      </c>
      <c r="H1385" s="44">
        <v>3.1400000000000004E-2</v>
      </c>
      <c r="I1385" s="44">
        <v>3.4000000000000002E-2</v>
      </c>
      <c r="J1385" s="44">
        <v>5.7500000000000002E-2</v>
      </c>
      <c r="K1385" s="44">
        <v>4.428E-2</v>
      </c>
      <c r="M1385" s="45">
        <v>2.77635E-2</v>
      </c>
    </row>
    <row r="1386" spans="4:13" ht="15.75" customHeight="1" x14ac:dyDescent="0.25">
      <c r="D1386" s="40"/>
      <c r="E1386" s="40"/>
      <c r="F1386" s="101">
        <v>38454</v>
      </c>
      <c r="G1386" s="44">
        <v>2.9500000000000002E-2</v>
      </c>
      <c r="H1386" s="44">
        <v>3.1400000000000004E-2</v>
      </c>
      <c r="I1386" s="44">
        <v>3.4099999999999998E-2</v>
      </c>
      <c r="J1386" s="44">
        <v>5.7500000000000002E-2</v>
      </c>
      <c r="K1386" s="44">
        <v>4.3518000000000001E-2</v>
      </c>
      <c r="M1386" s="45">
        <v>2.7816900000000002E-2</v>
      </c>
    </row>
    <row r="1387" spans="4:13" ht="15.75" customHeight="1" x14ac:dyDescent="0.25">
      <c r="D1387" s="40"/>
      <c r="E1387" s="40"/>
      <c r="F1387" s="101">
        <v>38455</v>
      </c>
      <c r="G1387" s="44">
        <v>2.9537499999999998E-2</v>
      </c>
      <c r="H1387" s="44">
        <v>3.1406299999999998E-2</v>
      </c>
      <c r="I1387" s="44">
        <v>3.4099999999999998E-2</v>
      </c>
      <c r="J1387" s="44">
        <v>5.7500000000000002E-2</v>
      </c>
      <c r="K1387" s="44">
        <v>4.3598999999999999E-2</v>
      </c>
      <c r="M1387" s="45">
        <v>2.78804E-2</v>
      </c>
    </row>
    <row r="1388" spans="4:13" ht="15.75" customHeight="1" x14ac:dyDescent="0.25">
      <c r="D1388" s="40"/>
      <c r="E1388" s="40"/>
      <c r="F1388" s="101">
        <v>38456</v>
      </c>
      <c r="G1388" s="44">
        <v>2.9700000000000001E-2</v>
      </c>
      <c r="H1388" s="44">
        <v>3.15E-2</v>
      </c>
      <c r="I1388" s="44">
        <v>3.39E-2</v>
      </c>
      <c r="J1388" s="44">
        <v>5.7500000000000002E-2</v>
      </c>
      <c r="K1388" s="44">
        <v>4.308E-2</v>
      </c>
      <c r="M1388" s="45">
        <v>2.8010799999999999E-2</v>
      </c>
    </row>
    <row r="1389" spans="4:13" ht="15.75" customHeight="1" x14ac:dyDescent="0.25">
      <c r="D1389" s="40"/>
      <c r="E1389" s="40"/>
      <c r="F1389" s="101">
        <v>38457</v>
      </c>
      <c r="G1389" s="44">
        <v>2.98E-2</v>
      </c>
      <c r="H1389" s="44">
        <v>3.15E-2</v>
      </c>
      <c r="I1389" s="44">
        <v>3.3637500000000001E-2</v>
      </c>
      <c r="J1389" s="44">
        <v>5.7500000000000002E-2</v>
      </c>
      <c r="K1389" s="44">
        <v>4.2405999999999999E-2</v>
      </c>
      <c r="M1389" s="45">
        <v>2.8012199999999998E-2</v>
      </c>
    </row>
    <row r="1390" spans="4:13" ht="15.75" customHeight="1" x14ac:dyDescent="0.25">
      <c r="D1390" s="40"/>
      <c r="E1390" s="40"/>
      <c r="F1390" s="101">
        <v>38460</v>
      </c>
      <c r="G1390" s="44">
        <v>2.9900000000000003E-2</v>
      </c>
      <c r="H1390" s="44">
        <v>3.1447500000000003E-2</v>
      </c>
      <c r="I1390" s="44">
        <v>3.32813E-2</v>
      </c>
      <c r="J1390" s="44">
        <v>5.7500000000000002E-2</v>
      </c>
      <c r="K1390" s="44">
        <v>4.2704000000000006E-2</v>
      </c>
      <c r="M1390" s="45">
        <v>2.8147600000000002E-2</v>
      </c>
    </row>
    <row r="1391" spans="4:13" ht="15.75" customHeight="1" x14ac:dyDescent="0.25">
      <c r="D1391" s="40"/>
      <c r="E1391" s="40"/>
      <c r="F1391" s="101">
        <v>38461</v>
      </c>
      <c r="G1391" s="44">
        <v>0.03</v>
      </c>
      <c r="H1391" s="44">
        <v>3.15E-2</v>
      </c>
      <c r="I1391" s="44">
        <v>3.3562500000000002E-2</v>
      </c>
      <c r="J1391" s="44">
        <v>5.7500000000000002E-2</v>
      </c>
      <c r="K1391" s="44">
        <v>4.2108999999999994E-2</v>
      </c>
      <c r="M1391" s="45">
        <v>2.8221099999999999E-2</v>
      </c>
    </row>
    <row r="1392" spans="4:13" ht="15.75" customHeight="1" x14ac:dyDescent="0.25">
      <c r="D1392" s="40"/>
      <c r="E1392" s="40"/>
      <c r="F1392" s="101">
        <v>38462</v>
      </c>
      <c r="G1392" s="44">
        <v>3.00063E-2</v>
      </c>
      <c r="H1392" s="44">
        <v>3.15E-2</v>
      </c>
      <c r="I1392" s="44">
        <v>3.3387500000000001E-2</v>
      </c>
      <c r="J1392" s="44">
        <v>5.7500000000000002E-2</v>
      </c>
      <c r="K1392" s="44">
        <v>4.1853000000000001E-2</v>
      </c>
      <c r="M1392" s="45">
        <v>2.8314699999999998E-2</v>
      </c>
    </row>
    <row r="1393" spans="4:13" ht="15.75" customHeight="1" x14ac:dyDescent="0.25">
      <c r="D1393" s="40"/>
      <c r="E1393" s="40"/>
      <c r="F1393" s="101">
        <v>38463</v>
      </c>
      <c r="G1393" s="44">
        <v>3.0200000000000001E-2</v>
      </c>
      <c r="H1393" s="44">
        <v>3.1606299999999997E-2</v>
      </c>
      <c r="I1393" s="44">
        <v>3.3512500000000001E-2</v>
      </c>
      <c r="J1393" s="44">
        <v>5.7500000000000002E-2</v>
      </c>
      <c r="K1393" s="44">
        <v>4.2945000000000004E-2</v>
      </c>
      <c r="M1393" s="45">
        <v>2.84494E-2</v>
      </c>
    </row>
    <row r="1394" spans="4:13" ht="15.75" customHeight="1" x14ac:dyDescent="0.25">
      <c r="D1394" s="40"/>
      <c r="E1394" s="40"/>
      <c r="F1394" s="101">
        <v>38464</v>
      </c>
      <c r="G1394" s="44">
        <v>3.0299999999999997E-2</v>
      </c>
      <c r="H1394" s="44">
        <v>3.1699999999999999E-2</v>
      </c>
      <c r="I1394" s="44">
        <v>3.3818800000000003E-2</v>
      </c>
      <c r="J1394" s="44">
        <v>5.7500000000000002E-2</v>
      </c>
      <c r="K1394" s="44">
        <v>4.2449000000000001E-2</v>
      </c>
      <c r="M1394" s="45">
        <v>2.8523100000000003E-2</v>
      </c>
    </row>
    <row r="1395" spans="4:13" ht="15.75" customHeight="1" x14ac:dyDescent="0.25">
      <c r="D1395" s="40"/>
      <c r="E1395" s="40"/>
      <c r="F1395" s="101">
        <v>38467</v>
      </c>
      <c r="G1395" s="44">
        <v>3.04E-2</v>
      </c>
      <c r="H1395" s="44">
        <v>3.1800000000000002E-2</v>
      </c>
      <c r="I1395" s="44">
        <v>3.39E-2</v>
      </c>
      <c r="J1395" s="44">
        <v>5.7500000000000002E-2</v>
      </c>
      <c r="K1395" s="44">
        <v>4.2469E-2</v>
      </c>
      <c r="M1395" s="45">
        <v>2.8785699999999997E-2</v>
      </c>
    </row>
    <row r="1396" spans="4:13" ht="15.75" customHeight="1" x14ac:dyDescent="0.25">
      <c r="D1396" s="40"/>
      <c r="E1396" s="40"/>
      <c r="F1396" s="101">
        <v>38468</v>
      </c>
      <c r="G1396" s="44">
        <v>3.0600000000000002E-2</v>
      </c>
      <c r="H1396" s="44">
        <v>3.1868800000000003E-2</v>
      </c>
      <c r="I1396" s="44">
        <v>3.4000000000000002E-2</v>
      </c>
      <c r="J1396" s="44">
        <v>5.7500000000000002E-2</v>
      </c>
      <c r="K1396" s="44">
        <v>4.2648999999999999E-2</v>
      </c>
      <c r="M1396" s="45">
        <v>2.88659E-2</v>
      </c>
    </row>
    <row r="1397" spans="4:13" ht="15.75" customHeight="1" x14ac:dyDescent="0.25">
      <c r="D1397" s="40"/>
      <c r="E1397" s="40"/>
      <c r="F1397" s="101">
        <v>38469</v>
      </c>
      <c r="G1397" s="44">
        <v>3.0643799999999999E-2</v>
      </c>
      <c r="H1397" s="44">
        <v>3.1899999999999998E-2</v>
      </c>
      <c r="I1397" s="44">
        <v>3.4137500000000001E-2</v>
      </c>
      <c r="J1397" s="44">
        <v>5.7500000000000002E-2</v>
      </c>
      <c r="K1397" s="44">
        <v>4.2232000000000006E-2</v>
      </c>
      <c r="M1397" s="45">
        <v>2.8936099999999999E-2</v>
      </c>
    </row>
    <row r="1398" spans="4:13" ht="15.75" customHeight="1" x14ac:dyDescent="0.25">
      <c r="D1398" s="40"/>
      <c r="E1398" s="40"/>
      <c r="F1398" s="101">
        <v>38470</v>
      </c>
      <c r="G1398" s="44">
        <v>3.08125E-2</v>
      </c>
      <c r="H1398" s="44">
        <v>3.2099999999999997E-2</v>
      </c>
      <c r="I1398" s="44">
        <v>3.4137500000000001E-2</v>
      </c>
      <c r="J1398" s="44">
        <v>5.7500000000000002E-2</v>
      </c>
      <c r="K1398" s="44">
        <v>4.1442E-2</v>
      </c>
      <c r="M1398" s="45">
        <v>2.9002699999999999E-2</v>
      </c>
    </row>
    <row r="1399" spans="4:13" ht="15.75" customHeight="1" x14ac:dyDescent="0.25">
      <c r="D1399" s="40"/>
      <c r="E1399" s="40"/>
      <c r="F1399" s="101">
        <v>38471</v>
      </c>
      <c r="G1399" s="44">
        <v>3.0887500000000002E-2</v>
      </c>
      <c r="H1399" s="44">
        <v>3.2099999999999997E-2</v>
      </c>
      <c r="I1399" s="44">
        <v>3.40875E-2</v>
      </c>
      <c r="J1399" s="44">
        <v>5.7500000000000002E-2</v>
      </c>
      <c r="K1399" s="44">
        <v>4.1976000000000006E-2</v>
      </c>
      <c r="M1399" s="45">
        <v>2.9028700000000001E-2</v>
      </c>
    </row>
    <row r="1400" spans="4:13" ht="15.75" customHeight="1" x14ac:dyDescent="0.25">
      <c r="D1400" s="40"/>
      <c r="E1400" s="40"/>
      <c r="F1400" s="101">
        <v>38474</v>
      </c>
      <c r="G1400" s="44" t="s">
        <v>33</v>
      </c>
      <c r="H1400" s="44" t="s">
        <v>33</v>
      </c>
      <c r="I1400" s="44" t="s">
        <v>33</v>
      </c>
      <c r="J1400" s="44">
        <v>5.7500000000000002E-2</v>
      </c>
      <c r="K1400" s="44">
        <v>4.1858000000000006E-2</v>
      </c>
      <c r="M1400" s="45">
        <v>2.9108299999999997E-2</v>
      </c>
    </row>
    <row r="1401" spans="4:13" ht="15.75" customHeight="1" x14ac:dyDescent="0.25">
      <c r="D1401" s="40"/>
      <c r="E1401" s="40"/>
      <c r="F1401" s="101">
        <v>38475</v>
      </c>
      <c r="G1401" s="44">
        <v>3.0899999999999997E-2</v>
      </c>
      <c r="H1401" s="44">
        <v>3.2193800000000002E-2</v>
      </c>
      <c r="I1401" s="44">
        <v>3.4312499999999996E-2</v>
      </c>
      <c r="J1401" s="44">
        <v>0.06</v>
      </c>
      <c r="K1401" s="44">
        <v>4.1641000000000004E-2</v>
      </c>
      <c r="M1401" s="45">
        <v>2.9117999999999998E-2</v>
      </c>
    </row>
    <row r="1402" spans="4:13" ht="15.75" customHeight="1" x14ac:dyDescent="0.25">
      <c r="D1402" s="40"/>
      <c r="E1402" s="40"/>
      <c r="F1402" s="101">
        <v>38476</v>
      </c>
      <c r="G1402" s="44">
        <v>3.0899999999999997E-2</v>
      </c>
      <c r="H1402" s="44">
        <v>3.2199999999999999E-2</v>
      </c>
      <c r="I1402" s="44">
        <v>3.4300000000000004E-2</v>
      </c>
      <c r="J1402" s="44">
        <v>0.06</v>
      </c>
      <c r="K1402" s="44">
        <v>4.1859E-2</v>
      </c>
      <c r="M1402" s="45">
        <v>2.91212E-2</v>
      </c>
    </row>
    <row r="1403" spans="4:13" ht="15.75" customHeight="1" x14ac:dyDescent="0.25">
      <c r="D1403" s="40"/>
      <c r="E1403" s="40"/>
      <c r="F1403" s="101">
        <v>38477</v>
      </c>
      <c r="G1403" s="44">
        <v>3.0899999999999997E-2</v>
      </c>
      <c r="H1403" s="44">
        <v>3.2285000000000001E-2</v>
      </c>
      <c r="I1403" s="44">
        <v>3.4300000000000004E-2</v>
      </c>
      <c r="J1403" s="44">
        <v>0.06</v>
      </c>
      <c r="K1403" s="44">
        <v>4.1543000000000004E-2</v>
      </c>
      <c r="M1403" s="45">
        <v>2.91258E-2</v>
      </c>
    </row>
    <row r="1404" spans="4:13" ht="15.75" customHeight="1" x14ac:dyDescent="0.25">
      <c r="D1404" s="40"/>
      <c r="E1404" s="40"/>
      <c r="F1404" s="101">
        <v>38478</v>
      </c>
      <c r="G1404" s="44">
        <v>3.0899999999999997E-2</v>
      </c>
      <c r="H1404" s="44">
        <v>3.2300000000000002E-2</v>
      </c>
      <c r="I1404" s="44">
        <v>3.4118799999999998E-2</v>
      </c>
      <c r="J1404" s="44">
        <v>0.06</v>
      </c>
      <c r="K1404" s="44">
        <v>4.2576000000000003E-2</v>
      </c>
      <c r="M1404" s="45">
        <v>2.9130699999999999E-2</v>
      </c>
    </row>
    <row r="1405" spans="4:13" ht="15.75" customHeight="1" x14ac:dyDescent="0.25">
      <c r="D1405" s="40"/>
      <c r="E1405" s="40"/>
      <c r="F1405" s="101">
        <v>38481</v>
      </c>
      <c r="G1405" s="44">
        <v>3.0899999999999997E-2</v>
      </c>
      <c r="H1405" s="44">
        <v>3.2500000000000001E-2</v>
      </c>
      <c r="I1405" s="44">
        <v>3.4912499999999999E-2</v>
      </c>
      <c r="J1405" s="44">
        <v>0.06</v>
      </c>
      <c r="K1405" s="44">
        <v>4.2816E-2</v>
      </c>
      <c r="M1405" s="45">
        <v>2.9166500000000001E-2</v>
      </c>
    </row>
    <row r="1406" spans="4:13" ht="15.75" customHeight="1" x14ac:dyDescent="0.25">
      <c r="D1406" s="40"/>
      <c r="E1406" s="40"/>
      <c r="F1406" s="101">
        <v>38482</v>
      </c>
      <c r="G1406" s="44">
        <v>3.0899999999999997E-2</v>
      </c>
      <c r="H1406" s="44">
        <v>3.2500000000000001E-2</v>
      </c>
      <c r="I1406" s="44">
        <v>3.4925000000000005E-2</v>
      </c>
      <c r="J1406" s="44">
        <v>0.06</v>
      </c>
      <c r="K1406" s="44">
        <v>4.2000000000000003E-2</v>
      </c>
      <c r="M1406" s="45">
        <v>2.9189099999999999E-2</v>
      </c>
    </row>
    <row r="1407" spans="4:13" ht="15.75" customHeight="1" x14ac:dyDescent="0.25">
      <c r="D1407" s="40"/>
      <c r="E1407" s="40"/>
      <c r="F1407" s="101">
        <v>38483</v>
      </c>
      <c r="G1407" s="44">
        <v>3.0899999999999997E-2</v>
      </c>
      <c r="H1407" s="44">
        <v>3.2599999999999997E-2</v>
      </c>
      <c r="I1407" s="44">
        <v>3.4750000000000003E-2</v>
      </c>
      <c r="J1407" s="44">
        <v>0.06</v>
      </c>
      <c r="K1407" s="44">
        <v>4.2020000000000002E-2</v>
      </c>
      <c r="M1407" s="45">
        <v>2.92427E-2</v>
      </c>
    </row>
    <row r="1408" spans="4:13" ht="15.75" customHeight="1" x14ac:dyDescent="0.25">
      <c r="D1408" s="40"/>
      <c r="E1408" s="40"/>
      <c r="F1408" s="101">
        <v>38484</v>
      </c>
      <c r="G1408" s="44">
        <v>3.0899999999999997E-2</v>
      </c>
      <c r="H1408" s="44">
        <v>3.2681300000000003E-2</v>
      </c>
      <c r="I1408" s="44">
        <v>3.49E-2</v>
      </c>
      <c r="J1408" s="44">
        <v>0.06</v>
      </c>
      <c r="K1408" s="44">
        <v>4.1703000000000004E-2</v>
      </c>
      <c r="M1408" s="45">
        <v>2.9254199999999998E-2</v>
      </c>
    </row>
    <row r="1409" spans="4:13" ht="15.75" customHeight="1" x14ac:dyDescent="0.25">
      <c r="D1409" s="40"/>
      <c r="E1409" s="40"/>
      <c r="F1409" s="101">
        <v>38485</v>
      </c>
      <c r="G1409" s="44">
        <v>3.0899999999999997E-2</v>
      </c>
      <c r="H1409" s="44">
        <v>3.27E-2</v>
      </c>
      <c r="I1409" s="44">
        <v>3.49E-2</v>
      </c>
      <c r="J1409" s="44">
        <v>0.06</v>
      </c>
      <c r="K1409" s="44">
        <v>4.1173000000000001E-2</v>
      </c>
      <c r="M1409" s="45">
        <v>2.9256799999999999E-2</v>
      </c>
    </row>
    <row r="1410" spans="4:13" ht="15.75" customHeight="1" x14ac:dyDescent="0.25">
      <c r="D1410" s="40"/>
      <c r="E1410" s="40"/>
      <c r="F1410" s="101">
        <v>38488</v>
      </c>
      <c r="G1410" s="44">
        <v>3.0899999999999997E-2</v>
      </c>
      <c r="H1410" s="44">
        <v>3.27E-2</v>
      </c>
      <c r="I1410" s="44">
        <v>3.4799999999999998E-2</v>
      </c>
      <c r="J1410" s="44">
        <v>0.06</v>
      </c>
      <c r="K1410" s="44">
        <v>4.1269E-2</v>
      </c>
      <c r="M1410" s="45">
        <v>2.9347599999999998E-2</v>
      </c>
    </row>
    <row r="1411" spans="4:13" ht="15.75" customHeight="1" x14ac:dyDescent="0.25">
      <c r="D1411" s="40"/>
      <c r="E1411" s="40"/>
      <c r="F1411" s="101">
        <v>38489</v>
      </c>
      <c r="G1411" s="44">
        <v>3.0899999999999997E-2</v>
      </c>
      <c r="H1411" s="44">
        <v>3.27E-2</v>
      </c>
      <c r="I1411" s="44">
        <v>3.4799999999999998E-2</v>
      </c>
      <c r="J1411" s="44">
        <v>0.06</v>
      </c>
      <c r="K1411" s="44">
        <v>4.1134000000000004E-2</v>
      </c>
      <c r="M1411" s="45">
        <v>2.93444E-2</v>
      </c>
    </row>
    <row r="1412" spans="4:13" ht="15.75" customHeight="1" x14ac:dyDescent="0.25">
      <c r="D1412" s="40"/>
      <c r="E1412" s="40"/>
      <c r="F1412" s="101">
        <v>38490</v>
      </c>
      <c r="G1412" s="44">
        <v>3.0899999999999997E-2</v>
      </c>
      <c r="H1412" s="44">
        <v>3.2799999999999996E-2</v>
      </c>
      <c r="I1412" s="44">
        <v>3.49E-2</v>
      </c>
      <c r="J1412" s="44">
        <v>0.06</v>
      </c>
      <c r="K1412" s="44">
        <v>4.0884000000000004E-2</v>
      </c>
      <c r="M1412" s="45">
        <v>2.9355099999999999E-2</v>
      </c>
    </row>
    <row r="1413" spans="4:13" ht="15.75" customHeight="1" x14ac:dyDescent="0.25">
      <c r="D1413" s="40"/>
      <c r="E1413" s="40"/>
      <c r="F1413" s="101">
        <v>38491</v>
      </c>
      <c r="G1413" s="44">
        <v>3.0899999999999997E-2</v>
      </c>
      <c r="H1413" s="44">
        <v>3.2843799999999999E-2</v>
      </c>
      <c r="I1413" s="44">
        <v>3.4887500000000002E-2</v>
      </c>
      <c r="J1413" s="44">
        <v>0.06</v>
      </c>
      <c r="K1413" s="44">
        <v>4.1115000000000006E-2</v>
      </c>
      <c r="M1413" s="45">
        <v>2.9363899999999998E-2</v>
      </c>
    </row>
    <row r="1414" spans="4:13" ht="15.75" customHeight="1" x14ac:dyDescent="0.25">
      <c r="D1414" s="40"/>
      <c r="E1414" s="40"/>
      <c r="F1414" s="101">
        <v>38492</v>
      </c>
      <c r="G1414" s="44">
        <v>3.0899999999999997E-2</v>
      </c>
      <c r="H1414" s="44">
        <v>3.2899999999999999E-2</v>
      </c>
      <c r="I1414" s="44">
        <v>3.5099999999999999E-2</v>
      </c>
      <c r="J1414" s="44">
        <v>0.06</v>
      </c>
      <c r="K1414" s="44">
        <v>4.1210000000000004E-2</v>
      </c>
      <c r="M1414" s="45">
        <v>2.9363500000000001E-2</v>
      </c>
    </row>
    <row r="1415" spans="4:13" ht="15.75" customHeight="1" x14ac:dyDescent="0.25">
      <c r="D1415" s="40"/>
      <c r="E1415" s="40"/>
      <c r="F1415" s="101">
        <v>38495</v>
      </c>
      <c r="G1415" s="44">
        <v>3.0899999999999997E-2</v>
      </c>
      <c r="H1415" s="44">
        <v>3.2937500000000001E-2</v>
      </c>
      <c r="I1415" s="44">
        <v>3.5200000000000002E-2</v>
      </c>
      <c r="J1415" s="44">
        <v>0.06</v>
      </c>
      <c r="K1415" s="44">
        <v>4.0537999999999998E-2</v>
      </c>
      <c r="M1415" s="45">
        <v>2.9383200000000002E-2</v>
      </c>
    </row>
    <row r="1416" spans="4:13" ht="15.75" customHeight="1" x14ac:dyDescent="0.25">
      <c r="D1416" s="40"/>
      <c r="E1416" s="40"/>
      <c r="F1416" s="101">
        <v>38496</v>
      </c>
      <c r="G1416" s="44">
        <v>3.0899999999999997E-2</v>
      </c>
      <c r="H1416" s="44">
        <v>3.2987500000000003E-2</v>
      </c>
      <c r="I1416" s="44">
        <v>3.5099999999999999E-2</v>
      </c>
      <c r="J1416" s="44">
        <v>0.06</v>
      </c>
      <c r="K1416" s="44">
        <v>4.0271000000000001E-2</v>
      </c>
      <c r="M1416" s="45">
        <v>2.9402599999999997E-2</v>
      </c>
    </row>
    <row r="1417" spans="4:13" ht="15.75" customHeight="1" x14ac:dyDescent="0.25">
      <c r="D1417" s="40"/>
      <c r="E1417" s="40"/>
      <c r="F1417" s="101">
        <v>38497</v>
      </c>
      <c r="G1417" s="44">
        <v>3.0906300000000001E-2</v>
      </c>
      <c r="H1417" s="44">
        <v>3.3099999999999997E-2</v>
      </c>
      <c r="I1417" s="44">
        <v>3.5099999999999999E-2</v>
      </c>
      <c r="J1417" s="44">
        <v>0.06</v>
      </c>
      <c r="K1417" s="44">
        <v>4.0864000000000004E-2</v>
      </c>
      <c r="M1417" s="45">
        <v>2.9452300000000001E-2</v>
      </c>
    </row>
    <row r="1418" spans="4:13" ht="15.75" customHeight="1" x14ac:dyDescent="0.25">
      <c r="D1418" s="40"/>
      <c r="E1418" s="40"/>
      <c r="F1418" s="101">
        <v>38498</v>
      </c>
      <c r="G1418" s="44">
        <v>3.1006300000000001E-2</v>
      </c>
      <c r="H1418" s="44">
        <v>3.32E-2</v>
      </c>
      <c r="I1418" s="44">
        <v>3.5200000000000002E-2</v>
      </c>
      <c r="J1418" s="44">
        <v>0.06</v>
      </c>
      <c r="K1418" s="44">
        <v>4.0787000000000004E-2</v>
      </c>
      <c r="M1418" s="45">
        <v>2.9464100000000003E-2</v>
      </c>
    </row>
    <row r="1419" spans="4:13" ht="15.75" customHeight="1" x14ac:dyDescent="0.25">
      <c r="D1419" s="40"/>
      <c r="E1419" s="40"/>
      <c r="F1419" s="101">
        <v>38499</v>
      </c>
      <c r="G1419" s="44">
        <v>3.1112500000000001E-2</v>
      </c>
      <c r="H1419" s="44">
        <v>3.3300000000000003E-2</v>
      </c>
      <c r="I1419" s="44">
        <v>3.5299999999999998E-2</v>
      </c>
      <c r="J1419" s="44">
        <v>0.06</v>
      </c>
      <c r="K1419" s="44">
        <v>4.0709000000000002E-2</v>
      </c>
      <c r="M1419" s="45">
        <v>2.9470200000000002E-2</v>
      </c>
    </row>
    <row r="1420" spans="4:13" ht="15.75" customHeight="1" x14ac:dyDescent="0.25">
      <c r="D1420" s="40"/>
      <c r="E1420" s="40"/>
      <c r="F1420" s="101">
        <v>38502</v>
      </c>
      <c r="G1420" s="44" t="s">
        <v>33</v>
      </c>
      <c r="H1420" s="44" t="s">
        <v>33</v>
      </c>
      <c r="I1420" s="44" t="s">
        <v>33</v>
      </c>
      <c r="J1420" s="44" t="s">
        <v>33</v>
      </c>
      <c r="K1420" s="44">
        <v>4.0709000000000002E-2</v>
      </c>
      <c r="M1420" s="45">
        <v>2.9470200000000002E-2</v>
      </c>
    </row>
    <row r="1421" spans="4:13" ht="15.75" customHeight="1" x14ac:dyDescent="0.25">
      <c r="D1421" s="40"/>
      <c r="E1421" s="40"/>
      <c r="F1421" s="101">
        <v>38503</v>
      </c>
      <c r="G1421" s="44">
        <v>3.1300000000000001E-2</v>
      </c>
      <c r="H1421" s="44">
        <v>3.3375000000000002E-2</v>
      </c>
      <c r="I1421" s="44">
        <v>3.5375000000000004E-2</v>
      </c>
      <c r="J1421" s="44">
        <v>0.06</v>
      </c>
      <c r="K1421" s="44">
        <v>3.9809999999999998E-2</v>
      </c>
      <c r="M1421" s="45">
        <v>2.9644400000000001E-2</v>
      </c>
    </row>
    <row r="1422" spans="4:13" ht="15.75" customHeight="1" x14ac:dyDescent="0.25">
      <c r="D1422" s="40"/>
      <c r="E1422" s="40"/>
      <c r="F1422" s="101">
        <v>38504</v>
      </c>
      <c r="G1422" s="44">
        <v>3.1400000000000004E-2</v>
      </c>
      <c r="H1422" s="44">
        <v>3.3500000000000002E-2</v>
      </c>
      <c r="I1422" s="44">
        <v>3.5400000000000001E-2</v>
      </c>
      <c r="J1422" s="44">
        <v>0.06</v>
      </c>
      <c r="K1422" s="44">
        <v>3.8843999999999997E-2</v>
      </c>
      <c r="M1422" s="45">
        <v>2.9617600000000001E-2</v>
      </c>
    </row>
    <row r="1423" spans="4:13" ht="15.75" customHeight="1" x14ac:dyDescent="0.25">
      <c r="D1423" s="40"/>
      <c r="E1423" s="40"/>
      <c r="F1423" s="101">
        <v>38505</v>
      </c>
      <c r="G1423" s="44">
        <v>3.15E-2</v>
      </c>
      <c r="H1423" s="44">
        <v>3.3500000000000002E-2</v>
      </c>
      <c r="I1423" s="44">
        <v>3.5200000000000002E-2</v>
      </c>
      <c r="J1423" s="44">
        <v>0.06</v>
      </c>
      <c r="K1423" s="44">
        <v>3.9031999999999997E-2</v>
      </c>
      <c r="M1423" s="45">
        <v>2.9901900000000002E-2</v>
      </c>
    </row>
    <row r="1424" spans="4:13" ht="15.75" customHeight="1" x14ac:dyDescent="0.25">
      <c r="D1424" s="40"/>
      <c r="E1424" s="40"/>
      <c r="F1424" s="101">
        <v>38506</v>
      </c>
      <c r="G1424" s="44">
        <v>3.1600000000000003E-2</v>
      </c>
      <c r="H1424" s="44">
        <v>3.3599999999999998E-2</v>
      </c>
      <c r="I1424" s="44">
        <v>3.5299999999999998E-2</v>
      </c>
      <c r="J1424" s="44">
        <v>0.06</v>
      </c>
      <c r="K1424" s="44">
        <v>3.9731999999999996E-2</v>
      </c>
      <c r="M1424" s="45">
        <v>2.9921400000000001E-2</v>
      </c>
    </row>
    <row r="1425" spans="4:13" ht="15.75" customHeight="1" x14ac:dyDescent="0.25">
      <c r="D1425" s="40"/>
      <c r="E1425" s="40"/>
      <c r="F1425" s="101">
        <v>38509</v>
      </c>
      <c r="G1425" s="44">
        <v>3.1699999999999999E-2</v>
      </c>
      <c r="H1425" s="44">
        <v>3.3700000000000001E-2</v>
      </c>
      <c r="I1425" s="44">
        <v>3.5400000000000001E-2</v>
      </c>
      <c r="J1425" s="44">
        <v>0.06</v>
      </c>
      <c r="K1425" s="44">
        <v>3.9522000000000002E-2</v>
      </c>
      <c r="M1425" s="45">
        <v>3.0058399999999999E-2</v>
      </c>
    </row>
    <row r="1426" spans="4:13" ht="15.75" customHeight="1" x14ac:dyDescent="0.25">
      <c r="D1426" s="40"/>
      <c r="E1426" s="40"/>
      <c r="F1426" s="101">
        <v>38510</v>
      </c>
      <c r="G1426" s="44">
        <v>3.1837499999999998E-2</v>
      </c>
      <c r="H1426" s="44">
        <v>3.3700000000000001E-2</v>
      </c>
      <c r="I1426" s="44">
        <v>3.5400000000000001E-2</v>
      </c>
      <c r="J1426" s="44">
        <v>0.06</v>
      </c>
      <c r="K1426" s="44">
        <v>3.9009999999999996E-2</v>
      </c>
      <c r="M1426" s="45">
        <v>3.01219E-2</v>
      </c>
    </row>
    <row r="1427" spans="4:13" ht="15.75" customHeight="1" x14ac:dyDescent="0.25">
      <c r="D1427" s="40"/>
      <c r="E1427" s="40"/>
      <c r="F1427" s="101">
        <v>38511</v>
      </c>
      <c r="G1427" s="44">
        <v>3.1899999999999998E-2</v>
      </c>
      <c r="H1427" s="44">
        <v>3.3793799999999999E-2</v>
      </c>
      <c r="I1427" s="44">
        <v>3.5400000000000001E-2</v>
      </c>
      <c r="J1427" s="44">
        <v>0.06</v>
      </c>
      <c r="K1427" s="44">
        <v>3.9330999999999998E-2</v>
      </c>
      <c r="M1427" s="45">
        <v>3.0182E-2</v>
      </c>
    </row>
    <row r="1428" spans="4:13" ht="15.75" customHeight="1" x14ac:dyDescent="0.25">
      <c r="D1428" s="40"/>
      <c r="E1428" s="40"/>
      <c r="F1428" s="101">
        <v>38512</v>
      </c>
      <c r="G1428" s="44">
        <v>3.2099999999999997E-2</v>
      </c>
      <c r="H1428" s="44">
        <v>3.39E-2</v>
      </c>
      <c r="I1428" s="44">
        <v>3.5699999999999996E-2</v>
      </c>
      <c r="J1428" s="44">
        <v>0.06</v>
      </c>
      <c r="K1428" s="44">
        <v>3.9483000000000004E-2</v>
      </c>
      <c r="M1428" s="45">
        <v>3.0291100000000001E-2</v>
      </c>
    </row>
    <row r="1429" spans="4:13" ht="15.75" customHeight="1" x14ac:dyDescent="0.25">
      <c r="D1429" s="40"/>
      <c r="E1429" s="40"/>
      <c r="F1429" s="101">
        <v>38513</v>
      </c>
      <c r="G1429" s="44">
        <v>3.2162500000000004E-2</v>
      </c>
      <c r="H1429" s="44">
        <v>3.4000000000000002E-2</v>
      </c>
      <c r="I1429" s="44">
        <v>3.5918800000000001E-2</v>
      </c>
      <c r="J1429" s="44">
        <v>0.06</v>
      </c>
      <c r="K1429" s="44">
        <v>4.0514000000000001E-2</v>
      </c>
      <c r="M1429" s="45">
        <v>3.03077E-2</v>
      </c>
    </row>
    <row r="1430" spans="4:13" ht="15.75" customHeight="1" x14ac:dyDescent="0.25">
      <c r="D1430" s="40"/>
      <c r="E1430" s="40"/>
      <c r="F1430" s="101">
        <v>38516</v>
      </c>
      <c r="G1430" s="44">
        <v>3.2199999999999999E-2</v>
      </c>
      <c r="H1430" s="44">
        <v>3.4099999999999998E-2</v>
      </c>
      <c r="I1430" s="44">
        <v>3.6212500000000002E-2</v>
      </c>
      <c r="J1430" s="44">
        <v>0.06</v>
      </c>
      <c r="K1430" s="44">
        <v>4.0918000000000003E-2</v>
      </c>
      <c r="M1430" s="45">
        <v>3.0449299999999999E-2</v>
      </c>
    </row>
    <row r="1431" spans="4:13" ht="15.75" customHeight="1" x14ac:dyDescent="0.25">
      <c r="D1431" s="40"/>
      <c r="E1431" s="40"/>
      <c r="F1431" s="101">
        <v>38517</v>
      </c>
      <c r="G1431" s="44">
        <v>3.2362500000000002E-2</v>
      </c>
      <c r="H1431" s="44">
        <v>3.4137500000000001E-2</v>
      </c>
      <c r="I1431" s="44">
        <v>3.6200000000000003E-2</v>
      </c>
      <c r="J1431" s="44">
        <v>0.06</v>
      </c>
      <c r="K1431" s="44">
        <v>4.1071999999999997E-2</v>
      </c>
      <c r="M1431" s="45">
        <v>3.0509400000000002E-2</v>
      </c>
    </row>
    <row r="1432" spans="4:13" ht="15.75" customHeight="1" x14ac:dyDescent="0.25">
      <c r="D1432" s="40"/>
      <c r="E1432" s="40"/>
      <c r="F1432" s="101">
        <v>38518</v>
      </c>
      <c r="G1432" s="44">
        <v>3.2400000000000005E-2</v>
      </c>
      <c r="H1432" s="44">
        <v>3.4206300000000002E-2</v>
      </c>
      <c r="I1432" s="44">
        <v>3.6275000000000002E-2</v>
      </c>
      <c r="J1432" s="44">
        <v>0.06</v>
      </c>
      <c r="K1432" s="44">
        <v>4.0994999999999997E-2</v>
      </c>
      <c r="M1432" s="45">
        <v>3.05629E-2</v>
      </c>
    </row>
    <row r="1433" spans="4:13" ht="15.75" customHeight="1" x14ac:dyDescent="0.25">
      <c r="D1433" s="40"/>
      <c r="E1433" s="40"/>
      <c r="F1433" s="101">
        <v>38519</v>
      </c>
      <c r="G1433" s="44">
        <v>3.2599999999999997E-2</v>
      </c>
      <c r="H1433" s="44">
        <v>3.4300000000000004E-2</v>
      </c>
      <c r="I1433" s="44">
        <v>3.6400000000000002E-2</v>
      </c>
      <c r="J1433" s="44">
        <v>0.06</v>
      </c>
      <c r="K1433" s="44">
        <v>4.0667000000000002E-2</v>
      </c>
      <c r="M1433" s="45">
        <v>3.0786099999999997E-2</v>
      </c>
    </row>
    <row r="1434" spans="4:13" ht="15.75" customHeight="1" x14ac:dyDescent="0.25">
      <c r="D1434" s="40"/>
      <c r="E1434" s="40"/>
      <c r="F1434" s="101">
        <v>38520</v>
      </c>
      <c r="G1434" s="44">
        <v>3.27E-2</v>
      </c>
      <c r="H1434" s="44">
        <v>3.4393800000000002E-2</v>
      </c>
      <c r="I1434" s="44">
        <v>3.6400000000000002E-2</v>
      </c>
      <c r="J1434" s="44">
        <v>0.06</v>
      </c>
      <c r="K1434" s="44">
        <v>4.0704999999999998E-2</v>
      </c>
      <c r="M1434" s="45">
        <v>3.0825100000000001E-2</v>
      </c>
    </row>
    <row r="1435" spans="4:13" ht="15.75" customHeight="1" x14ac:dyDescent="0.25">
      <c r="D1435" s="40"/>
      <c r="E1435" s="40"/>
      <c r="F1435" s="101">
        <v>38523</v>
      </c>
      <c r="G1435" s="44">
        <v>3.2799999999999996E-2</v>
      </c>
      <c r="H1435" s="44">
        <v>3.4437500000000003E-2</v>
      </c>
      <c r="I1435" s="44">
        <v>3.6400000000000002E-2</v>
      </c>
      <c r="J1435" s="44">
        <v>0.06</v>
      </c>
      <c r="K1435" s="44">
        <v>4.1090999999999996E-2</v>
      </c>
      <c r="M1435" s="45">
        <v>3.1034000000000003E-2</v>
      </c>
    </row>
    <row r="1436" spans="4:13" ht="15.75" customHeight="1" x14ac:dyDescent="0.25">
      <c r="D1436" s="40"/>
      <c r="E1436" s="40"/>
      <c r="F1436" s="101">
        <v>38524</v>
      </c>
      <c r="G1436" s="44">
        <v>3.3000000000000002E-2</v>
      </c>
      <c r="H1436" s="44">
        <v>3.4518800000000002E-2</v>
      </c>
      <c r="I1436" s="44">
        <v>3.6600000000000001E-2</v>
      </c>
      <c r="J1436" s="44">
        <v>0.06</v>
      </c>
      <c r="K1436" s="44">
        <v>4.0396000000000001E-2</v>
      </c>
      <c r="M1436" s="45">
        <v>3.1100900000000001E-2</v>
      </c>
    </row>
    <row r="1437" spans="4:13" ht="15.75" customHeight="1" x14ac:dyDescent="0.25">
      <c r="D1437" s="40"/>
      <c r="E1437" s="40"/>
      <c r="F1437" s="101">
        <v>38525</v>
      </c>
      <c r="G1437" s="44">
        <v>3.3000000000000002E-2</v>
      </c>
      <c r="H1437" s="44">
        <v>3.4599999999999999E-2</v>
      </c>
      <c r="I1437" s="44">
        <v>3.6531300000000003E-2</v>
      </c>
      <c r="J1437" s="44">
        <v>0.06</v>
      </c>
      <c r="K1437" s="44">
        <v>3.9399999999999998E-2</v>
      </c>
      <c r="M1437" s="45">
        <v>3.1177700000000003E-2</v>
      </c>
    </row>
    <row r="1438" spans="4:13" ht="15.75" customHeight="1" x14ac:dyDescent="0.25">
      <c r="D1438" s="40"/>
      <c r="E1438" s="40"/>
      <c r="F1438" s="101">
        <v>38526</v>
      </c>
      <c r="G1438" s="44">
        <v>3.3143800000000001E-2</v>
      </c>
      <c r="H1438" s="44">
        <v>3.4700000000000002E-2</v>
      </c>
      <c r="I1438" s="44">
        <v>3.6499999999999998E-2</v>
      </c>
      <c r="J1438" s="44">
        <v>0.06</v>
      </c>
      <c r="K1438" s="44">
        <v>3.9514000000000001E-2</v>
      </c>
      <c r="M1438" s="45">
        <v>3.1290499999999999E-2</v>
      </c>
    </row>
    <row r="1439" spans="4:13" ht="15.75" customHeight="1" x14ac:dyDescent="0.25">
      <c r="D1439" s="40"/>
      <c r="E1439" s="40"/>
      <c r="F1439" s="101">
        <v>38527</v>
      </c>
      <c r="G1439" s="44">
        <v>3.32E-2</v>
      </c>
      <c r="H1439" s="44">
        <v>3.4781300000000001E-2</v>
      </c>
      <c r="I1439" s="44">
        <v>3.6537500000000001E-2</v>
      </c>
      <c r="J1439" s="44">
        <v>0.06</v>
      </c>
      <c r="K1439" s="44">
        <v>3.9169999999999996E-2</v>
      </c>
      <c r="M1439" s="45">
        <v>3.1336000000000003E-2</v>
      </c>
    </row>
    <row r="1440" spans="4:13" ht="15.75" customHeight="1" x14ac:dyDescent="0.25">
      <c r="D1440" s="40"/>
      <c r="E1440" s="40"/>
      <c r="F1440" s="101">
        <v>38530</v>
      </c>
      <c r="G1440" s="44">
        <v>3.3256299999999996E-2</v>
      </c>
      <c r="H1440" s="44">
        <v>3.4799999999999998E-2</v>
      </c>
      <c r="I1440" s="44">
        <v>3.6499999999999998E-2</v>
      </c>
      <c r="J1440" s="44">
        <v>0.06</v>
      </c>
      <c r="K1440" s="44">
        <v>3.9016999999999996E-2</v>
      </c>
      <c r="M1440" s="45">
        <v>3.1521899999999999E-2</v>
      </c>
    </row>
    <row r="1441" spans="4:13" ht="15.75" customHeight="1" x14ac:dyDescent="0.25">
      <c r="D1441" s="40"/>
      <c r="E1441" s="40"/>
      <c r="F1441" s="101">
        <v>38531</v>
      </c>
      <c r="G1441" s="44">
        <v>3.3300000000000003E-2</v>
      </c>
      <c r="H1441" s="44">
        <v>3.49E-2</v>
      </c>
      <c r="I1441" s="44">
        <v>3.6600000000000001E-2</v>
      </c>
      <c r="J1441" s="44">
        <v>0.06</v>
      </c>
      <c r="K1441" s="44">
        <v>3.9703000000000002E-2</v>
      </c>
      <c r="M1441" s="45">
        <v>3.1578700000000001E-2</v>
      </c>
    </row>
    <row r="1442" spans="4:13" ht="15.75" customHeight="1" x14ac:dyDescent="0.25">
      <c r="D1442" s="40"/>
      <c r="E1442" s="40"/>
      <c r="F1442" s="101">
        <v>38532</v>
      </c>
      <c r="G1442" s="44">
        <v>3.3399999999999999E-2</v>
      </c>
      <c r="H1442" s="44">
        <v>3.50438E-2</v>
      </c>
      <c r="I1442" s="44">
        <v>3.6900000000000002E-2</v>
      </c>
      <c r="J1442" s="44">
        <v>0.06</v>
      </c>
      <c r="K1442" s="44">
        <v>3.9779000000000002E-2</v>
      </c>
      <c r="M1442" s="45">
        <v>3.1618800000000002E-2</v>
      </c>
    </row>
    <row r="1443" spans="4:13" ht="15.75" customHeight="1" x14ac:dyDescent="0.25">
      <c r="D1443" s="40"/>
      <c r="E1443" s="40"/>
      <c r="F1443" s="101">
        <v>38533</v>
      </c>
      <c r="G1443" s="44">
        <v>3.3399999999999999E-2</v>
      </c>
      <c r="H1443" s="44">
        <v>3.5162499999999999E-2</v>
      </c>
      <c r="I1443" s="44">
        <v>3.7100000000000001E-2</v>
      </c>
      <c r="J1443" s="44">
        <v>6.25E-2</v>
      </c>
      <c r="K1443" s="44">
        <v>3.9129999999999998E-2</v>
      </c>
      <c r="M1443" s="45">
        <v>3.1627000000000002E-2</v>
      </c>
    </row>
    <row r="1444" spans="4:13" ht="15.75" customHeight="1" x14ac:dyDescent="0.25">
      <c r="D1444" s="40"/>
      <c r="E1444" s="40"/>
      <c r="F1444" s="101">
        <v>38534</v>
      </c>
      <c r="G1444" s="44">
        <v>3.3399999999999999E-2</v>
      </c>
      <c r="H1444" s="44">
        <v>3.5287499999999999E-2</v>
      </c>
      <c r="I1444" s="44">
        <v>3.7337500000000003E-2</v>
      </c>
      <c r="J1444" s="44">
        <v>6.25E-2</v>
      </c>
      <c r="K1444" s="44">
        <v>4.0488999999999997E-2</v>
      </c>
      <c r="M1444" s="45">
        <v>3.1811400000000004E-2</v>
      </c>
    </row>
    <row r="1445" spans="4:13" ht="15.75" customHeight="1" x14ac:dyDescent="0.25">
      <c r="D1445" s="40"/>
      <c r="E1445" s="40"/>
      <c r="F1445" s="101">
        <v>38537</v>
      </c>
      <c r="G1445" s="44">
        <v>3.3399999999999999E-2</v>
      </c>
      <c r="H1445" s="44">
        <v>3.5475E-2</v>
      </c>
      <c r="I1445" s="44">
        <v>3.7706299999999998E-2</v>
      </c>
      <c r="J1445" s="44" t="s">
        <v>33</v>
      </c>
      <c r="K1445" s="44">
        <v>4.0488999999999997E-2</v>
      </c>
      <c r="M1445" s="45">
        <v>3.1811400000000004E-2</v>
      </c>
    </row>
    <row r="1446" spans="4:13" ht="15.75" customHeight="1" x14ac:dyDescent="0.25">
      <c r="D1446" s="40"/>
      <c r="E1446" s="40"/>
      <c r="F1446" s="101">
        <v>38538</v>
      </c>
      <c r="G1446" s="44">
        <v>3.3399999999999999E-2</v>
      </c>
      <c r="H1446" s="44">
        <v>3.5499999999999997E-2</v>
      </c>
      <c r="I1446" s="44">
        <v>3.7781299999999997E-2</v>
      </c>
      <c r="J1446" s="44">
        <v>6.25E-2</v>
      </c>
      <c r="K1446" s="44">
        <v>4.1050000000000003E-2</v>
      </c>
      <c r="M1446" s="45">
        <v>3.1847500000000001E-2</v>
      </c>
    </row>
    <row r="1447" spans="4:13" ht="15.75" customHeight="1" x14ac:dyDescent="0.25">
      <c r="D1447" s="40"/>
      <c r="E1447" s="40"/>
      <c r="F1447" s="101">
        <v>38539</v>
      </c>
      <c r="G1447" s="44">
        <v>3.3399999999999999E-2</v>
      </c>
      <c r="H1447" s="44">
        <v>3.56E-2</v>
      </c>
      <c r="I1447" s="44">
        <v>3.7743800000000001E-2</v>
      </c>
      <c r="J1447" s="44">
        <v>6.25E-2</v>
      </c>
      <c r="K1447" s="44">
        <v>4.0682000000000003E-2</v>
      </c>
      <c r="M1447" s="45">
        <v>3.2016900000000001E-2</v>
      </c>
    </row>
    <row r="1448" spans="4:13" ht="15.75" customHeight="1" x14ac:dyDescent="0.25">
      <c r="D1448" s="40"/>
      <c r="E1448" s="40"/>
      <c r="F1448" s="101">
        <v>38540</v>
      </c>
      <c r="G1448" s="44">
        <v>3.3500000000000002E-2</v>
      </c>
      <c r="H1448" s="44">
        <v>3.5499999999999997E-2</v>
      </c>
      <c r="I1448" s="44">
        <v>3.7285699999999998E-2</v>
      </c>
      <c r="J1448" s="44">
        <v>6.25E-2</v>
      </c>
      <c r="K1448" s="44">
        <v>4.0605000000000002E-2</v>
      </c>
      <c r="M1448" s="45">
        <v>3.2042799999999996E-2</v>
      </c>
    </row>
    <row r="1449" spans="4:13" ht="15.75" customHeight="1" x14ac:dyDescent="0.25">
      <c r="D1449" s="40"/>
      <c r="E1449" s="40"/>
      <c r="F1449" s="101">
        <v>38541</v>
      </c>
      <c r="G1449" s="44">
        <v>3.3599999999999998E-2</v>
      </c>
      <c r="H1449" s="44">
        <v>3.56063E-2</v>
      </c>
      <c r="I1449" s="44">
        <v>3.7675E-2</v>
      </c>
      <c r="J1449" s="44">
        <v>6.25E-2</v>
      </c>
      <c r="K1449" s="44">
        <v>4.0913999999999999E-2</v>
      </c>
      <c r="M1449" s="45">
        <v>3.2070399999999999E-2</v>
      </c>
    </row>
    <row r="1450" spans="4:13" ht="15.75" customHeight="1" x14ac:dyDescent="0.25">
      <c r="D1450" s="40"/>
      <c r="E1450" s="40"/>
      <c r="F1450" s="101">
        <v>38544</v>
      </c>
      <c r="G1450" s="44">
        <v>3.3799999999999997E-2</v>
      </c>
      <c r="H1450" s="44">
        <v>3.5699999999999996E-2</v>
      </c>
      <c r="I1450" s="44">
        <v>3.7900000000000003E-2</v>
      </c>
      <c r="J1450" s="44">
        <v>6.25E-2</v>
      </c>
      <c r="K1450" s="44">
        <v>4.0933000000000004E-2</v>
      </c>
      <c r="M1450" s="45">
        <v>3.23424E-2</v>
      </c>
    </row>
    <row r="1451" spans="4:13" ht="15.75" customHeight="1" x14ac:dyDescent="0.25">
      <c r="D1451" s="40"/>
      <c r="E1451" s="40"/>
      <c r="F1451" s="101">
        <v>38545</v>
      </c>
      <c r="G1451" s="44">
        <v>3.3799999999999997E-2</v>
      </c>
      <c r="H1451" s="44">
        <v>3.5799999999999998E-2</v>
      </c>
      <c r="I1451" s="44">
        <v>3.8100000000000002E-2</v>
      </c>
      <c r="J1451" s="44">
        <v>6.25E-2</v>
      </c>
      <c r="K1451" s="44">
        <v>4.1420000000000005E-2</v>
      </c>
      <c r="M1451" s="45">
        <v>3.2416800000000003E-2</v>
      </c>
    </row>
    <row r="1452" spans="4:13" ht="15.75" customHeight="1" x14ac:dyDescent="0.25">
      <c r="D1452" s="40"/>
      <c r="E1452" s="40"/>
      <c r="F1452" s="101">
        <v>38546</v>
      </c>
      <c r="G1452" s="44">
        <v>3.3881299999999996E-2</v>
      </c>
      <c r="H1452" s="44">
        <v>3.5987499999999999E-2</v>
      </c>
      <c r="I1452" s="44">
        <v>3.8199999999999998E-2</v>
      </c>
      <c r="J1452" s="44">
        <v>6.25E-2</v>
      </c>
      <c r="K1452" s="44">
        <v>4.1555999999999996E-2</v>
      </c>
      <c r="M1452" s="45">
        <v>3.2621600000000001E-2</v>
      </c>
    </row>
    <row r="1453" spans="4:13" ht="15.75" customHeight="1" x14ac:dyDescent="0.25">
      <c r="D1453" s="40"/>
      <c r="E1453" s="40"/>
      <c r="F1453" s="101">
        <v>38547</v>
      </c>
      <c r="G1453" s="44">
        <v>3.40875E-2</v>
      </c>
      <c r="H1453" s="44">
        <v>3.6087500000000002E-2</v>
      </c>
      <c r="I1453" s="44">
        <v>3.8300000000000001E-2</v>
      </c>
      <c r="J1453" s="44">
        <v>6.25E-2</v>
      </c>
      <c r="K1453" s="44">
        <v>4.1731999999999998E-2</v>
      </c>
      <c r="M1453" s="45">
        <v>3.2653799999999997E-2</v>
      </c>
    </row>
    <row r="1454" spans="4:13" ht="15.75" customHeight="1" x14ac:dyDescent="0.25">
      <c r="D1454" s="40"/>
      <c r="E1454" s="40"/>
      <c r="F1454" s="101">
        <v>38548</v>
      </c>
      <c r="G1454" s="44">
        <v>3.4168799999999999E-2</v>
      </c>
      <c r="H1454" s="44">
        <v>3.6143800000000004E-2</v>
      </c>
      <c r="I1454" s="44">
        <v>3.8399999999999997E-2</v>
      </c>
      <c r="J1454" s="44">
        <v>6.25E-2</v>
      </c>
      <c r="K1454" s="44">
        <v>4.1634999999999998E-2</v>
      </c>
      <c r="M1454" s="45">
        <v>3.2681700000000001E-2</v>
      </c>
    </row>
    <row r="1455" spans="4:13" ht="15.75" customHeight="1" x14ac:dyDescent="0.25">
      <c r="D1455" s="40"/>
      <c r="E1455" s="40"/>
      <c r="F1455" s="101">
        <v>38551</v>
      </c>
      <c r="G1455" s="44">
        <v>3.4300000000000004E-2</v>
      </c>
      <c r="H1455" s="44">
        <v>3.6200000000000003E-2</v>
      </c>
      <c r="I1455" s="44">
        <v>3.85E-2</v>
      </c>
      <c r="J1455" s="44">
        <v>6.25E-2</v>
      </c>
      <c r="K1455" s="44">
        <v>4.2203999999999998E-2</v>
      </c>
      <c r="M1455" s="45">
        <v>3.2840500000000002E-2</v>
      </c>
    </row>
    <row r="1456" spans="4:13" ht="15.75" customHeight="1" x14ac:dyDescent="0.25">
      <c r="D1456" s="40"/>
      <c r="E1456" s="40"/>
      <c r="F1456" s="101">
        <v>38552</v>
      </c>
      <c r="G1456" s="44">
        <v>3.4325000000000001E-2</v>
      </c>
      <c r="H1456" s="44">
        <v>3.6299999999999999E-2</v>
      </c>
      <c r="I1456" s="44">
        <v>3.8699999999999998E-2</v>
      </c>
      <c r="J1456" s="44">
        <v>6.25E-2</v>
      </c>
      <c r="K1456" s="44">
        <v>4.1791999999999996E-2</v>
      </c>
      <c r="M1456" s="45">
        <v>3.2924599999999998E-2</v>
      </c>
    </row>
    <row r="1457" spans="4:13" ht="15.75" customHeight="1" x14ac:dyDescent="0.25">
      <c r="D1457" s="40"/>
      <c r="E1457" s="40"/>
      <c r="F1457" s="101">
        <v>38553</v>
      </c>
      <c r="G1457" s="44">
        <v>3.4381300000000004E-2</v>
      </c>
      <c r="H1457" s="44">
        <v>3.6400000000000002E-2</v>
      </c>
      <c r="I1457" s="44">
        <v>3.8599999999999995E-2</v>
      </c>
      <c r="J1457" s="44">
        <v>6.25E-2</v>
      </c>
      <c r="K1457" s="44">
        <v>4.1576000000000002E-2</v>
      </c>
      <c r="M1457" s="45">
        <v>3.3098700000000002E-2</v>
      </c>
    </row>
    <row r="1458" spans="4:13" ht="15.75" customHeight="1" x14ac:dyDescent="0.25">
      <c r="D1458" s="40"/>
      <c r="E1458" s="40"/>
      <c r="F1458" s="101">
        <v>38554</v>
      </c>
      <c r="G1458" s="44">
        <v>3.4599999999999999E-2</v>
      </c>
      <c r="H1458" s="44">
        <v>3.6499999999999998E-2</v>
      </c>
      <c r="I1458" s="44">
        <v>3.8706299999999999E-2</v>
      </c>
      <c r="J1458" s="44">
        <v>6.25E-2</v>
      </c>
      <c r="K1458" s="44">
        <v>4.2756999999999996E-2</v>
      </c>
      <c r="M1458" s="45">
        <v>3.3152000000000001E-2</v>
      </c>
    </row>
    <row r="1459" spans="4:13" ht="15.75" customHeight="1" x14ac:dyDescent="0.25">
      <c r="D1459" s="40"/>
      <c r="E1459" s="40"/>
      <c r="F1459" s="101">
        <v>38555</v>
      </c>
      <c r="G1459" s="44">
        <v>3.4637500000000002E-2</v>
      </c>
      <c r="H1459" s="44">
        <v>3.6600000000000001E-2</v>
      </c>
      <c r="I1459" s="44">
        <v>3.8843800000000005E-2</v>
      </c>
      <c r="J1459" s="44">
        <v>6.25E-2</v>
      </c>
      <c r="K1459" s="44">
        <v>4.2185E-2</v>
      </c>
      <c r="M1459" s="45">
        <v>3.3199200000000005E-2</v>
      </c>
    </row>
    <row r="1460" spans="4:13" ht="15.75" customHeight="1" x14ac:dyDescent="0.25">
      <c r="D1460" s="40"/>
      <c r="E1460" s="40"/>
      <c r="F1460" s="101">
        <v>38558</v>
      </c>
      <c r="G1460" s="44">
        <v>3.4799999999999998E-2</v>
      </c>
      <c r="H1460" s="44">
        <v>3.6624999999999998E-2</v>
      </c>
      <c r="I1460" s="44">
        <v>3.88125E-2</v>
      </c>
      <c r="J1460" s="44">
        <v>6.25E-2</v>
      </c>
      <c r="K1460" s="44">
        <v>4.2442000000000001E-2</v>
      </c>
      <c r="M1460" s="45">
        <v>3.3474400000000001E-2</v>
      </c>
    </row>
    <row r="1461" spans="4:13" ht="15.75" customHeight="1" x14ac:dyDescent="0.25">
      <c r="D1461" s="40"/>
      <c r="E1461" s="40"/>
      <c r="F1461" s="101">
        <v>38559</v>
      </c>
      <c r="G1461" s="44">
        <v>3.4812500000000003E-2</v>
      </c>
      <c r="H1461" s="44">
        <v>3.6691300000000003E-2</v>
      </c>
      <c r="I1461" s="44">
        <v>3.8943800000000001E-2</v>
      </c>
      <c r="J1461" s="44">
        <v>6.25E-2</v>
      </c>
      <c r="K1461" s="44">
        <v>4.2244999999999998E-2</v>
      </c>
      <c r="M1461" s="45">
        <v>3.3568199999999999E-2</v>
      </c>
    </row>
    <row r="1462" spans="4:13" ht="15.75" customHeight="1" x14ac:dyDescent="0.25">
      <c r="D1462" s="40"/>
      <c r="E1462" s="40"/>
      <c r="F1462" s="101">
        <v>38560</v>
      </c>
      <c r="G1462" s="44">
        <v>3.49E-2</v>
      </c>
      <c r="H1462" s="44">
        <v>3.6799999999999999E-2</v>
      </c>
      <c r="I1462" s="44">
        <v>3.9E-2</v>
      </c>
      <c r="J1462" s="44">
        <v>6.25E-2</v>
      </c>
      <c r="K1462" s="44">
        <v>4.2541000000000002E-2</v>
      </c>
      <c r="M1462" s="45">
        <v>3.3773399999999995E-2</v>
      </c>
    </row>
    <row r="1463" spans="4:13" ht="15.75" customHeight="1" x14ac:dyDescent="0.25">
      <c r="D1463" s="40"/>
      <c r="E1463" s="40"/>
      <c r="F1463" s="101">
        <v>38561</v>
      </c>
      <c r="G1463" s="44">
        <v>3.5099999999999999E-2</v>
      </c>
      <c r="H1463" s="44">
        <v>3.69313E-2</v>
      </c>
      <c r="I1463" s="44">
        <v>3.9218799999999998E-2</v>
      </c>
      <c r="J1463" s="44">
        <v>6.25E-2</v>
      </c>
      <c r="K1463" s="44">
        <v>4.1890999999999998E-2</v>
      </c>
      <c r="M1463" s="45">
        <v>3.3832100000000004E-2</v>
      </c>
    </row>
    <row r="1464" spans="4:13" ht="15.75" customHeight="1" x14ac:dyDescent="0.25">
      <c r="D1464" s="40"/>
      <c r="E1464" s="40"/>
      <c r="F1464" s="101">
        <v>38562</v>
      </c>
      <c r="G1464" s="44">
        <v>3.5187499999999997E-2</v>
      </c>
      <c r="H1464" s="44">
        <v>3.7000000000000005E-2</v>
      </c>
      <c r="I1464" s="44">
        <v>3.9237500000000002E-2</v>
      </c>
      <c r="J1464" s="44">
        <v>6.25E-2</v>
      </c>
      <c r="K1464" s="44">
        <v>4.2759999999999999E-2</v>
      </c>
      <c r="M1464" s="45">
        <v>3.3888099999999997E-2</v>
      </c>
    </row>
    <row r="1465" spans="4:13" ht="15.75" customHeight="1" x14ac:dyDescent="0.25">
      <c r="D1465" s="40"/>
      <c r="E1465" s="40"/>
      <c r="F1465" s="101">
        <v>38565</v>
      </c>
      <c r="G1465" s="44">
        <v>3.5337500000000001E-2</v>
      </c>
      <c r="H1465" s="44">
        <v>3.7100000000000001E-2</v>
      </c>
      <c r="I1465" s="44">
        <v>3.9506300000000001E-2</v>
      </c>
      <c r="J1465" s="44">
        <v>6.25E-2</v>
      </c>
      <c r="K1465" s="44">
        <v>4.3098999999999998E-2</v>
      </c>
      <c r="M1465" s="45">
        <v>3.41505E-2</v>
      </c>
    </row>
    <row r="1466" spans="4:13" ht="15.75" customHeight="1" x14ac:dyDescent="0.25">
      <c r="D1466" s="40"/>
      <c r="E1466" s="40"/>
      <c r="F1466" s="101">
        <v>38566</v>
      </c>
      <c r="G1466" s="44">
        <v>3.5400000000000001E-2</v>
      </c>
      <c r="H1466" s="44">
        <v>3.7200000000000004E-2</v>
      </c>
      <c r="I1466" s="44">
        <v>3.9599999999999996E-2</v>
      </c>
      <c r="J1466" s="44">
        <v>6.25E-2</v>
      </c>
      <c r="K1466" s="44">
        <v>4.3338000000000002E-2</v>
      </c>
      <c r="M1466" s="45">
        <v>3.4237799999999999E-2</v>
      </c>
    </row>
    <row r="1467" spans="4:13" ht="15.75" customHeight="1" x14ac:dyDescent="0.25">
      <c r="D1467" s="40"/>
      <c r="E1467" s="40"/>
      <c r="F1467" s="101">
        <v>38567</v>
      </c>
      <c r="G1467" s="44">
        <v>3.5499999999999997E-2</v>
      </c>
      <c r="H1467" s="44">
        <v>3.7331299999999998E-2</v>
      </c>
      <c r="I1467" s="44">
        <v>3.9681300000000003E-2</v>
      </c>
      <c r="J1467" s="44">
        <v>6.25E-2</v>
      </c>
      <c r="K1467" s="44">
        <v>4.292E-2</v>
      </c>
      <c r="M1467" s="45">
        <v>3.4381700000000001E-2</v>
      </c>
    </row>
    <row r="1468" spans="4:13" ht="15.75" customHeight="1" x14ac:dyDescent="0.25">
      <c r="D1468" s="40"/>
      <c r="E1468" s="40"/>
      <c r="F1468" s="101">
        <v>38568</v>
      </c>
      <c r="G1468" s="44">
        <v>3.5587500000000001E-2</v>
      </c>
      <c r="H1468" s="44">
        <v>3.7468799999999997E-2</v>
      </c>
      <c r="I1468" s="44">
        <v>3.9699999999999999E-2</v>
      </c>
      <c r="J1468" s="44">
        <v>6.25E-2</v>
      </c>
      <c r="K1468" s="44">
        <v>4.3120000000000006E-2</v>
      </c>
      <c r="M1468" s="45">
        <v>3.4472099999999999E-2</v>
      </c>
    </row>
    <row r="1469" spans="4:13" ht="15.75" customHeight="1" x14ac:dyDescent="0.25">
      <c r="D1469" s="40"/>
      <c r="E1469" s="40"/>
      <c r="F1469" s="101">
        <v>38569</v>
      </c>
      <c r="G1469" s="44">
        <v>3.56E-2</v>
      </c>
      <c r="H1469" s="44">
        <v>3.7499999999999999E-2</v>
      </c>
      <c r="I1469" s="44">
        <v>3.9787499999999996E-2</v>
      </c>
      <c r="J1469" s="44">
        <v>6.25E-2</v>
      </c>
      <c r="K1469" s="44">
        <v>4.3860999999999997E-2</v>
      </c>
      <c r="M1469" s="45">
        <v>3.4527500000000003E-2</v>
      </c>
    </row>
    <row r="1470" spans="4:13" ht="15.75" customHeight="1" x14ac:dyDescent="0.25">
      <c r="D1470" s="40"/>
      <c r="E1470" s="40"/>
      <c r="F1470" s="101">
        <v>38572</v>
      </c>
      <c r="G1470" s="44">
        <v>3.5699999999999996E-2</v>
      </c>
      <c r="H1470" s="44">
        <v>3.7599999999999995E-2</v>
      </c>
      <c r="I1470" s="44">
        <v>4.0031299999999999E-2</v>
      </c>
      <c r="J1470" s="44">
        <v>6.25E-2</v>
      </c>
      <c r="K1470" s="44">
        <v>4.4184000000000001E-2</v>
      </c>
      <c r="M1470" s="45">
        <v>3.4619200000000003E-2</v>
      </c>
    </row>
    <row r="1471" spans="4:13" ht="15.75" customHeight="1" x14ac:dyDescent="0.25">
      <c r="D1471" s="40"/>
      <c r="E1471" s="40"/>
      <c r="F1471" s="101">
        <v>38573</v>
      </c>
      <c r="G1471" s="44">
        <v>3.5706299999999996E-2</v>
      </c>
      <c r="H1471" s="44">
        <v>3.78E-2</v>
      </c>
      <c r="I1471" s="44">
        <v>4.0247499999999999E-2</v>
      </c>
      <c r="J1471" s="44">
        <v>6.5000000000000002E-2</v>
      </c>
      <c r="K1471" s="44">
        <v>4.3882999999999998E-2</v>
      </c>
      <c r="M1471" s="45">
        <v>3.4619200000000003E-2</v>
      </c>
    </row>
    <row r="1472" spans="4:13" ht="15.75" customHeight="1" x14ac:dyDescent="0.25">
      <c r="D1472" s="40"/>
      <c r="E1472" s="40"/>
      <c r="F1472" s="101">
        <v>38574</v>
      </c>
      <c r="G1472" s="44">
        <v>3.5699999999999996E-2</v>
      </c>
      <c r="H1472" s="44">
        <v>3.78E-2</v>
      </c>
      <c r="I1472" s="44">
        <v>4.0125000000000001E-2</v>
      </c>
      <c r="J1472" s="44">
        <v>6.5000000000000002E-2</v>
      </c>
      <c r="K1472" s="44">
        <v>4.3902999999999998E-2</v>
      </c>
      <c r="M1472" s="45">
        <v>3.4620999999999999E-2</v>
      </c>
    </row>
    <row r="1473" spans="4:13" ht="15.75" customHeight="1" x14ac:dyDescent="0.25">
      <c r="D1473" s="40"/>
      <c r="E1473" s="40"/>
      <c r="F1473" s="101">
        <v>38575</v>
      </c>
      <c r="G1473" s="44">
        <v>3.5712500000000001E-2</v>
      </c>
      <c r="H1473" s="44">
        <v>3.7900000000000003E-2</v>
      </c>
      <c r="I1473" s="44">
        <v>4.0300000000000002E-2</v>
      </c>
      <c r="J1473" s="44">
        <v>6.5000000000000002E-2</v>
      </c>
      <c r="K1473" s="44">
        <v>4.3202999999999998E-2</v>
      </c>
      <c r="M1473" s="45">
        <v>3.46529E-2</v>
      </c>
    </row>
    <row r="1474" spans="4:13" ht="15.75" customHeight="1" x14ac:dyDescent="0.25">
      <c r="D1474" s="40"/>
      <c r="E1474" s="40"/>
      <c r="F1474" s="101">
        <v>38576</v>
      </c>
      <c r="G1474" s="44">
        <v>3.5725E-2</v>
      </c>
      <c r="H1474" s="44">
        <v>3.7900000000000003E-2</v>
      </c>
      <c r="I1474" s="44">
        <v>4.0231299999999998E-2</v>
      </c>
      <c r="J1474" s="44">
        <v>6.5000000000000002E-2</v>
      </c>
      <c r="K1474" s="44">
        <v>4.2423000000000002E-2</v>
      </c>
      <c r="M1474" s="45">
        <v>3.4683600000000002E-2</v>
      </c>
    </row>
    <row r="1475" spans="4:13" ht="15.75" customHeight="1" x14ac:dyDescent="0.25">
      <c r="D1475" s="40"/>
      <c r="E1475" s="40"/>
      <c r="F1475" s="101">
        <v>38579</v>
      </c>
      <c r="G1475" s="44">
        <v>3.5825000000000003E-2</v>
      </c>
      <c r="H1475" s="44">
        <v>3.7968799999999997E-2</v>
      </c>
      <c r="I1475" s="44">
        <v>4.02625E-2</v>
      </c>
      <c r="J1475" s="44">
        <v>6.5000000000000002E-2</v>
      </c>
      <c r="K1475" s="44">
        <v>4.2809999999999994E-2</v>
      </c>
      <c r="M1475" s="45">
        <v>3.4693599999999998E-2</v>
      </c>
    </row>
    <row r="1476" spans="4:13" ht="15.75" customHeight="1" x14ac:dyDescent="0.25">
      <c r="D1476" s="40"/>
      <c r="E1476" s="40"/>
      <c r="F1476" s="101">
        <v>38580</v>
      </c>
      <c r="G1476" s="44">
        <v>3.5881299999999998E-2</v>
      </c>
      <c r="H1476" s="44">
        <v>3.8018799999999998E-2</v>
      </c>
      <c r="I1476" s="44">
        <v>4.0399999999999998E-2</v>
      </c>
      <c r="J1476" s="44">
        <v>6.5000000000000002E-2</v>
      </c>
      <c r="K1476" s="44">
        <v>4.2055999999999996E-2</v>
      </c>
      <c r="M1476" s="45">
        <v>3.4729199999999995E-2</v>
      </c>
    </row>
    <row r="1477" spans="4:13" ht="15.75" customHeight="1" x14ac:dyDescent="0.25">
      <c r="D1477" s="40"/>
      <c r="E1477" s="40"/>
      <c r="F1477" s="101">
        <v>38581</v>
      </c>
      <c r="G1477" s="44">
        <v>3.5900000000000001E-2</v>
      </c>
      <c r="H1477" s="44">
        <v>3.8100000000000002E-2</v>
      </c>
      <c r="I1477" s="44">
        <v>4.0300000000000002E-2</v>
      </c>
      <c r="J1477" s="44">
        <v>6.5000000000000002E-2</v>
      </c>
      <c r="K1477" s="44">
        <v>4.2674000000000004E-2</v>
      </c>
      <c r="M1477" s="45">
        <v>3.4836800000000001E-2</v>
      </c>
    </row>
    <row r="1478" spans="4:13" ht="15.75" customHeight="1" x14ac:dyDescent="0.25">
      <c r="D1478" s="40"/>
      <c r="E1478" s="40"/>
      <c r="F1478" s="101">
        <v>38582</v>
      </c>
      <c r="G1478" s="44">
        <v>3.6093799999999995E-2</v>
      </c>
      <c r="H1478" s="44">
        <v>3.8199999999999998E-2</v>
      </c>
      <c r="I1478" s="44">
        <v>4.0399999999999998E-2</v>
      </c>
      <c r="J1478" s="44">
        <v>6.5000000000000002E-2</v>
      </c>
      <c r="K1478" s="44">
        <v>4.1978000000000001E-2</v>
      </c>
      <c r="M1478" s="45">
        <v>3.48597E-2</v>
      </c>
    </row>
    <row r="1479" spans="4:13" ht="15.75" customHeight="1" x14ac:dyDescent="0.25">
      <c r="D1479" s="40"/>
      <c r="E1479" s="40"/>
      <c r="F1479" s="101">
        <v>38583</v>
      </c>
      <c r="G1479" s="44">
        <v>3.6200000000000003E-2</v>
      </c>
      <c r="H1479" s="44">
        <v>3.82288E-2</v>
      </c>
      <c r="I1479" s="44">
        <v>4.0399999999999998E-2</v>
      </c>
      <c r="J1479" s="44">
        <v>6.5000000000000002E-2</v>
      </c>
      <c r="K1479" s="44">
        <v>4.2054000000000001E-2</v>
      </c>
      <c r="M1479" s="45">
        <v>3.4868000000000003E-2</v>
      </c>
    </row>
    <row r="1480" spans="4:13" ht="15.75" customHeight="1" x14ac:dyDescent="0.25">
      <c r="D1480" s="40"/>
      <c r="E1480" s="40"/>
      <c r="F1480" s="101">
        <v>38586</v>
      </c>
      <c r="G1480" s="44">
        <v>3.6400000000000002E-2</v>
      </c>
      <c r="H1480" s="44">
        <v>3.8300000000000001E-2</v>
      </c>
      <c r="I1480" s="44">
        <v>4.0500000000000001E-2</v>
      </c>
      <c r="J1480" s="44">
        <v>6.5000000000000002E-2</v>
      </c>
      <c r="K1480" s="44">
        <v>4.2072999999999999E-2</v>
      </c>
      <c r="M1480" s="45">
        <v>3.4978299999999997E-2</v>
      </c>
    </row>
    <row r="1481" spans="4:13" ht="15.75" customHeight="1" x14ac:dyDescent="0.25">
      <c r="D1481" s="40"/>
      <c r="E1481" s="40"/>
      <c r="F1481" s="101">
        <v>38587</v>
      </c>
      <c r="G1481" s="44">
        <v>3.64125E-2</v>
      </c>
      <c r="H1481" s="44">
        <v>3.8362500000000001E-2</v>
      </c>
      <c r="I1481" s="44">
        <v>4.0531300000000006E-2</v>
      </c>
      <c r="J1481" s="44">
        <v>6.5000000000000002E-2</v>
      </c>
      <c r="K1481" s="44">
        <v>4.1784000000000002E-2</v>
      </c>
      <c r="M1481" s="45">
        <v>3.5029999999999999E-2</v>
      </c>
    </row>
    <row r="1482" spans="4:13" ht="15.75" customHeight="1" x14ac:dyDescent="0.25">
      <c r="D1482" s="40"/>
      <c r="E1482" s="40"/>
      <c r="F1482" s="101">
        <v>38588</v>
      </c>
      <c r="G1482" s="44">
        <v>3.6406299999999996E-2</v>
      </c>
      <c r="H1482" s="44">
        <v>3.8406299999999997E-2</v>
      </c>
      <c r="I1482" s="44">
        <v>4.0500000000000001E-2</v>
      </c>
      <c r="J1482" s="44">
        <v>6.5000000000000002E-2</v>
      </c>
      <c r="K1482" s="44">
        <v>4.1649000000000005E-2</v>
      </c>
      <c r="M1482" s="45">
        <v>3.5146900000000002E-2</v>
      </c>
    </row>
    <row r="1483" spans="4:13" ht="15.75" customHeight="1" x14ac:dyDescent="0.25">
      <c r="D1483" s="40"/>
      <c r="E1483" s="40"/>
      <c r="F1483" s="101">
        <v>38589</v>
      </c>
      <c r="G1483" s="44">
        <v>3.6693799999999999E-2</v>
      </c>
      <c r="H1483" s="44">
        <v>3.8599999999999995E-2</v>
      </c>
      <c r="I1483" s="44">
        <v>4.0599999999999997E-2</v>
      </c>
      <c r="J1483" s="44">
        <v>6.5000000000000002E-2</v>
      </c>
      <c r="K1483" s="44">
        <v>4.1553000000000007E-2</v>
      </c>
      <c r="M1483" s="45">
        <v>3.51606E-2</v>
      </c>
    </row>
    <row r="1484" spans="4:13" ht="15.75" customHeight="1" x14ac:dyDescent="0.25">
      <c r="D1484" s="40"/>
      <c r="E1484" s="40"/>
      <c r="F1484" s="101">
        <v>38590</v>
      </c>
      <c r="G1484" s="44">
        <v>3.6699999999999997E-2</v>
      </c>
      <c r="H1484" s="44">
        <v>3.8599999999999995E-2</v>
      </c>
      <c r="I1484" s="44">
        <v>4.0612500000000003E-2</v>
      </c>
      <c r="J1484" s="44">
        <v>6.5000000000000002E-2</v>
      </c>
      <c r="K1484" s="44">
        <v>4.1860000000000001E-2</v>
      </c>
      <c r="M1484" s="45">
        <v>3.5172000000000002E-2</v>
      </c>
    </row>
    <row r="1485" spans="4:13" ht="15.75" customHeight="1" x14ac:dyDescent="0.25">
      <c r="D1485" s="40"/>
      <c r="E1485" s="40"/>
      <c r="F1485" s="101">
        <v>38593</v>
      </c>
      <c r="G1485" s="44" t="s">
        <v>33</v>
      </c>
      <c r="H1485" s="44" t="s">
        <v>33</v>
      </c>
      <c r="I1485" s="44" t="s">
        <v>33</v>
      </c>
      <c r="J1485" s="44">
        <v>6.5000000000000002E-2</v>
      </c>
      <c r="K1485" s="44">
        <v>4.1666999999999996E-2</v>
      </c>
      <c r="M1485" s="45">
        <v>3.5282399999999998E-2</v>
      </c>
    </row>
    <row r="1486" spans="4:13" ht="15.75" customHeight="1" x14ac:dyDescent="0.25">
      <c r="D1486" s="40"/>
      <c r="E1486" s="40"/>
      <c r="F1486" s="101">
        <v>38594</v>
      </c>
      <c r="G1486" s="44">
        <v>3.69313E-2</v>
      </c>
      <c r="H1486" s="44">
        <v>3.8699999999999998E-2</v>
      </c>
      <c r="I1486" s="44">
        <v>4.0800000000000003E-2</v>
      </c>
      <c r="J1486" s="44">
        <v>6.5000000000000002E-2</v>
      </c>
      <c r="K1486" s="44">
        <v>4.0898999999999998E-2</v>
      </c>
      <c r="M1486" s="45">
        <v>3.52856E-2</v>
      </c>
    </row>
    <row r="1487" spans="4:13" ht="15.75" customHeight="1" x14ac:dyDescent="0.25">
      <c r="D1487" s="40"/>
      <c r="E1487" s="40"/>
      <c r="F1487" s="101">
        <v>38595</v>
      </c>
      <c r="G1487" s="44">
        <v>3.7000000000000005E-2</v>
      </c>
      <c r="H1487" s="44">
        <v>3.8699999999999998E-2</v>
      </c>
      <c r="I1487" s="44">
        <v>4.0549999999999996E-2</v>
      </c>
      <c r="J1487" s="44">
        <v>6.5000000000000002E-2</v>
      </c>
      <c r="K1487" s="44">
        <v>4.0136999999999999E-2</v>
      </c>
      <c r="M1487" s="45">
        <v>3.5288300000000002E-2</v>
      </c>
    </row>
    <row r="1488" spans="4:13" ht="15.75" customHeight="1" x14ac:dyDescent="0.25">
      <c r="D1488" s="40"/>
      <c r="E1488" s="40"/>
      <c r="F1488" s="101">
        <v>38596</v>
      </c>
      <c r="G1488" s="44">
        <v>3.7162500000000001E-2</v>
      </c>
      <c r="H1488" s="44">
        <v>3.8550000000000001E-2</v>
      </c>
      <c r="I1488" s="44">
        <v>3.9962499999999998E-2</v>
      </c>
      <c r="J1488" s="44">
        <v>6.5000000000000002E-2</v>
      </c>
      <c r="K1488" s="44">
        <v>4.0307000000000003E-2</v>
      </c>
      <c r="M1488" s="45">
        <v>3.5054000000000002E-2</v>
      </c>
    </row>
    <row r="1489" spans="4:13" ht="15.75" customHeight="1" x14ac:dyDescent="0.25">
      <c r="D1489" s="40"/>
      <c r="E1489" s="40"/>
      <c r="F1489" s="101">
        <v>38597</v>
      </c>
      <c r="G1489" s="44">
        <v>3.6799999999999999E-2</v>
      </c>
      <c r="H1489" s="44">
        <v>3.7610000000000005E-2</v>
      </c>
      <c r="I1489" s="44">
        <v>3.8487500000000001E-2</v>
      </c>
      <c r="J1489" s="44">
        <v>6.5000000000000002E-2</v>
      </c>
      <c r="K1489" s="44">
        <v>4.0362000000000002E-2</v>
      </c>
      <c r="M1489" s="45">
        <v>3.5045899999999998E-2</v>
      </c>
    </row>
    <row r="1490" spans="4:13" ht="15.75" customHeight="1" x14ac:dyDescent="0.25">
      <c r="D1490" s="40"/>
      <c r="E1490" s="40"/>
      <c r="F1490" s="101">
        <v>38600</v>
      </c>
      <c r="G1490" s="44">
        <v>3.6893799999999997E-2</v>
      </c>
      <c r="H1490" s="44">
        <v>3.7762500000000004E-2</v>
      </c>
      <c r="I1490" s="44">
        <v>3.8712499999999997E-2</v>
      </c>
      <c r="J1490" s="44" t="s">
        <v>33</v>
      </c>
      <c r="K1490" s="44">
        <v>4.0362000000000002E-2</v>
      </c>
      <c r="M1490" s="45">
        <v>3.5045899999999998E-2</v>
      </c>
    </row>
    <row r="1491" spans="4:13" ht="15.75" customHeight="1" x14ac:dyDescent="0.25">
      <c r="D1491" s="40"/>
      <c r="E1491" s="40"/>
      <c r="F1491" s="101">
        <v>38601</v>
      </c>
      <c r="G1491" s="44">
        <v>3.7025000000000002E-2</v>
      </c>
      <c r="H1491" s="44">
        <v>3.7900000000000003E-2</v>
      </c>
      <c r="I1491" s="44">
        <v>3.9100000000000003E-2</v>
      </c>
      <c r="J1491" s="44">
        <v>6.5000000000000002E-2</v>
      </c>
      <c r="K1491" s="44">
        <v>4.0952999999999996E-2</v>
      </c>
      <c r="M1491" s="45">
        <v>3.52219E-2</v>
      </c>
    </row>
    <row r="1492" spans="4:13" ht="15.75" customHeight="1" x14ac:dyDescent="0.25">
      <c r="D1492" s="40"/>
      <c r="E1492" s="40"/>
      <c r="F1492" s="101">
        <v>38602</v>
      </c>
      <c r="G1492" s="44">
        <v>3.7043800000000002E-2</v>
      </c>
      <c r="H1492" s="44">
        <v>3.7981300000000003E-2</v>
      </c>
      <c r="I1492" s="44">
        <v>3.9218799999999998E-2</v>
      </c>
      <c r="J1492" s="44">
        <v>6.5000000000000002E-2</v>
      </c>
      <c r="K1492" s="44">
        <v>4.1375000000000002E-2</v>
      </c>
      <c r="M1492" s="45">
        <v>3.5295399999999998E-2</v>
      </c>
    </row>
    <row r="1493" spans="4:13" ht="15.75" customHeight="1" x14ac:dyDescent="0.25">
      <c r="D1493" s="40"/>
      <c r="E1493" s="40"/>
      <c r="F1493" s="101">
        <v>38603</v>
      </c>
      <c r="G1493" s="44">
        <v>3.7281300000000003E-2</v>
      </c>
      <c r="H1493" s="44">
        <v>3.8337500000000004E-2</v>
      </c>
      <c r="I1493" s="44">
        <v>3.9699999999999999E-2</v>
      </c>
      <c r="J1493" s="44">
        <v>6.5000000000000002E-2</v>
      </c>
      <c r="K1493" s="44">
        <v>4.1452000000000003E-2</v>
      </c>
      <c r="M1493" s="45">
        <v>3.54994E-2</v>
      </c>
    </row>
    <row r="1494" spans="4:13" ht="15.75" customHeight="1" x14ac:dyDescent="0.25">
      <c r="D1494" s="40"/>
      <c r="E1494" s="40"/>
      <c r="F1494" s="101">
        <v>38604</v>
      </c>
      <c r="G1494" s="44">
        <v>3.7400000000000003E-2</v>
      </c>
      <c r="H1494" s="44">
        <v>3.85E-2</v>
      </c>
      <c r="I1494" s="44">
        <v>3.9900000000000005E-2</v>
      </c>
      <c r="J1494" s="44">
        <v>6.5000000000000002E-2</v>
      </c>
      <c r="K1494" s="44">
        <v>4.1181000000000002E-2</v>
      </c>
      <c r="M1494" s="45">
        <v>3.5530400000000004E-2</v>
      </c>
    </row>
    <row r="1495" spans="4:13" ht="15.75" customHeight="1" x14ac:dyDescent="0.25">
      <c r="D1495" s="40"/>
      <c r="E1495" s="40"/>
      <c r="F1495" s="101">
        <v>38607</v>
      </c>
      <c r="G1495" s="44">
        <v>3.7499999999999999E-2</v>
      </c>
      <c r="H1495" s="44">
        <v>3.85688E-2</v>
      </c>
      <c r="I1495" s="44">
        <v>3.9900000000000005E-2</v>
      </c>
      <c r="J1495" s="44">
        <v>6.5000000000000002E-2</v>
      </c>
      <c r="K1495" s="44">
        <v>4.1700999999999995E-2</v>
      </c>
      <c r="M1495" s="45">
        <v>3.5686099999999998E-2</v>
      </c>
    </row>
    <row r="1496" spans="4:13" ht="15.75" customHeight="1" x14ac:dyDescent="0.25">
      <c r="D1496" s="40"/>
      <c r="E1496" s="40"/>
      <c r="F1496" s="101">
        <v>38608</v>
      </c>
      <c r="G1496" s="44">
        <v>3.7681300000000001E-2</v>
      </c>
      <c r="H1496" s="44">
        <v>3.8699999999999998E-2</v>
      </c>
      <c r="I1496" s="44">
        <v>4.01375E-2</v>
      </c>
      <c r="J1496" s="44">
        <v>6.5000000000000002E-2</v>
      </c>
      <c r="K1496" s="44">
        <v>4.1257999999999996E-2</v>
      </c>
      <c r="M1496" s="45">
        <v>3.5736200000000003E-2</v>
      </c>
    </row>
    <row r="1497" spans="4:13" ht="15.75" customHeight="1" x14ac:dyDescent="0.25">
      <c r="D1497" s="40"/>
      <c r="E1497" s="40"/>
      <c r="F1497" s="101">
        <v>38609</v>
      </c>
      <c r="G1497" s="44">
        <v>3.7718799999999997E-2</v>
      </c>
      <c r="H1497" s="44">
        <v>3.8743800000000002E-2</v>
      </c>
      <c r="I1497" s="44">
        <v>4.0068799999999995E-2</v>
      </c>
      <c r="J1497" s="44">
        <v>6.5000000000000002E-2</v>
      </c>
      <c r="K1497" s="44">
        <v>4.1642999999999999E-2</v>
      </c>
      <c r="M1497" s="45">
        <v>3.5816500000000001E-2</v>
      </c>
    </row>
    <row r="1498" spans="4:13" ht="15.75" customHeight="1" x14ac:dyDescent="0.25">
      <c r="D1498" s="40"/>
      <c r="E1498" s="40"/>
      <c r="F1498" s="101">
        <v>38610</v>
      </c>
      <c r="G1498" s="44">
        <v>3.7893799999999998E-2</v>
      </c>
      <c r="H1498" s="44">
        <v>3.8856299999999996E-2</v>
      </c>
      <c r="I1498" s="44">
        <v>4.0099999999999997E-2</v>
      </c>
      <c r="J1498" s="44">
        <v>6.5000000000000002E-2</v>
      </c>
      <c r="K1498" s="44">
        <v>4.2106999999999999E-2</v>
      </c>
      <c r="M1498" s="45">
        <v>3.59253E-2</v>
      </c>
    </row>
    <row r="1499" spans="4:13" ht="15.75" customHeight="1" x14ac:dyDescent="0.25">
      <c r="D1499" s="40"/>
      <c r="E1499" s="40"/>
      <c r="F1499" s="101">
        <v>38611</v>
      </c>
      <c r="G1499" s="44">
        <v>3.7962500000000003E-2</v>
      </c>
      <c r="H1499" s="44">
        <v>3.8900000000000004E-2</v>
      </c>
      <c r="I1499" s="44">
        <v>4.0199999999999993E-2</v>
      </c>
      <c r="J1499" s="44">
        <v>6.5000000000000002E-2</v>
      </c>
      <c r="K1499" s="44">
        <v>4.2709999999999998E-2</v>
      </c>
      <c r="M1499" s="45">
        <v>3.5916099999999999E-2</v>
      </c>
    </row>
    <row r="1500" spans="4:13" ht="15.75" customHeight="1" x14ac:dyDescent="0.25">
      <c r="D1500" s="40"/>
      <c r="E1500" s="40"/>
      <c r="F1500" s="101">
        <v>38614</v>
      </c>
      <c r="G1500" s="44">
        <v>3.8118800000000001E-2</v>
      </c>
      <c r="H1500" s="44">
        <v>3.9199999999999999E-2</v>
      </c>
      <c r="I1500" s="44">
        <v>4.0706300000000001E-2</v>
      </c>
      <c r="J1500" s="44">
        <v>6.5000000000000002E-2</v>
      </c>
      <c r="K1500" s="44">
        <v>4.2457000000000002E-2</v>
      </c>
      <c r="M1500" s="45">
        <v>3.6000299999999999E-2</v>
      </c>
    </row>
    <row r="1501" spans="4:13" ht="15.75" customHeight="1" x14ac:dyDescent="0.25">
      <c r="D1501" s="40"/>
      <c r="E1501" s="40"/>
      <c r="F1501" s="101">
        <v>38615</v>
      </c>
      <c r="G1501" s="44">
        <v>3.8187499999999999E-2</v>
      </c>
      <c r="H1501" s="44">
        <v>3.9243800000000002E-2</v>
      </c>
      <c r="I1501" s="44">
        <v>4.0581300000000001E-2</v>
      </c>
      <c r="J1501" s="44">
        <v>6.7500000000000004E-2</v>
      </c>
      <c r="K1501" s="44">
        <v>4.2417999999999997E-2</v>
      </c>
      <c r="M1501" s="45">
        <v>3.6030399999999997E-2</v>
      </c>
    </row>
    <row r="1502" spans="4:13" ht="15.75" customHeight="1" x14ac:dyDescent="0.25">
      <c r="D1502" s="40"/>
      <c r="E1502" s="40"/>
      <c r="F1502" s="101">
        <v>38616</v>
      </c>
      <c r="G1502" s="44">
        <v>3.8300000000000001E-2</v>
      </c>
      <c r="H1502" s="44">
        <v>3.9599999999999996E-2</v>
      </c>
      <c r="I1502" s="44">
        <v>4.1100000000000005E-2</v>
      </c>
      <c r="J1502" s="44">
        <v>6.7500000000000004E-2</v>
      </c>
      <c r="K1502" s="44">
        <v>4.1660000000000003E-2</v>
      </c>
      <c r="M1502" s="45">
        <v>3.6093899999999998E-2</v>
      </c>
    </row>
    <row r="1503" spans="4:13" ht="15.75" customHeight="1" x14ac:dyDescent="0.25">
      <c r="D1503" s="40"/>
      <c r="E1503" s="40"/>
      <c r="F1503" s="101">
        <v>38617</v>
      </c>
      <c r="G1503" s="44">
        <v>3.8300000000000001E-2</v>
      </c>
      <c r="H1503" s="44">
        <v>3.9606300000000004E-2</v>
      </c>
      <c r="I1503" s="44">
        <v>4.0899999999999999E-2</v>
      </c>
      <c r="J1503" s="44">
        <v>6.7500000000000004E-2</v>
      </c>
      <c r="K1503" s="44">
        <v>4.1794999999999999E-2</v>
      </c>
      <c r="M1503" s="45">
        <v>3.6151000000000003E-2</v>
      </c>
    </row>
    <row r="1504" spans="4:13" ht="15.75" customHeight="1" x14ac:dyDescent="0.25">
      <c r="D1504" s="40"/>
      <c r="E1504" s="40"/>
      <c r="F1504" s="101">
        <v>38618</v>
      </c>
      <c r="G1504" s="44">
        <v>3.8300000000000001E-2</v>
      </c>
      <c r="H1504" s="44">
        <v>3.9699999999999999E-2</v>
      </c>
      <c r="I1504" s="44">
        <v>4.1181299999999997E-2</v>
      </c>
      <c r="J1504" s="44">
        <v>6.7500000000000004E-2</v>
      </c>
      <c r="K1504" s="44">
        <v>4.2455999999999994E-2</v>
      </c>
      <c r="M1504" s="45">
        <v>3.6152299999999998E-2</v>
      </c>
    </row>
    <row r="1505" spans="4:13" ht="15.75" customHeight="1" x14ac:dyDescent="0.25">
      <c r="D1505" s="40"/>
      <c r="E1505" s="40"/>
      <c r="F1505" s="101">
        <v>38621</v>
      </c>
      <c r="G1505" s="44">
        <v>3.8374999999999999E-2</v>
      </c>
      <c r="H1505" s="44">
        <v>0.04</v>
      </c>
      <c r="I1505" s="44">
        <v>4.1668799999999999E-2</v>
      </c>
      <c r="J1505" s="44">
        <v>6.7500000000000004E-2</v>
      </c>
      <c r="K1505" s="44">
        <v>4.2906000000000007E-2</v>
      </c>
      <c r="M1505" s="45">
        <v>3.6197500000000001E-2</v>
      </c>
    </row>
    <row r="1506" spans="4:13" ht="15.75" customHeight="1" x14ac:dyDescent="0.25">
      <c r="D1506" s="40"/>
      <c r="E1506" s="40"/>
      <c r="F1506" s="101">
        <v>38622</v>
      </c>
      <c r="G1506" s="44">
        <v>3.8399999999999997E-2</v>
      </c>
      <c r="H1506" s="44">
        <v>4.0099999999999997E-2</v>
      </c>
      <c r="I1506" s="44">
        <v>4.1831300000000002E-2</v>
      </c>
      <c r="J1506" s="44">
        <v>6.7500000000000004E-2</v>
      </c>
      <c r="K1506" s="44">
        <v>4.2807999999999999E-2</v>
      </c>
      <c r="M1506" s="45">
        <v>3.6221000000000003E-2</v>
      </c>
    </row>
    <row r="1507" spans="4:13" ht="15.75" customHeight="1" x14ac:dyDescent="0.25">
      <c r="D1507" s="40"/>
      <c r="E1507" s="40"/>
      <c r="F1507" s="101">
        <v>38623</v>
      </c>
      <c r="G1507" s="44">
        <v>3.8406299999999997E-2</v>
      </c>
      <c r="H1507" s="44">
        <v>4.0203800000000005E-2</v>
      </c>
      <c r="I1507" s="44">
        <v>4.2000000000000003E-2</v>
      </c>
      <c r="J1507" s="44">
        <v>6.7500000000000004E-2</v>
      </c>
      <c r="K1507" s="44">
        <v>4.2534000000000002E-2</v>
      </c>
      <c r="M1507" s="45">
        <v>3.6257700000000004E-2</v>
      </c>
    </row>
    <row r="1508" spans="4:13" ht="15.75" customHeight="1" x14ac:dyDescent="0.25">
      <c r="D1508" s="40"/>
      <c r="E1508" s="40"/>
      <c r="F1508" s="101">
        <v>38624</v>
      </c>
      <c r="G1508" s="44">
        <v>3.8599999999999995E-2</v>
      </c>
      <c r="H1508" s="44">
        <v>4.0543799999999998E-2</v>
      </c>
      <c r="I1508" s="44">
        <v>4.2162499999999999E-2</v>
      </c>
      <c r="J1508" s="44">
        <v>6.7500000000000004E-2</v>
      </c>
      <c r="K1508" s="44">
        <v>4.2945000000000004E-2</v>
      </c>
      <c r="M1508" s="45">
        <v>3.6467600000000003E-2</v>
      </c>
    </row>
    <row r="1509" spans="4:13" ht="15.75" customHeight="1" x14ac:dyDescent="0.25">
      <c r="D1509" s="40"/>
      <c r="E1509" s="40"/>
      <c r="F1509" s="101">
        <v>38625</v>
      </c>
      <c r="G1509" s="44">
        <v>3.8637499999999998E-2</v>
      </c>
      <c r="H1509" s="44">
        <v>4.0650000000000006E-2</v>
      </c>
      <c r="I1509" s="44">
        <v>4.2306299999999998E-2</v>
      </c>
      <c r="J1509" s="44">
        <v>6.7500000000000004E-2</v>
      </c>
      <c r="K1509" s="44">
        <v>4.3240000000000001E-2</v>
      </c>
      <c r="M1509" s="45">
        <v>3.64984E-2</v>
      </c>
    </row>
    <row r="1510" spans="4:13" ht="15.75" customHeight="1" x14ac:dyDescent="0.25">
      <c r="D1510" s="40"/>
      <c r="E1510" s="40"/>
      <c r="F1510" s="101">
        <v>38628</v>
      </c>
      <c r="G1510" s="44">
        <v>3.8800000000000001E-2</v>
      </c>
      <c r="H1510" s="44">
        <v>4.0768800000000001E-2</v>
      </c>
      <c r="I1510" s="44">
        <v>4.2668799999999993E-2</v>
      </c>
      <c r="J1510" s="44">
        <v>6.7500000000000004E-2</v>
      </c>
      <c r="K1510" s="44">
        <v>4.3833000000000004E-2</v>
      </c>
      <c r="M1510" s="45">
        <v>3.7129700000000002E-2</v>
      </c>
    </row>
    <row r="1511" spans="4:13" ht="15.75" customHeight="1" x14ac:dyDescent="0.25">
      <c r="D1511" s="40"/>
      <c r="E1511" s="40"/>
      <c r="F1511" s="101">
        <v>38629</v>
      </c>
      <c r="G1511" s="44">
        <v>3.8900000000000004E-2</v>
      </c>
      <c r="H1511" s="44">
        <v>4.0899999999999999E-2</v>
      </c>
      <c r="I1511" s="44">
        <v>4.2900000000000001E-2</v>
      </c>
      <c r="J1511" s="44">
        <v>6.7500000000000004E-2</v>
      </c>
      <c r="K1511" s="44">
        <v>4.3673999999999998E-2</v>
      </c>
      <c r="M1511" s="45">
        <v>3.7226799999999997E-2</v>
      </c>
    </row>
    <row r="1512" spans="4:13" ht="15.75" customHeight="1" x14ac:dyDescent="0.25">
      <c r="D1512" s="40"/>
      <c r="E1512" s="40"/>
      <c r="F1512" s="101">
        <v>38630</v>
      </c>
      <c r="G1512" s="44">
        <v>3.8900000000000004E-2</v>
      </c>
      <c r="H1512" s="44">
        <v>4.0999999999999995E-2</v>
      </c>
      <c r="I1512" s="44">
        <v>4.2900000000000001E-2</v>
      </c>
      <c r="J1512" s="44">
        <v>6.7500000000000004E-2</v>
      </c>
      <c r="K1512" s="44">
        <v>4.3398000000000006E-2</v>
      </c>
      <c r="M1512" s="45">
        <v>3.74267E-2</v>
      </c>
    </row>
    <row r="1513" spans="4:13" ht="15.75" customHeight="1" x14ac:dyDescent="0.25">
      <c r="D1513" s="40"/>
      <c r="E1513" s="40"/>
      <c r="F1513" s="101">
        <v>38631</v>
      </c>
      <c r="G1513" s="44">
        <v>3.9353800000000001E-2</v>
      </c>
      <c r="H1513" s="44">
        <v>4.1100000000000005E-2</v>
      </c>
      <c r="I1513" s="44">
        <v>4.2900000000000001E-2</v>
      </c>
      <c r="J1513" s="44">
        <v>6.7500000000000004E-2</v>
      </c>
      <c r="K1513" s="44">
        <v>4.3872999999999995E-2</v>
      </c>
      <c r="M1513" s="45">
        <v>3.7439300000000002E-2</v>
      </c>
    </row>
    <row r="1514" spans="4:13" ht="15.75" customHeight="1" x14ac:dyDescent="0.25">
      <c r="D1514" s="40"/>
      <c r="E1514" s="40"/>
      <c r="F1514" s="101">
        <v>38632</v>
      </c>
      <c r="G1514" s="44">
        <v>3.9399999999999998E-2</v>
      </c>
      <c r="H1514" s="44">
        <v>4.1149999999999999E-2</v>
      </c>
      <c r="I1514" s="44">
        <v>4.2999999999999997E-2</v>
      </c>
      <c r="J1514" s="44">
        <v>6.7500000000000004E-2</v>
      </c>
      <c r="K1514" s="44">
        <v>4.3540000000000002E-2</v>
      </c>
      <c r="M1514" s="45">
        <v>3.7452800000000001E-2</v>
      </c>
    </row>
    <row r="1515" spans="4:13" ht="15.75" customHeight="1" x14ac:dyDescent="0.25">
      <c r="D1515" s="40"/>
      <c r="E1515" s="40"/>
      <c r="F1515" s="101">
        <v>38635</v>
      </c>
      <c r="G1515" s="44">
        <v>3.9399999999999998E-2</v>
      </c>
      <c r="H1515" s="44">
        <v>4.1231299999999999E-2</v>
      </c>
      <c r="I1515" s="44">
        <v>4.3025000000000001E-2</v>
      </c>
      <c r="J1515" s="44" t="s">
        <v>33</v>
      </c>
      <c r="K1515" s="44">
        <v>4.3540000000000002E-2</v>
      </c>
      <c r="M1515" s="45">
        <v>3.7452800000000001E-2</v>
      </c>
    </row>
    <row r="1516" spans="4:13" ht="15.75" customHeight="1" x14ac:dyDescent="0.25">
      <c r="D1516" s="40"/>
      <c r="E1516" s="40"/>
      <c r="F1516" s="101">
        <v>38636</v>
      </c>
      <c r="G1516" s="44">
        <v>3.9412500000000003E-2</v>
      </c>
      <c r="H1516" s="44">
        <v>4.1299999999999996E-2</v>
      </c>
      <c r="I1516" s="44">
        <v>4.3099999999999999E-2</v>
      </c>
      <c r="J1516" s="44">
        <v>6.7500000000000004E-2</v>
      </c>
      <c r="K1516" s="44">
        <v>4.3914000000000002E-2</v>
      </c>
      <c r="M1516" s="45">
        <v>3.79431E-2</v>
      </c>
    </row>
    <row r="1517" spans="4:13" ht="15.75" customHeight="1" x14ac:dyDescent="0.25">
      <c r="D1517" s="40"/>
      <c r="E1517" s="40"/>
      <c r="F1517" s="101">
        <v>38637</v>
      </c>
      <c r="G1517" s="44">
        <v>3.94563E-2</v>
      </c>
      <c r="H1517" s="44">
        <v>4.1399999999999999E-2</v>
      </c>
      <c r="I1517" s="44">
        <v>4.3287500000000007E-2</v>
      </c>
      <c r="J1517" s="44">
        <v>6.7500000000000004E-2</v>
      </c>
      <c r="K1517" s="44">
        <v>4.4391999999999994E-2</v>
      </c>
      <c r="M1517" s="45">
        <v>3.7976900000000001E-2</v>
      </c>
    </row>
    <row r="1518" spans="4:13" ht="15.75" customHeight="1" x14ac:dyDescent="0.25">
      <c r="D1518" s="40"/>
      <c r="E1518" s="40"/>
      <c r="F1518" s="101">
        <v>38638</v>
      </c>
      <c r="G1518" s="44">
        <v>3.9699999999999999E-2</v>
      </c>
      <c r="H1518" s="44">
        <v>4.1500000000000002E-2</v>
      </c>
      <c r="I1518" s="44">
        <v>4.34188E-2</v>
      </c>
      <c r="J1518" s="44">
        <v>6.7500000000000004E-2</v>
      </c>
      <c r="K1518" s="44">
        <v>4.4611999999999999E-2</v>
      </c>
      <c r="M1518" s="45">
        <v>3.8034900000000003E-2</v>
      </c>
    </row>
    <row r="1519" spans="4:13" ht="15.75" customHeight="1" x14ac:dyDescent="0.25">
      <c r="D1519" s="40"/>
      <c r="E1519" s="40"/>
      <c r="F1519" s="101">
        <v>38639</v>
      </c>
      <c r="G1519" s="44">
        <v>3.9800000000000002E-2</v>
      </c>
      <c r="H1519" s="44">
        <v>4.1593799999999993E-2</v>
      </c>
      <c r="I1519" s="44">
        <v>4.3499999999999997E-2</v>
      </c>
      <c r="J1519" s="44">
        <v>6.7500000000000004E-2</v>
      </c>
      <c r="K1519" s="44">
        <v>4.4792999999999999E-2</v>
      </c>
      <c r="M1519" s="45">
        <v>3.8070800000000002E-2</v>
      </c>
    </row>
    <row r="1520" spans="4:13" ht="15.75" customHeight="1" x14ac:dyDescent="0.25">
      <c r="D1520" s="40"/>
      <c r="E1520" s="40"/>
      <c r="F1520" s="101">
        <v>38642</v>
      </c>
      <c r="G1520" s="44">
        <v>3.9968799999999999E-2</v>
      </c>
      <c r="H1520" s="44">
        <v>4.1675000000000004E-2</v>
      </c>
      <c r="I1520" s="44">
        <v>4.3531300000000002E-2</v>
      </c>
      <c r="J1520" s="44">
        <v>6.7500000000000004E-2</v>
      </c>
      <c r="K1520" s="44">
        <v>4.4934000000000002E-2</v>
      </c>
      <c r="M1520" s="45">
        <v>3.83948E-2</v>
      </c>
    </row>
    <row r="1521" spans="4:13" ht="15.75" customHeight="1" x14ac:dyDescent="0.25">
      <c r="D1521" s="40"/>
      <c r="E1521" s="40"/>
      <c r="F1521" s="101">
        <v>38643</v>
      </c>
      <c r="G1521" s="44">
        <v>0.04</v>
      </c>
      <c r="H1521" s="44">
        <v>4.1741300000000002E-2</v>
      </c>
      <c r="I1521" s="44">
        <v>4.36E-2</v>
      </c>
      <c r="J1521" s="44">
        <v>6.7500000000000004E-2</v>
      </c>
      <c r="K1521" s="44">
        <v>4.4694000000000005E-2</v>
      </c>
      <c r="M1521" s="45">
        <v>3.8475700000000002E-2</v>
      </c>
    </row>
    <row r="1522" spans="4:13" ht="15.75" customHeight="1" x14ac:dyDescent="0.25">
      <c r="D1522" s="40"/>
      <c r="E1522" s="40"/>
      <c r="F1522" s="101">
        <v>38644</v>
      </c>
      <c r="G1522" s="44">
        <v>4.0031299999999999E-2</v>
      </c>
      <c r="H1522" s="44">
        <v>4.1806299999999998E-2</v>
      </c>
      <c r="I1522" s="44">
        <v>4.3499999999999997E-2</v>
      </c>
      <c r="J1522" s="44">
        <v>6.7500000000000004E-2</v>
      </c>
      <c r="K1522" s="44">
        <v>4.4593999999999995E-2</v>
      </c>
      <c r="M1522" s="45">
        <v>3.8627500000000002E-2</v>
      </c>
    </row>
    <row r="1523" spans="4:13" ht="15.75" customHeight="1" x14ac:dyDescent="0.25">
      <c r="D1523" s="40"/>
      <c r="E1523" s="40"/>
      <c r="F1523" s="101">
        <v>38645</v>
      </c>
      <c r="G1523" s="44">
        <v>4.0312500000000001E-2</v>
      </c>
      <c r="H1523" s="44">
        <v>4.1937499999999996E-2</v>
      </c>
      <c r="I1523" s="44">
        <v>4.3712500000000001E-2</v>
      </c>
      <c r="J1523" s="44">
        <v>6.7500000000000004E-2</v>
      </c>
      <c r="K1523" s="44">
        <v>4.4295000000000001E-2</v>
      </c>
      <c r="M1523" s="45">
        <v>3.8690099999999998E-2</v>
      </c>
    </row>
    <row r="1524" spans="4:13" ht="15.75" customHeight="1" x14ac:dyDescent="0.25">
      <c r="D1524" s="40"/>
      <c r="E1524" s="40"/>
      <c r="F1524" s="101">
        <v>38646</v>
      </c>
      <c r="G1524" s="44">
        <v>4.0374999999999994E-2</v>
      </c>
      <c r="H1524" s="44">
        <v>4.2000000000000003E-2</v>
      </c>
      <c r="I1524" s="44">
        <v>4.3706300000000003E-2</v>
      </c>
      <c r="J1524" s="44">
        <v>6.7500000000000004E-2</v>
      </c>
      <c r="K1524" s="44">
        <v>4.3837000000000001E-2</v>
      </c>
      <c r="M1524" s="45">
        <v>3.8753599999999999E-2</v>
      </c>
    </row>
    <row r="1525" spans="4:13" ht="15.75" customHeight="1" x14ac:dyDescent="0.25">
      <c r="D1525" s="40"/>
      <c r="E1525" s="40"/>
      <c r="F1525" s="101">
        <v>38649</v>
      </c>
      <c r="G1525" s="44">
        <v>4.0512499999999993E-2</v>
      </c>
      <c r="H1525" s="44">
        <v>4.2062499999999996E-2</v>
      </c>
      <c r="I1525" s="44">
        <v>4.3756299999999998E-2</v>
      </c>
      <c r="J1525" s="44">
        <v>6.7500000000000004E-2</v>
      </c>
      <c r="K1525" s="44">
        <v>4.4436000000000003E-2</v>
      </c>
      <c r="M1525" s="45">
        <v>3.9057099999999997E-2</v>
      </c>
    </row>
    <row r="1526" spans="4:13" ht="15.75" customHeight="1" x14ac:dyDescent="0.25">
      <c r="D1526" s="40"/>
      <c r="E1526" s="40"/>
      <c r="F1526" s="101">
        <v>38650</v>
      </c>
      <c r="G1526" s="44">
        <v>4.0599999999999997E-2</v>
      </c>
      <c r="H1526" s="44">
        <v>4.2156300000000001E-2</v>
      </c>
      <c r="I1526" s="44">
        <v>4.3906299999999995E-2</v>
      </c>
      <c r="J1526" s="44">
        <v>6.7500000000000004E-2</v>
      </c>
      <c r="K1526" s="44">
        <v>4.5340999999999992E-2</v>
      </c>
      <c r="M1526" s="45">
        <v>3.9122699999999996E-2</v>
      </c>
    </row>
    <row r="1527" spans="4:13" ht="15.75" customHeight="1" x14ac:dyDescent="0.25">
      <c r="D1527" s="40"/>
      <c r="E1527" s="40"/>
      <c r="F1527" s="101">
        <v>38651</v>
      </c>
      <c r="G1527" s="44">
        <v>4.07E-2</v>
      </c>
      <c r="H1527" s="44">
        <v>4.2300000000000004E-2</v>
      </c>
      <c r="I1527" s="44">
        <v>4.4218799999999996E-2</v>
      </c>
      <c r="J1527" s="44">
        <v>6.7500000000000004E-2</v>
      </c>
      <c r="K1527" s="44">
        <v>4.5827E-2</v>
      </c>
      <c r="M1527" s="45">
        <v>3.9247700000000003E-2</v>
      </c>
    </row>
    <row r="1528" spans="4:13" ht="15.75" customHeight="1" x14ac:dyDescent="0.25">
      <c r="D1528" s="40"/>
      <c r="E1528" s="40"/>
      <c r="F1528" s="101">
        <v>38652</v>
      </c>
      <c r="G1528" s="44">
        <v>4.0812500000000002E-2</v>
      </c>
      <c r="H1528" s="44">
        <v>4.2431299999999998E-2</v>
      </c>
      <c r="I1528" s="44">
        <v>4.4362499999999999E-2</v>
      </c>
      <c r="J1528" s="44">
        <v>6.7500000000000004E-2</v>
      </c>
      <c r="K1528" s="44">
        <v>4.5462999999999996E-2</v>
      </c>
      <c r="M1528" s="45">
        <v>3.9317000000000005E-2</v>
      </c>
    </row>
    <row r="1529" spans="4:13" ht="15.75" customHeight="1" x14ac:dyDescent="0.25">
      <c r="D1529" s="40"/>
      <c r="E1529" s="40"/>
      <c r="F1529" s="101">
        <v>38653</v>
      </c>
      <c r="G1529" s="44">
        <v>4.08875E-2</v>
      </c>
      <c r="H1529" s="44">
        <v>4.2500000000000003E-2</v>
      </c>
      <c r="I1529" s="44">
        <v>4.4475000000000001E-2</v>
      </c>
      <c r="J1529" s="44">
        <v>6.7500000000000004E-2</v>
      </c>
      <c r="K1529" s="44">
        <v>4.5648000000000001E-2</v>
      </c>
      <c r="M1529" s="45">
        <v>3.9365000000000004E-2</v>
      </c>
    </row>
    <row r="1530" spans="4:13" ht="15.75" customHeight="1" x14ac:dyDescent="0.25">
      <c r="D1530" s="40"/>
      <c r="E1530" s="40"/>
      <c r="F1530" s="101">
        <v>38656</v>
      </c>
      <c r="G1530" s="44">
        <v>4.0899999999999999E-2</v>
      </c>
      <c r="H1530" s="44">
        <v>4.2599999999999999E-2</v>
      </c>
      <c r="I1530" s="44">
        <v>4.4662499999999994E-2</v>
      </c>
      <c r="J1530" s="44">
        <v>6.7500000000000004E-2</v>
      </c>
      <c r="K1530" s="44">
        <v>4.5506000000000005E-2</v>
      </c>
      <c r="M1530" s="45">
        <v>3.9450300000000001E-2</v>
      </c>
    </row>
    <row r="1531" spans="4:13" ht="15.75" customHeight="1" x14ac:dyDescent="0.25">
      <c r="D1531" s="40"/>
      <c r="E1531" s="40"/>
      <c r="F1531" s="101">
        <v>38657</v>
      </c>
      <c r="G1531" s="44">
        <v>4.0899999999999999E-2</v>
      </c>
      <c r="H1531" s="44">
        <v>4.26063E-2</v>
      </c>
      <c r="I1531" s="44">
        <v>4.4693799999999999E-2</v>
      </c>
      <c r="J1531" s="44">
        <v>7.0000000000000007E-2</v>
      </c>
      <c r="K1531" s="44">
        <v>4.5629000000000003E-2</v>
      </c>
      <c r="M1531" s="45">
        <v>3.9450300000000001E-2</v>
      </c>
    </row>
    <row r="1532" spans="4:13" ht="15.75" customHeight="1" x14ac:dyDescent="0.25">
      <c r="D1532" s="40"/>
      <c r="E1532" s="40"/>
      <c r="F1532" s="101">
        <v>38658</v>
      </c>
      <c r="G1532" s="44">
        <v>4.0899999999999999E-2</v>
      </c>
      <c r="H1532" s="44">
        <v>4.2800000000000005E-2</v>
      </c>
      <c r="I1532" s="44">
        <v>4.4900000000000002E-2</v>
      </c>
      <c r="J1532" s="44">
        <v>7.0000000000000007E-2</v>
      </c>
      <c r="K1532" s="44">
        <v>4.6036000000000001E-2</v>
      </c>
      <c r="M1532" s="45">
        <v>3.9460299999999997E-2</v>
      </c>
    </row>
    <row r="1533" spans="4:13" ht="15.75" customHeight="1" x14ac:dyDescent="0.25">
      <c r="D1533" s="40"/>
      <c r="E1533" s="40"/>
      <c r="F1533" s="101">
        <v>38659</v>
      </c>
      <c r="G1533" s="44">
        <v>4.0899999999999999E-2</v>
      </c>
      <c r="H1533" s="44">
        <v>4.2906300000000001E-2</v>
      </c>
      <c r="I1533" s="44">
        <v>4.5100000000000001E-2</v>
      </c>
      <c r="J1533" s="44">
        <v>7.0000000000000007E-2</v>
      </c>
      <c r="K1533" s="44">
        <v>4.6464999999999999E-2</v>
      </c>
      <c r="M1533" s="45">
        <v>3.95082E-2</v>
      </c>
    </row>
    <row r="1534" spans="4:13" ht="15.75" customHeight="1" x14ac:dyDescent="0.25">
      <c r="D1534" s="40"/>
      <c r="E1534" s="40"/>
      <c r="F1534" s="101">
        <v>38660</v>
      </c>
      <c r="G1534" s="44">
        <v>4.0899999999999999E-2</v>
      </c>
      <c r="H1534" s="44">
        <v>4.2999999999999997E-2</v>
      </c>
      <c r="I1534" s="44">
        <v>4.53E-2</v>
      </c>
      <c r="J1534" s="44">
        <v>7.0000000000000007E-2</v>
      </c>
      <c r="K1534" s="44">
        <v>4.6589999999999999E-2</v>
      </c>
      <c r="M1534" s="45">
        <v>3.9517099999999999E-2</v>
      </c>
    </row>
    <row r="1535" spans="4:13" ht="15.75" customHeight="1" x14ac:dyDescent="0.25">
      <c r="D1535" s="40"/>
      <c r="E1535" s="40"/>
      <c r="F1535" s="101">
        <v>38663</v>
      </c>
      <c r="G1535" s="44">
        <v>4.0899999999999999E-2</v>
      </c>
      <c r="H1535" s="44">
        <v>4.30438E-2</v>
      </c>
      <c r="I1535" s="44">
        <v>4.53E-2</v>
      </c>
      <c r="J1535" s="44">
        <v>7.0000000000000007E-2</v>
      </c>
      <c r="K1535" s="44">
        <v>4.6223E-2</v>
      </c>
      <c r="M1535" s="45">
        <v>3.9573999999999998E-2</v>
      </c>
    </row>
    <row r="1536" spans="4:13" ht="15.75" customHeight="1" x14ac:dyDescent="0.25">
      <c r="D1536" s="40"/>
      <c r="E1536" s="40"/>
      <c r="F1536" s="101">
        <v>38664</v>
      </c>
      <c r="G1536" s="44">
        <v>4.0999999999999995E-2</v>
      </c>
      <c r="H1536" s="44">
        <v>4.3099999999999999E-2</v>
      </c>
      <c r="I1536" s="44">
        <v>4.53E-2</v>
      </c>
      <c r="J1536" s="44">
        <v>7.0000000000000007E-2</v>
      </c>
      <c r="K1536" s="44">
        <v>4.5511999999999997E-2</v>
      </c>
      <c r="M1536" s="45">
        <v>3.9587299999999999E-2</v>
      </c>
    </row>
    <row r="1537" spans="4:13" ht="15.75" customHeight="1" x14ac:dyDescent="0.25">
      <c r="D1537" s="40"/>
      <c r="E1537" s="40"/>
      <c r="F1537" s="101">
        <v>38665</v>
      </c>
      <c r="G1537" s="44">
        <v>4.1137499999999994E-2</v>
      </c>
      <c r="H1537" s="44">
        <v>4.3299999999999998E-2</v>
      </c>
      <c r="I1537" s="44">
        <v>4.5400000000000003E-2</v>
      </c>
      <c r="J1537" s="44">
        <v>7.0000000000000007E-2</v>
      </c>
      <c r="K1537" s="44">
        <v>4.6387999999999999E-2</v>
      </c>
      <c r="M1537" s="45">
        <v>3.9627500000000003E-2</v>
      </c>
    </row>
    <row r="1538" spans="4:13" ht="15.75" customHeight="1" x14ac:dyDescent="0.25">
      <c r="D1538" s="40"/>
      <c r="E1538" s="40"/>
      <c r="F1538" s="101">
        <v>38666</v>
      </c>
      <c r="G1538" s="44">
        <v>4.1149999999999999E-2</v>
      </c>
      <c r="H1538" s="44">
        <v>4.33225E-2</v>
      </c>
      <c r="I1538" s="44">
        <v>4.5599999999999995E-2</v>
      </c>
      <c r="J1538" s="44">
        <v>7.0000000000000007E-2</v>
      </c>
      <c r="K1538" s="44">
        <v>4.5534999999999999E-2</v>
      </c>
      <c r="M1538" s="45">
        <v>3.9834299999999996E-2</v>
      </c>
    </row>
    <row r="1539" spans="4:13" ht="15.75" customHeight="1" x14ac:dyDescent="0.25">
      <c r="D1539" s="40"/>
      <c r="E1539" s="40"/>
      <c r="F1539" s="101">
        <v>38667</v>
      </c>
      <c r="G1539" s="44">
        <v>4.1200000000000001E-2</v>
      </c>
      <c r="H1539" s="44">
        <v>4.3400000000000001E-2</v>
      </c>
      <c r="I1539" s="44">
        <v>4.5499999999999999E-2</v>
      </c>
      <c r="J1539" s="44" t="s">
        <v>33</v>
      </c>
      <c r="K1539" s="44">
        <v>4.5534999999999999E-2</v>
      </c>
      <c r="M1539" s="45">
        <v>3.9834299999999996E-2</v>
      </c>
    </row>
    <row r="1540" spans="4:13" ht="15.75" customHeight="1" x14ac:dyDescent="0.25">
      <c r="D1540" s="40"/>
      <c r="E1540" s="40"/>
      <c r="F1540" s="101">
        <v>38670</v>
      </c>
      <c r="G1540" s="44">
        <v>4.1212499999999999E-2</v>
      </c>
      <c r="H1540" s="44">
        <v>4.3400000000000001E-2</v>
      </c>
      <c r="I1540" s="44">
        <v>4.5575000000000004E-2</v>
      </c>
      <c r="J1540" s="44">
        <v>7.0000000000000007E-2</v>
      </c>
      <c r="K1540" s="44">
        <v>4.6043000000000001E-2</v>
      </c>
      <c r="M1540" s="45">
        <v>4.0039199999999997E-2</v>
      </c>
    </row>
    <row r="1541" spans="4:13" ht="15.75" customHeight="1" x14ac:dyDescent="0.25">
      <c r="D1541" s="40"/>
      <c r="E1541" s="40"/>
      <c r="F1541" s="101">
        <v>38671</v>
      </c>
      <c r="G1541" s="44">
        <v>4.1399999999999999E-2</v>
      </c>
      <c r="H1541" s="44">
        <v>4.3499999999999997E-2</v>
      </c>
      <c r="I1541" s="44">
        <v>4.5700000000000005E-2</v>
      </c>
      <c r="J1541" s="44">
        <v>7.0000000000000007E-2</v>
      </c>
      <c r="K1541" s="44">
        <v>4.5568999999999998E-2</v>
      </c>
      <c r="M1541" s="45">
        <v>4.0122799999999993E-2</v>
      </c>
    </row>
    <row r="1542" spans="4:13" ht="15.75" customHeight="1" x14ac:dyDescent="0.25">
      <c r="D1542" s="40"/>
      <c r="E1542" s="40"/>
      <c r="F1542" s="101">
        <v>38672</v>
      </c>
      <c r="G1542" s="44">
        <v>4.1399999999999999E-2</v>
      </c>
      <c r="H1542" s="44">
        <v>4.3681299999999999E-2</v>
      </c>
      <c r="I1542" s="44">
        <v>4.58E-2</v>
      </c>
      <c r="J1542" s="44">
        <v>7.0000000000000007E-2</v>
      </c>
      <c r="K1542" s="44">
        <v>4.4706000000000003E-2</v>
      </c>
      <c r="M1542" s="45">
        <v>4.0149499999999998E-2</v>
      </c>
    </row>
    <row r="1543" spans="4:13" ht="15.75" customHeight="1" x14ac:dyDescent="0.25">
      <c r="D1543" s="40"/>
      <c r="E1543" s="40"/>
      <c r="F1543" s="101">
        <v>38673</v>
      </c>
      <c r="G1543" s="44">
        <v>4.1593799999999993E-2</v>
      </c>
      <c r="H1543" s="44">
        <v>4.3700000000000003E-2</v>
      </c>
      <c r="I1543" s="44">
        <v>4.58E-2</v>
      </c>
      <c r="J1543" s="44">
        <v>7.0000000000000007E-2</v>
      </c>
      <c r="K1543" s="44">
        <v>4.4568999999999998E-2</v>
      </c>
      <c r="M1543" s="45">
        <v>4.0327000000000002E-2</v>
      </c>
    </row>
    <row r="1544" spans="4:13" ht="15.75" customHeight="1" x14ac:dyDescent="0.25">
      <c r="D1544" s="40"/>
      <c r="E1544" s="40"/>
      <c r="F1544" s="101">
        <v>38674</v>
      </c>
      <c r="G1544" s="44">
        <v>4.16563E-2</v>
      </c>
      <c r="H1544" s="44">
        <v>4.3724999999999993E-2</v>
      </c>
      <c r="I1544" s="44">
        <v>4.5700000000000005E-2</v>
      </c>
      <c r="J1544" s="44">
        <v>7.0000000000000007E-2</v>
      </c>
      <c r="K1544" s="44">
        <v>4.4881000000000004E-2</v>
      </c>
      <c r="M1544" s="45">
        <v>4.0349199999999995E-2</v>
      </c>
    </row>
    <row r="1545" spans="4:13" ht="15.75" customHeight="1" x14ac:dyDescent="0.25">
      <c r="D1545" s="40"/>
      <c r="E1545" s="40"/>
      <c r="F1545" s="101">
        <v>38677</v>
      </c>
      <c r="G1545" s="44">
        <v>4.1700000000000001E-2</v>
      </c>
      <c r="H1545" s="44">
        <v>4.3799999999999999E-2</v>
      </c>
      <c r="I1545" s="44">
        <v>4.5899999999999996E-2</v>
      </c>
      <c r="J1545" s="44">
        <v>7.0000000000000007E-2</v>
      </c>
      <c r="K1545" s="44">
        <v>4.4588000000000003E-2</v>
      </c>
      <c r="M1545" s="45">
        <v>4.0537400000000001E-2</v>
      </c>
    </row>
    <row r="1546" spans="4:13" ht="15.75" customHeight="1" x14ac:dyDescent="0.25">
      <c r="D1546" s="40"/>
      <c r="E1546" s="40"/>
      <c r="F1546" s="101">
        <v>38678</v>
      </c>
      <c r="G1546" s="44">
        <v>4.1937499999999996E-2</v>
      </c>
      <c r="H1546" s="44">
        <v>4.3937499999999997E-2</v>
      </c>
      <c r="I1546" s="44">
        <v>4.5899999999999996E-2</v>
      </c>
      <c r="J1546" s="44">
        <v>7.0000000000000007E-2</v>
      </c>
      <c r="K1546" s="44">
        <v>4.4256000000000004E-2</v>
      </c>
      <c r="M1546" s="45">
        <v>4.0624300000000002E-2</v>
      </c>
    </row>
    <row r="1547" spans="4:13" ht="15.75" customHeight="1" x14ac:dyDescent="0.25">
      <c r="D1547" s="40"/>
      <c r="E1547" s="40"/>
      <c r="F1547" s="101">
        <v>38679</v>
      </c>
      <c r="G1547" s="44">
        <v>4.1912499999999998E-2</v>
      </c>
      <c r="H1547" s="44">
        <v>4.3899999999999995E-2</v>
      </c>
      <c r="I1547" s="44">
        <v>4.5599999999999995E-2</v>
      </c>
      <c r="J1547" s="44">
        <v>7.0000000000000007E-2</v>
      </c>
      <c r="K1547" s="44">
        <v>4.4699999999999997E-2</v>
      </c>
      <c r="M1547" s="45">
        <v>4.0687899999999999E-2</v>
      </c>
    </row>
    <row r="1548" spans="4:13" ht="15.75" customHeight="1" x14ac:dyDescent="0.25">
      <c r="D1548" s="40"/>
      <c r="E1548" s="40"/>
      <c r="F1548" s="101">
        <v>38680</v>
      </c>
      <c r="G1548" s="44">
        <v>4.2000000000000003E-2</v>
      </c>
      <c r="H1548" s="44">
        <v>4.4000000000000004E-2</v>
      </c>
      <c r="I1548" s="44">
        <v>4.5700000000000005E-2</v>
      </c>
      <c r="J1548" s="44" t="s">
        <v>33</v>
      </c>
      <c r="K1548" s="44">
        <v>4.4699999999999997E-2</v>
      </c>
      <c r="M1548" s="45">
        <v>4.0687899999999999E-2</v>
      </c>
    </row>
    <row r="1549" spans="4:13" ht="15.75" customHeight="1" x14ac:dyDescent="0.25">
      <c r="D1549" s="40"/>
      <c r="E1549" s="40"/>
      <c r="F1549" s="101">
        <v>38681</v>
      </c>
      <c r="G1549" s="44">
        <v>4.2099999999999999E-2</v>
      </c>
      <c r="H1549" s="44">
        <v>4.4006299999999998E-2</v>
      </c>
      <c r="I1549" s="44">
        <v>4.5706300000000005E-2</v>
      </c>
      <c r="J1549" s="44">
        <v>7.0000000000000007E-2</v>
      </c>
      <c r="K1549" s="44">
        <v>4.4273999999999994E-2</v>
      </c>
      <c r="M1549" s="45">
        <v>4.0909899999999999E-2</v>
      </c>
    </row>
    <row r="1550" spans="4:13" ht="15.75" customHeight="1" x14ac:dyDescent="0.25">
      <c r="D1550" s="40"/>
      <c r="E1550" s="40"/>
      <c r="F1550" s="101">
        <v>38684</v>
      </c>
      <c r="G1550" s="44">
        <v>4.2199999999999994E-2</v>
      </c>
      <c r="H1550" s="44">
        <v>4.4062499999999998E-2</v>
      </c>
      <c r="I1550" s="44">
        <v>4.58E-2</v>
      </c>
      <c r="J1550" s="44">
        <v>7.0000000000000007E-2</v>
      </c>
      <c r="K1550" s="44">
        <v>4.4039999999999996E-2</v>
      </c>
      <c r="M1550" s="45">
        <v>4.1051999999999998E-2</v>
      </c>
    </row>
    <row r="1551" spans="4:13" ht="15.75" customHeight="1" x14ac:dyDescent="0.25">
      <c r="D1551" s="40"/>
      <c r="E1551" s="40"/>
      <c r="F1551" s="101">
        <v>38685</v>
      </c>
      <c r="G1551" s="44">
        <v>4.2906300000000001E-2</v>
      </c>
      <c r="H1551" s="44">
        <v>4.41E-2</v>
      </c>
      <c r="I1551" s="44">
        <v>4.58E-2</v>
      </c>
      <c r="J1551" s="44">
        <v>7.0000000000000007E-2</v>
      </c>
      <c r="K1551" s="44">
        <v>4.4743000000000005E-2</v>
      </c>
      <c r="M1551" s="45">
        <v>4.1115600000000002E-2</v>
      </c>
    </row>
    <row r="1552" spans="4:13" ht="15.75" customHeight="1" x14ac:dyDescent="0.25">
      <c r="D1552" s="40"/>
      <c r="E1552" s="40"/>
      <c r="F1552" s="101">
        <v>38686</v>
      </c>
      <c r="G1552" s="44">
        <v>4.2937500000000003E-2</v>
      </c>
      <c r="H1552" s="44">
        <v>4.4199999999999996E-2</v>
      </c>
      <c r="I1552" s="44">
        <v>4.60063E-2</v>
      </c>
      <c r="J1552" s="44">
        <v>7.0000000000000007E-2</v>
      </c>
      <c r="K1552" s="44">
        <v>4.4839999999999998E-2</v>
      </c>
      <c r="M1552" s="45">
        <v>4.1148999999999998E-2</v>
      </c>
    </row>
    <row r="1553" spans="4:13" ht="15.75" customHeight="1" x14ac:dyDescent="0.25">
      <c r="D1553" s="40"/>
      <c r="E1553" s="40"/>
      <c r="F1553" s="101">
        <v>38687</v>
      </c>
      <c r="G1553" s="44">
        <v>4.3112500000000005E-2</v>
      </c>
      <c r="H1553" s="44">
        <v>4.4400000000000002E-2</v>
      </c>
      <c r="I1553" s="44">
        <v>4.6293800000000003E-2</v>
      </c>
      <c r="J1553" s="44">
        <v>7.0000000000000007E-2</v>
      </c>
      <c r="K1553" s="44">
        <v>4.5134999999999995E-2</v>
      </c>
      <c r="M1553" s="45">
        <v>4.0418099999999998E-2</v>
      </c>
    </row>
    <row r="1554" spans="4:13" ht="15.75" customHeight="1" x14ac:dyDescent="0.25">
      <c r="D1554" s="40"/>
      <c r="E1554" s="40"/>
      <c r="F1554" s="101">
        <v>38688</v>
      </c>
      <c r="G1554" s="44">
        <v>4.3200000000000002E-2</v>
      </c>
      <c r="H1554" s="44">
        <v>4.4468800000000003E-2</v>
      </c>
      <c r="I1554" s="44">
        <v>4.6449999999999998E-2</v>
      </c>
      <c r="J1554" s="44">
        <v>7.0000000000000007E-2</v>
      </c>
      <c r="K1554" s="44">
        <v>4.5114999999999995E-2</v>
      </c>
      <c r="M1554" s="45">
        <v>4.0439299999999997E-2</v>
      </c>
    </row>
    <row r="1555" spans="4:13" ht="15.75" customHeight="1" x14ac:dyDescent="0.25">
      <c r="D1555" s="40"/>
      <c r="E1555" s="40"/>
      <c r="F1555" s="101">
        <v>38691</v>
      </c>
      <c r="G1555" s="44">
        <v>4.3312499999999997E-2</v>
      </c>
      <c r="H1555" s="44">
        <v>4.4500000000000005E-2</v>
      </c>
      <c r="I1555" s="44">
        <v>4.6493800000000002E-2</v>
      </c>
      <c r="J1555" s="44">
        <v>7.0000000000000007E-2</v>
      </c>
      <c r="K1555" s="44">
        <v>4.5686999999999998E-2</v>
      </c>
      <c r="M1555" s="45">
        <v>4.06112E-2</v>
      </c>
    </row>
    <row r="1556" spans="4:13" ht="15.75" customHeight="1" x14ac:dyDescent="0.25">
      <c r="D1556" s="40"/>
      <c r="E1556" s="40"/>
      <c r="F1556" s="101">
        <v>38692</v>
      </c>
      <c r="G1556" s="44">
        <v>4.3393800000000003E-2</v>
      </c>
      <c r="H1556" s="44">
        <v>4.4568799999999999E-2</v>
      </c>
      <c r="I1556" s="44">
        <v>4.6512499999999998E-2</v>
      </c>
      <c r="J1556" s="44">
        <v>7.0000000000000007E-2</v>
      </c>
      <c r="K1556" s="44">
        <v>4.4819999999999999E-2</v>
      </c>
      <c r="M1556" s="45">
        <v>4.0666200000000007E-2</v>
      </c>
    </row>
    <row r="1557" spans="4:13" ht="15.75" customHeight="1" x14ac:dyDescent="0.25">
      <c r="D1557" s="40"/>
      <c r="E1557" s="40"/>
      <c r="F1557" s="101">
        <v>38693</v>
      </c>
      <c r="G1557" s="44">
        <v>4.3400000000000001E-2</v>
      </c>
      <c r="H1557" s="44">
        <v>4.4600000000000001E-2</v>
      </c>
      <c r="I1557" s="44">
        <v>4.6368799999999995E-2</v>
      </c>
      <c r="J1557" s="44">
        <v>7.0000000000000007E-2</v>
      </c>
      <c r="K1557" s="44">
        <v>4.5095000000000003E-2</v>
      </c>
      <c r="M1557" s="45">
        <v>4.0770899999999999E-2</v>
      </c>
    </row>
    <row r="1558" spans="4:13" ht="15.75" customHeight="1" x14ac:dyDescent="0.25">
      <c r="D1558" s="40"/>
      <c r="E1558" s="40"/>
      <c r="F1558" s="101">
        <v>38694</v>
      </c>
      <c r="G1558" s="44">
        <v>4.36E-2</v>
      </c>
      <c r="H1558" s="44">
        <v>4.4800000000000006E-2</v>
      </c>
      <c r="I1558" s="44">
        <v>4.6493800000000002E-2</v>
      </c>
      <c r="J1558" s="44">
        <v>7.0000000000000007E-2</v>
      </c>
      <c r="K1558" s="44">
        <v>4.4622999999999996E-2</v>
      </c>
      <c r="M1558" s="45">
        <v>4.0799899999999993E-2</v>
      </c>
    </row>
    <row r="1559" spans="4:13" ht="15.75" customHeight="1" x14ac:dyDescent="0.25">
      <c r="D1559" s="40"/>
      <c r="E1559" s="40"/>
      <c r="F1559" s="101">
        <v>38695</v>
      </c>
      <c r="G1559" s="44">
        <v>4.3618799999999999E-2</v>
      </c>
      <c r="H1559" s="44">
        <v>4.4800000000000006E-2</v>
      </c>
      <c r="I1559" s="44">
        <v>4.6399999999999997E-2</v>
      </c>
      <c r="J1559" s="44">
        <v>7.0000000000000007E-2</v>
      </c>
      <c r="K1559" s="44">
        <v>4.5232999999999995E-2</v>
      </c>
      <c r="M1559" s="45">
        <v>4.0804900000000005E-2</v>
      </c>
    </row>
    <row r="1560" spans="4:13" ht="15.75" customHeight="1" x14ac:dyDescent="0.25">
      <c r="D1560" s="40"/>
      <c r="E1560" s="40"/>
      <c r="F1560" s="101">
        <v>38698</v>
      </c>
      <c r="G1560" s="44">
        <v>4.3674999999999999E-2</v>
      </c>
      <c r="H1560" s="44">
        <v>4.4887499999999997E-2</v>
      </c>
      <c r="I1560" s="44">
        <v>4.6550000000000001E-2</v>
      </c>
      <c r="J1560" s="44">
        <v>7.0000000000000007E-2</v>
      </c>
      <c r="K1560" s="44">
        <v>4.5469999999999997E-2</v>
      </c>
      <c r="M1560" s="45">
        <v>4.0805399999999999E-2</v>
      </c>
    </row>
    <row r="1561" spans="4:13" ht="15.75" customHeight="1" x14ac:dyDescent="0.25">
      <c r="D1561" s="40"/>
      <c r="E1561" s="40"/>
      <c r="F1561" s="101">
        <v>38699</v>
      </c>
      <c r="G1561" s="44">
        <v>4.3693799999999998E-2</v>
      </c>
      <c r="H1561" s="44">
        <v>4.4912500000000001E-2</v>
      </c>
      <c r="I1561" s="44">
        <v>4.6699999999999998E-2</v>
      </c>
      <c r="J1561" s="44">
        <v>7.2499999999999995E-2</v>
      </c>
      <c r="K1561" s="44">
        <v>4.5193000000000004E-2</v>
      </c>
      <c r="M1561" s="45">
        <v>4.0798899999999999E-2</v>
      </c>
    </row>
    <row r="1562" spans="4:13" ht="15.75" customHeight="1" x14ac:dyDescent="0.25">
      <c r="D1562" s="40"/>
      <c r="E1562" s="40"/>
      <c r="F1562" s="101">
        <v>38700</v>
      </c>
      <c r="G1562" s="44">
        <v>4.3700000000000003E-2</v>
      </c>
      <c r="H1562" s="44">
        <v>4.4912500000000001E-2</v>
      </c>
      <c r="I1562" s="44">
        <v>4.6625E-2</v>
      </c>
      <c r="J1562" s="44">
        <v>7.2499999999999995E-2</v>
      </c>
      <c r="K1562" s="44">
        <v>4.4562999999999998E-2</v>
      </c>
      <c r="M1562" s="45">
        <v>4.0923399999999999E-2</v>
      </c>
    </row>
    <row r="1563" spans="4:13" ht="15.75" customHeight="1" x14ac:dyDescent="0.25">
      <c r="D1563" s="40"/>
      <c r="E1563" s="40"/>
      <c r="F1563" s="101">
        <v>38701</v>
      </c>
      <c r="G1563" s="44">
        <v>4.3700000000000003E-2</v>
      </c>
      <c r="H1563" s="44">
        <v>4.4968800000000003E-2</v>
      </c>
      <c r="I1563" s="44">
        <v>4.6600000000000003E-2</v>
      </c>
      <c r="J1563" s="44">
        <v>7.2499999999999995E-2</v>
      </c>
      <c r="K1563" s="44">
        <v>4.4602000000000003E-2</v>
      </c>
      <c r="M1563" s="45">
        <v>4.0885999999999999E-2</v>
      </c>
    </row>
    <row r="1564" spans="4:13" ht="15.75" customHeight="1" x14ac:dyDescent="0.25">
      <c r="D1564" s="40"/>
      <c r="E1564" s="40"/>
      <c r="F1564" s="101">
        <v>38702</v>
      </c>
      <c r="G1564" s="44">
        <v>4.3700000000000003E-2</v>
      </c>
      <c r="H1564" s="44">
        <v>4.4999999999999998E-2</v>
      </c>
      <c r="I1564" s="44">
        <v>4.6668799999999996E-2</v>
      </c>
      <c r="J1564" s="44">
        <v>7.2499999999999995E-2</v>
      </c>
      <c r="K1564" s="44">
        <v>4.4326999999999998E-2</v>
      </c>
      <c r="M1564" s="45">
        <v>4.08747E-2</v>
      </c>
    </row>
    <row r="1565" spans="4:13" ht="15.75" customHeight="1" x14ac:dyDescent="0.25">
      <c r="D1565" s="40"/>
      <c r="E1565" s="40"/>
      <c r="F1565" s="101">
        <v>38705</v>
      </c>
      <c r="G1565" s="44">
        <v>4.3700000000000003E-2</v>
      </c>
      <c r="H1565" s="44">
        <v>4.4999999999999998E-2</v>
      </c>
      <c r="I1565" s="44">
        <v>4.6631300000000001E-2</v>
      </c>
      <c r="J1565" s="44">
        <v>7.2499999999999995E-2</v>
      </c>
      <c r="K1565" s="44">
        <v>4.4385000000000001E-2</v>
      </c>
      <c r="M1565" s="45">
        <v>4.0866399999999997E-2</v>
      </c>
    </row>
    <row r="1566" spans="4:13" ht="15.75" customHeight="1" x14ac:dyDescent="0.25">
      <c r="D1566" s="40"/>
      <c r="E1566" s="40"/>
      <c r="F1566" s="101">
        <v>38706</v>
      </c>
      <c r="G1566" s="44">
        <v>4.3700000000000003E-2</v>
      </c>
      <c r="H1566" s="44">
        <v>4.5012499999999997E-2</v>
      </c>
      <c r="I1566" s="44">
        <v>4.6712499999999997E-2</v>
      </c>
      <c r="J1566" s="44">
        <v>7.2499999999999995E-2</v>
      </c>
      <c r="K1566" s="44">
        <v>4.4600999999999995E-2</v>
      </c>
      <c r="M1566" s="45">
        <v>4.0869700000000002E-2</v>
      </c>
    </row>
    <row r="1567" spans="4:13" ht="15.75" customHeight="1" x14ac:dyDescent="0.25">
      <c r="D1567" s="40"/>
      <c r="E1567" s="40"/>
      <c r="F1567" s="101">
        <v>38707</v>
      </c>
      <c r="G1567" s="44">
        <v>4.3700000000000003E-2</v>
      </c>
      <c r="H1567" s="44">
        <v>4.5037500000000001E-2</v>
      </c>
      <c r="I1567" s="44">
        <v>4.6837499999999997E-2</v>
      </c>
      <c r="J1567" s="44">
        <v>7.2499999999999995E-2</v>
      </c>
      <c r="K1567" s="44">
        <v>4.4877E-2</v>
      </c>
      <c r="M1567" s="45">
        <v>4.0883000000000003E-2</v>
      </c>
    </row>
    <row r="1568" spans="4:13" ht="15.75" customHeight="1" x14ac:dyDescent="0.25">
      <c r="D1568" s="40"/>
      <c r="E1568" s="40"/>
      <c r="F1568" s="101">
        <v>38708</v>
      </c>
      <c r="G1568" s="44">
        <v>4.37875E-2</v>
      </c>
      <c r="H1568" s="44">
        <v>4.5193799999999999E-2</v>
      </c>
      <c r="I1568" s="44">
        <v>4.7100000000000003E-2</v>
      </c>
      <c r="J1568" s="44">
        <v>7.2499999999999995E-2</v>
      </c>
      <c r="K1568" s="44">
        <v>4.4267000000000001E-2</v>
      </c>
      <c r="M1568" s="45">
        <v>4.08402E-2</v>
      </c>
    </row>
    <row r="1569" spans="4:13" ht="15.75" customHeight="1" x14ac:dyDescent="0.25">
      <c r="D1569" s="40"/>
      <c r="E1569" s="40"/>
      <c r="F1569" s="101">
        <v>38709</v>
      </c>
      <c r="G1569" s="44">
        <v>4.3799999999999999E-2</v>
      </c>
      <c r="H1569" s="44">
        <v>4.5206299999999998E-2</v>
      </c>
      <c r="I1569" s="44">
        <v>4.7E-2</v>
      </c>
      <c r="J1569" s="44">
        <v>7.2499999999999995E-2</v>
      </c>
      <c r="K1569" s="44">
        <v>4.3720000000000002E-2</v>
      </c>
      <c r="M1569" s="45">
        <v>4.0814199999999995E-2</v>
      </c>
    </row>
    <row r="1570" spans="4:13" ht="15.75" customHeight="1" x14ac:dyDescent="0.25">
      <c r="D1570" s="40"/>
      <c r="E1570" s="40"/>
      <c r="F1570" s="101">
        <v>38712</v>
      </c>
      <c r="G1570" s="44" t="s">
        <v>33</v>
      </c>
      <c r="H1570" s="44" t="s">
        <v>33</v>
      </c>
      <c r="I1570" s="44" t="s">
        <v>33</v>
      </c>
      <c r="J1570" s="44" t="s">
        <v>33</v>
      </c>
      <c r="K1570" s="44">
        <v>4.3720000000000002E-2</v>
      </c>
      <c r="M1570" s="45">
        <v>4.0814199999999995E-2</v>
      </c>
    </row>
    <row r="1571" spans="4:13" ht="15.75" customHeight="1" x14ac:dyDescent="0.25">
      <c r="D1571" s="40"/>
      <c r="E1571" s="40"/>
      <c r="F1571" s="101">
        <v>38713</v>
      </c>
      <c r="G1571" s="44" t="s">
        <v>33</v>
      </c>
      <c r="H1571" s="44" t="s">
        <v>33</v>
      </c>
      <c r="I1571" s="44" t="s">
        <v>33</v>
      </c>
      <c r="J1571" s="44">
        <v>7.2499999999999995E-2</v>
      </c>
      <c r="K1571" s="44">
        <v>4.3365999999999995E-2</v>
      </c>
      <c r="M1571" s="45">
        <v>4.0828100000000006E-2</v>
      </c>
    </row>
    <row r="1572" spans="4:13" ht="15.75" customHeight="1" x14ac:dyDescent="0.25">
      <c r="D1572" s="40"/>
      <c r="E1572" s="40"/>
      <c r="F1572" s="101">
        <v>38714</v>
      </c>
      <c r="G1572" s="44">
        <v>4.3887499999999996E-2</v>
      </c>
      <c r="H1572" s="44">
        <v>4.5268800000000005E-2</v>
      </c>
      <c r="I1572" s="44">
        <v>4.6900000000000004E-2</v>
      </c>
      <c r="J1572" s="44">
        <v>7.2499999999999995E-2</v>
      </c>
      <c r="K1572" s="44">
        <v>4.3737000000000005E-2</v>
      </c>
      <c r="M1572" s="45">
        <v>4.1032400000000004E-2</v>
      </c>
    </row>
    <row r="1573" spans="4:13" ht="15.75" customHeight="1" x14ac:dyDescent="0.25">
      <c r="D1573" s="40"/>
      <c r="E1573" s="40"/>
      <c r="F1573" s="101">
        <v>38715</v>
      </c>
      <c r="G1573" s="44">
        <v>4.385E-2</v>
      </c>
      <c r="H1573" s="44">
        <v>4.53E-2</v>
      </c>
      <c r="I1573" s="44">
        <v>4.6900000000000004E-2</v>
      </c>
      <c r="J1573" s="44">
        <v>7.2499999999999995E-2</v>
      </c>
      <c r="K1573" s="44">
        <v>4.3540999999999996E-2</v>
      </c>
      <c r="M1573" s="45">
        <v>4.1016199999999996E-2</v>
      </c>
    </row>
    <row r="1574" spans="4:13" ht="15.75" customHeight="1" x14ac:dyDescent="0.25">
      <c r="D1574" s="40"/>
      <c r="E1574" s="40"/>
      <c r="F1574" s="101">
        <v>38716</v>
      </c>
      <c r="G1574" s="44">
        <v>4.3899999999999995E-2</v>
      </c>
      <c r="H1574" s="44">
        <v>4.53625E-2</v>
      </c>
      <c r="I1574" s="44">
        <v>4.7E-2</v>
      </c>
      <c r="J1574" s="44">
        <v>7.2499999999999995E-2</v>
      </c>
      <c r="K1574" s="44">
        <v>4.3910999999999999E-2</v>
      </c>
      <c r="M1574" s="45">
        <v>4.1044400000000002E-2</v>
      </c>
    </row>
    <row r="1575" spans="4:13" ht="15.75" customHeight="1" x14ac:dyDescent="0.25">
      <c r="D1575" s="40"/>
      <c r="E1575" s="40"/>
      <c r="F1575" s="101">
        <v>38719</v>
      </c>
      <c r="G1575" s="44" t="s">
        <v>33</v>
      </c>
      <c r="H1575" s="44" t="s">
        <v>33</v>
      </c>
      <c r="I1575" s="44" t="s">
        <v>33</v>
      </c>
      <c r="J1575" s="44" t="s">
        <v>33</v>
      </c>
      <c r="K1575" s="44">
        <v>4.3910999999999999E-2</v>
      </c>
      <c r="M1575" s="45">
        <v>4.1044400000000002E-2</v>
      </c>
    </row>
    <row r="1576" spans="4:13" ht="15.75" customHeight="1" x14ac:dyDescent="0.25">
      <c r="D1576" s="40"/>
      <c r="E1576" s="40"/>
      <c r="F1576" s="101">
        <v>38720</v>
      </c>
      <c r="G1576" s="44">
        <v>4.3975E-2</v>
      </c>
      <c r="H1576" s="44">
        <v>4.5443800000000006E-2</v>
      </c>
      <c r="I1576" s="44">
        <v>4.7100000000000003E-2</v>
      </c>
      <c r="J1576" s="44">
        <v>7.2499999999999995E-2</v>
      </c>
      <c r="K1576" s="44">
        <v>4.3636999999999995E-2</v>
      </c>
      <c r="M1576" s="45">
        <v>4.2242800000000004E-2</v>
      </c>
    </row>
    <row r="1577" spans="4:13" ht="15.75" customHeight="1" x14ac:dyDescent="0.25">
      <c r="D1577" s="40"/>
      <c r="E1577" s="40"/>
      <c r="F1577" s="101">
        <v>38721</v>
      </c>
      <c r="G1577" s="44">
        <v>4.4000000000000004E-2</v>
      </c>
      <c r="H1577" s="44">
        <v>4.5406300000000004E-2</v>
      </c>
      <c r="I1577" s="44">
        <v>4.6799999999999994E-2</v>
      </c>
      <c r="J1577" s="44">
        <v>7.2499999999999995E-2</v>
      </c>
      <c r="K1577" s="44">
        <v>4.3422000000000002E-2</v>
      </c>
      <c r="M1577" s="45">
        <v>4.24164E-2</v>
      </c>
    </row>
    <row r="1578" spans="4:13" ht="15.75" customHeight="1" x14ac:dyDescent="0.25">
      <c r="D1578" s="40"/>
      <c r="E1578" s="40"/>
      <c r="F1578" s="101">
        <v>38722</v>
      </c>
      <c r="G1578" s="44">
        <v>4.4187500000000005E-2</v>
      </c>
      <c r="H1578" s="44">
        <v>4.5499999999999999E-2</v>
      </c>
      <c r="I1578" s="44">
        <v>4.6799999999999994E-2</v>
      </c>
      <c r="J1578" s="44">
        <v>7.2499999999999995E-2</v>
      </c>
      <c r="K1578" s="44">
        <v>4.3518999999999995E-2</v>
      </c>
      <c r="M1578" s="45">
        <v>4.2424499999999997E-2</v>
      </c>
    </row>
    <row r="1579" spans="4:13" ht="15.75" customHeight="1" x14ac:dyDescent="0.25">
      <c r="D1579" s="40"/>
      <c r="E1579" s="40"/>
      <c r="F1579" s="101">
        <v>38723</v>
      </c>
      <c r="G1579" s="44">
        <v>4.4199999999999996E-2</v>
      </c>
      <c r="H1579" s="44">
        <v>4.5499999999999999E-2</v>
      </c>
      <c r="I1579" s="44">
        <v>4.6799999999999994E-2</v>
      </c>
      <c r="J1579" s="44">
        <v>7.2499999999999995E-2</v>
      </c>
      <c r="K1579" s="44">
        <v>4.3733000000000001E-2</v>
      </c>
      <c r="M1579" s="45">
        <v>4.2446200000000003E-2</v>
      </c>
    </row>
    <row r="1580" spans="4:13" ht="15.75" customHeight="1" x14ac:dyDescent="0.25">
      <c r="D1580" s="40"/>
      <c r="E1580" s="40"/>
      <c r="F1580" s="101">
        <v>38726</v>
      </c>
      <c r="G1580" s="44">
        <v>4.4368800000000007E-2</v>
      </c>
      <c r="H1580" s="44">
        <v>4.5599999999999995E-2</v>
      </c>
      <c r="I1580" s="44">
        <v>4.7E-2</v>
      </c>
      <c r="J1580" s="44">
        <v>7.2499999999999995E-2</v>
      </c>
      <c r="K1580" s="44">
        <v>4.3653999999999998E-2</v>
      </c>
      <c r="M1580" s="45">
        <v>4.2695900000000002E-2</v>
      </c>
    </row>
    <row r="1581" spans="4:13" ht="15.75" customHeight="1" x14ac:dyDescent="0.25">
      <c r="D1581" s="40"/>
      <c r="E1581" s="40"/>
      <c r="F1581" s="101">
        <v>38727</v>
      </c>
      <c r="G1581" s="44">
        <v>4.4400000000000002E-2</v>
      </c>
      <c r="H1581" s="44">
        <v>4.5685000000000003E-2</v>
      </c>
      <c r="I1581" s="44">
        <v>4.7E-2</v>
      </c>
      <c r="J1581" s="44">
        <v>7.2499999999999995E-2</v>
      </c>
      <c r="K1581" s="44">
        <v>4.4242999999999998E-2</v>
      </c>
      <c r="M1581" s="45">
        <v>4.2780100000000001E-2</v>
      </c>
    </row>
    <row r="1582" spans="4:13" ht="15.75" customHeight="1" x14ac:dyDescent="0.25">
      <c r="D1582" s="40"/>
      <c r="E1582" s="40"/>
      <c r="F1582" s="101">
        <v>38728</v>
      </c>
      <c r="G1582" s="44">
        <v>4.4416299999999999E-2</v>
      </c>
      <c r="H1582" s="44">
        <v>4.58E-2</v>
      </c>
      <c r="I1582" s="44">
        <v>4.7199999999999999E-2</v>
      </c>
      <c r="J1582" s="44">
        <v>7.2499999999999995E-2</v>
      </c>
      <c r="K1582" s="44">
        <v>4.4518000000000002E-2</v>
      </c>
      <c r="M1582" s="45">
        <v>4.2957799999999997E-2</v>
      </c>
    </row>
    <row r="1583" spans="4:13" ht="15.75" customHeight="1" x14ac:dyDescent="0.25">
      <c r="D1583" s="40"/>
      <c r="E1583" s="40"/>
      <c r="F1583" s="101">
        <v>38729</v>
      </c>
      <c r="G1583" s="44">
        <v>4.4699999999999997E-2</v>
      </c>
      <c r="H1583" s="44">
        <v>4.5999999999999999E-2</v>
      </c>
      <c r="I1583" s="44">
        <v>4.7387499999999999E-2</v>
      </c>
      <c r="J1583" s="44">
        <v>7.2499999999999995E-2</v>
      </c>
      <c r="K1583" s="44">
        <v>4.4025999999999996E-2</v>
      </c>
      <c r="M1583" s="45">
        <v>4.2992100000000005E-2</v>
      </c>
    </row>
    <row r="1584" spans="4:13" ht="15.75" customHeight="1" x14ac:dyDescent="0.25">
      <c r="D1584" s="40"/>
      <c r="E1584" s="40"/>
      <c r="F1584" s="101">
        <v>38730</v>
      </c>
      <c r="G1584" s="44">
        <v>4.4699999999999997E-2</v>
      </c>
      <c r="H1584" s="44">
        <v>4.5999999999999999E-2</v>
      </c>
      <c r="I1584" s="44">
        <v>4.7343799999999998E-2</v>
      </c>
      <c r="J1584" s="44">
        <v>7.2499999999999995E-2</v>
      </c>
      <c r="K1584" s="44">
        <v>4.3533999999999996E-2</v>
      </c>
      <c r="M1584" s="45">
        <v>4.3022400000000002E-2</v>
      </c>
    </row>
    <row r="1585" spans="4:13" ht="15.75" customHeight="1" x14ac:dyDescent="0.25">
      <c r="D1585" s="40"/>
      <c r="E1585" s="40"/>
      <c r="F1585" s="101">
        <v>38733</v>
      </c>
      <c r="G1585" s="44">
        <v>4.4800000000000006E-2</v>
      </c>
      <c r="H1585" s="44">
        <v>4.5999999999999999E-2</v>
      </c>
      <c r="I1585" s="44">
        <v>4.7212500000000004E-2</v>
      </c>
      <c r="J1585" s="44" t="s">
        <v>33</v>
      </c>
      <c r="K1585" s="44">
        <v>4.3533999999999996E-2</v>
      </c>
      <c r="M1585" s="45">
        <v>4.3022400000000002E-2</v>
      </c>
    </row>
    <row r="1586" spans="4:13" ht="15.75" customHeight="1" x14ac:dyDescent="0.25">
      <c r="D1586" s="40"/>
      <c r="E1586" s="40"/>
      <c r="F1586" s="101">
        <v>38734</v>
      </c>
      <c r="G1586" s="44">
        <v>4.4831299999999998E-2</v>
      </c>
      <c r="H1586" s="44">
        <v>4.6022499999999994E-2</v>
      </c>
      <c r="I1586" s="44">
        <v>4.7199999999999999E-2</v>
      </c>
      <c r="J1586" s="44">
        <v>7.2499999999999995E-2</v>
      </c>
      <c r="K1586" s="44">
        <v>4.3240000000000001E-2</v>
      </c>
      <c r="M1586" s="45">
        <v>4.3337300000000002E-2</v>
      </c>
    </row>
    <row r="1587" spans="4:13" ht="15.75" customHeight="1" x14ac:dyDescent="0.25">
      <c r="D1587" s="40"/>
      <c r="E1587" s="40"/>
      <c r="F1587" s="101">
        <v>38735</v>
      </c>
      <c r="G1587" s="44">
        <v>4.4900000000000002E-2</v>
      </c>
      <c r="H1587" s="44">
        <v>4.6010000000000002E-2</v>
      </c>
      <c r="I1587" s="44">
        <v>4.7199999999999999E-2</v>
      </c>
      <c r="J1587" s="44">
        <v>7.2499999999999995E-2</v>
      </c>
      <c r="K1587" s="44">
        <v>4.3318000000000002E-2</v>
      </c>
      <c r="M1587" s="45">
        <v>4.3504300000000003E-2</v>
      </c>
    </row>
    <row r="1588" spans="4:13" ht="15.75" customHeight="1" x14ac:dyDescent="0.25">
      <c r="D1588" s="40"/>
      <c r="E1588" s="40"/>
      <c r="F1588" s="101">
        <v>38736</v>
      </c>
      <c r="G1588" s="44">
        <v>4.5100000000000001E-2</v>
      </c>
      <c r="H1588" s="44">
        <v>4.6137499999999998E-2</v>
      </c>
      <c r="I1588" s="44">
        <v>4.7300000000000002E-2</v>
      </c>
      <c r="J1588" s="44">
        <v>7.2499999999999995E-2</v>
      </c>
      <c r="K1588" s="44">
        <v>4.3728999999999997E-2</v>
      </c>
      <c r="M1588" s="45">
        <v>4.35539E-2</v>
      </c>
    </row>
    <row r="1589" spans="4:13" ht="15.75" customHeight="1" x14ac:dyDescent="0.25">
      <c r="D1589" s="40"/>
      <c r="E1589" s="40"/>
      <c r="F1589" s="101">
        <v>38737</v>
      </c>
      <c r="G1589" s="44">
        <v>4.5193799999999999E-2</v>
      </c>
      <c r="H1589" s="44">
        <v>4.6199999999999998E-2</v>
      </c>
      <c r="I1589" s="44">
        <v>4.7400000000000005E-2</v>
      </c>
      <c r="J1589" s="44">
        <v>7.2499999999999995E-2</v>
      </c>
      <c r="K1589" s="44">
        <v>4.3493000000000004E-2</v>
      </c>
      <c r="M1589" s="45">
        <v>4.3606800000000001E-2</v>
      </c>
    </row>
    <row r="1590" spans="4:13" ht="15.75" customHeight="1" x14ac:dyDescent="0.25">
      <c r="D1590" s="40"/>
      <c r="E1590" s="40"/>
      <c r="F1590" s="101">
        <v>38740</v>
      </c>
      <c r="G1590" s="44">
        <v>4.53E-2</v>
      </c>
      <c r="H1590" s="44">
        <v>4.62288E-2</v>
      </c>
      <c r="I1590" s="44">
        <v>4.7300000000000002E-2</v>
      </c>
      <c r="J1590" s="44">
        <v>7.2499999999999995E-2</v>
      </c>
      <c r="K1590" s="44">
        <v>4.3550999999999999E-2</v>
      </c>
      <c r="M1590" s="45">
        <v>4.3880600000000006E-2</v>
      </c>
    </row>
    <row r="1591" spans="4:13" ht="15.75" customHeight="1" x14ac:dyDescent="0.25">
      <c r="D1591" s="40"/>
      <c r="E1591" s="40"/>
      <c r="F1591" s="101">
        <v>38741</v>
      </c>
      <c r="G1591" s="44">
        <v>4.5337500000000003E-2</v>
      </c>
      <c r="H1591" s="44">
        <v>4.6300000000000001E-2</v>
      </c>
      <c r="I1591" s="44">
        <v>4.7400000000000005E-2</v>
      </c>
      <c r="J1591" s="44">
        <v>7.2499999999999995E-2</v>
      </c>
      <c r="K1591" s="44">
        <v>4.3903999999999999E-2</v>
      </c>
      <c r="M1591" s="45">
        <v>4.3977799999999997E-2</v>
      </c>
    </row>
    <row r="1592" spans="4:13" ht="15.75" customHeight="1" x14ac:dyDescent="0.25">
      <c r="D1592" s="40"/>
      <c r="E1592" s="40"/>
      <c r="F1592" s="101">
        <v>38742</v>
      </c>
      <c r="G1592" s="44">
        <v>4.5400000000000003E-2</v>
      </c>
      <c r="H1592" s="44">
        <v>4.6397500000000001E-2</v>
      </c>
      <c r="I1592" s="44">
        <v>4.7500000000000001E-2</v>
      </c>
      <c r="J1592" s="44">
        <v>7.2499999999999995E-2</v>
      </c>
      <c r="K1592" s="44">
        <v>4.4753999999999995E-2</v>
      </c>
      <c r="M1592" s="45">
        <v>4.4107500000000001E-2</v>
      </c>
    </row>
    <row r="1593" spans="4:13" ht="15.75" customHeight="1" x14ac:dyDescent="0.25">
      <c r="D1593" s="40"/>
      <c r="E1593" s="40"/>
      <c r="F1593" s="101">
        <v>38743</v>
      </c>
      <c r="G1593" s="44">
        <v>4.5599999999999995E-2</v>
      </c>
      <c r="H1593" s="44">
        <v>4.6600000000000003E-2</v>
      </c>
      <c r="I1593" s="44">
        <v>4.7781299999999999E-2</v>
      </c>
      <c r="J1593" s="44">
        <v>7.2499999999999995E-2</v>
      </c>
      <c r="K1593" s="44">
        <v>4.5171000000000003E-2</v>
      </c>
      <c r="M1593" s="45">
        <v>4.4174499999999998E-2</v>
      </c>
    </row>
    <row r="1594" spans="4:13" ht="15.75" customHeight="1" x14ac:dyDescent="0.25">
      <c r="D1594" s="40"/>
      <c r="E1594" s="40"/>
      <c r="F1594" s="101">
        <v>38744</v>
      </c>
      <c r="G1594" s="44">
        <v>4.5681300000000001E-2</v>
      </c>
      <c r="H1594" s="44">
        <v>4.6675000000000001E-2</v>
      </c>
      <c r="I1594" s="44">
        <v>4.7906299999999999E-2</v>
      </c>
      <c r="J1594" s="44">
        <v>7.2499999999999995E-2</v>
      </c>
      <c r="K1594" s="44">
        <v>4.5092E-2</v>
      </c>
      <c r="M1594" s="45">
        <v>4.4216800000000001E-2</v>
      </c>
    </row>
    <row r="1595" spans="4:13" ht="15.75" customHeight="1" x14ac:dyDescent="0.25">
      <c r="D1595" s="40"/>
      <c r="E1595" s="40"/>
      <c r="F1595" s="101">
        <v>38747</v>
      </c>
      <c r="G1595" s="44">
        <v>4.5700000000000005E-2</v>
      </c>
      <c r="H1595" s="44">
        <v>4.6799999999999994E-2</v>
      </c>
      <c r="I1595" s="44">
        <v>4.8112500000000002E-2</v>
      </c>
      <c r="J1595" s="44">
        <v>7.2499999999999995E-2</v>
      </c>
      <c r="K1595" s="44">
        <v>4.5251E-2</v>
      </c>
      <c r="M1595" s="45">
        <v>4.4321699999999999E-2</v>
      </c>
    </row>
    <row r="1596" spans="4:13" ht="15.75" customHeight="1" x14ac:dyDescent="0.25">
      <c r="D1596" s="40"/>
      <c r="E1596" s="40"/>
      <c r="F1596" s="101">
        <v>38748</v>
      </c>
      <c r="G1596" s="44">
        <v>4.5700000000000005E-2</v>
      </c>
      <c r="H1596" s="44">
        <v>4.6799999999999994E-2</v>
      </c>
      <c r="I1596" s="44">
        <v>4.8099999999999997E-2</v>
      </c>
      <c r="J1596" s="44">
        <v>7.4999999999999997E-2</v>
      </c>
      <c r="K1596" s="44">
        <v>4.5151999999999998E-2</v>
      </c>
      <c r="M1596" s="45">
        <v>4.4331300000000004E-2</v>
      </c>
    </row>
    <row r="1597" spans="4:13" ht="15.75" customHeight="1" x14ac:dyDescent="0.25">
      <c r="D1597" s="40"/>
      <c r="E1597" s="40"/>
      <c r="F1597" s="101">
        <v>38749</v>
      </c>
      <c r="G1597" s="44">
        <v>4.5706300000000005E-2</v>
      </c>
      <c r="H1597" s="44">
        <v>4.6900000000000004E-2</v>
      </c>
      <c r="I1597" s="44">
        <v>4.8224999999999997E-2</v>
      </c>
      <c r="J1597" s="44">
        <v>7.4999999999999997E-2</v>
      </c>
      <c r="K1597" s="44">
        <v>4.5551000000000001E-2</v>
      </c>
      <c r="M1597" s="45">
        <v>4.4381500000000004E-2</v>
      </c>
    </row>
    <row r="1598" spans="4:13" ht="15.75" customHeight="1" x14ac:dyDescent="0.25">
      <c r="D1598" s="40"/>
      <c r="E1598" s="40"/>
      <c r="F1598" s="101">
        <v>38750</v>
      </c>
      <c r="G1598" s="44">
        <v>4.5703800000000003E-2</v>
      </c>
      <c r="H1598" s="44">
        <v>4.7100000000000003E-2</v>
      </c>
      <c r="I1598" s="44">
        <v>4.8600000000000004E-2</v>
      </c>
      <c r="J1598" s="44">
        <v>7.4999999999999997E-2</v>
      </c>
      <c r="K1598" s="44">
        <v>4.5571E-2</v>
      </c>
      <c r="M1598" s="45">
        <v>4.44173E-2</v>
      </c>
    </row>
    <row r="1599" spans="4:13" ht="15.75" customHeight="1" x14ac:dyDescent="0.25">
      <c r="D1599" s="40"/>
      <c r="E1599" s="40"/>
      <c r="F1599" s="101">
        <v>38751</v>
      </c>
      <c r="G1599" s="44">
        <v>4.5700000000000005E-2</v>
      </c>
      <c r="H1599" s="44">
        <v>4.7100000000000003E-2</v>
      </c>
      <c r="I1599" s="44">
        <v>4.8600000000000004E-2</v>
      </c>
      <c r="J1599" s="44">
        <v>7.4999999999999997E-2</v>
      </c>
      <c r="K1599" s="44">
        <v>4.5232000000000001E-2</v>
      </c>
      <c r="M1599" s="45">
        <v>4.4435200000000001E-2</v>
      </c>
    </row>
    <row r="1600" spans="4:13" ht="15.75" customHeight="1" x14ac:dyDescent="0.25">
      <c r="D1600" s="40"/>
      <c r="E1600" s="40"/>
      <c r="F1600" s="101">
        <v>38754</v>
      </c>
      <c r="G1600" s="44">
        <v>4.5700000000000005E-2</v>
      </c>
      <c r="H1600" s="44">
        <v>4.7149999999999997E-2</v>
      </c>
      <c r="I1600" s="44">
        <v>4.87E-2</v>
      </c>
      <c r="J1600" s="44">
        <v>7.4999999999999997E-2</v>
      </c>
      <c r="K1600" s="44">
        <v>4.5432E-2</v>
      </c>
      <c r="M1600" s="45">
        <v>4.4499700000000003E-2</v>
      </c>
    </row>
    <row r="1601" spans="4:13" ht="15.75" customHeight="1" x14ac:dyDescent="0.25">
      <c r="D1601" s="40"/>
      <c r="E1601" s="40"/>
      <c r="F1601" s="101">
        <v>38755</v>
      </c>
      <c r="G1601" s="44">
        <v>4.5700000000000005E-2</v>
      </c>
      <c r="H1601" s="44">
        <v>4.7199999999999999E-2</v>
      </c>
      <c r="I1601" s="44">
        <v>4.8899999999999999E-2</v>
      </c>
      <c r="J1601" s="44">
        <v>7.4999999999999997E-2</v>
      </c>
      <c r="K1601" s="44">
        <v>4.5651999999999998E-2</v>
      </c>
      <c r="M1601" s="45">
        <v>4.4524800000000003E-2</v>
      </c>
    </row>
    <row r="1602" spans="4:13" ht="15.75" customHeight="1" x14ac:dyDescent="0.25">
      <c r="D1602" s="40"/>
      <c r="E1602" s="40"/>
      <c r="F1602" s="101">
        <v>38756</v>
      </c>
      <c r="G1602" s="44">
        <v>4.5700000000000005E-2</v>
      </c>
      <c r="H1602" s="44">
        <v>4.7199999999999999E-2</v>
      </c>
      <c r="I1602" s="44">
        <v>4.88875E-2</v>
      </c>
      <c r="J1602" s="44">
        <v>7.4999999999999997E-2</v>
      </c>
      <c r="K1602" s="44">
        <v>4.5872999999999997E-2</v>
      </c>
      <c r="M1602" s="45">
        <v>4.4549899999999996E-2</v>
      </c>
    </row>
    <row r="1603" spans="4:13" ht="15.75" customHeight="1" x14ac:dyDescent="0.25">
      <c r="D1603" s="40"/>
      <c r="E1603" s="40"/>
      <c r="F1603" s="101">
        <v>38757</v>
      </c>
      <c r="G1603" s="44">
        <v>4.5700000000000005E-2</v>
      </c>
      <c r="H1603" s="44">
        <v>4.7400000000000005E-2</v>
      </c>
      <c r="I1603" s="44">
        <v>4.9100000000000005E-2</v>
      </c>
      <c r="J1603" s="44">
        <v>7.4999999999999997E-2</v>
      </c>
      <c r="K1603" s="44">
        <v>4.5432E-2</v>
      </c>
      <c r="M1603" s="45">
        <v>4.4567800000000005E-2</v>
      </c>
    </row>
    <row r="1604" spans="4:13" ht="15.75" customHeight="1" x14ac:dyDescent="0.25">
      <c r="D1604" s="40"/>
      <c r="E1604" s="40"/>
      <c r="F1604" s="101">
        <v>38758</v>
      </c>
      <c r="G1604" s="44">
        <v>4.5700000000000005E-2</v>
      </c>
      <c r="H1604" s="44">
        <v>4.7406300000000005E-2</v>
      </c>
      <c r="I1604" s="44">
        <v>4.9193800000000003E-2</v>
      </c>
      <c r="J1604" s="44">
        <v>7.4999999999999997E-2</v>
      </c>
      <c r="K1604" s="44">
        <v>4.5845000000000004E-2</v>
      </c>
      <c r="M1604" s="45">
        <v>4.45821E-2</v>
      </c>
    </row>
    <row r="1605" spans="4:13" ht="15.75" customHeight="1" x14ac:dyDescent="0.25">
      <c r="D1605" s="40"/>
      <c r="E1605" s="40"/>
      <c r="F1605" s="101">
        <v>38761</v>
      </c>
      <c r="G1605" s="44">
        <v>4.5700000000000005E-2</v>
      </c>
      <c r="H1605" s="44">
        <v>4.7487500000000002E-2</v>
      </c>
      <c r="I1605" s="44">
        <v>4.9306299999999997E-2</v>
      </c>
      <c r="J1605" s="44">
        <v>7.4999999999999997E-2</v>
      </c>
      <c r="K1605" s="44">
        <v>4.5766000000000001E-2</v>
      </c>
      <c r="M1605" s="45">
        <v>4.4625100000000001E-2</v>
      </c>
    </row>
    <row r="1606" spans="4:13" ht="15.75" customHeight="1" x14ac:dyDescent="0.25">
      <c r="D1606" s="40"/>
      <c r="E1606" s="40"/>
      <c r="F1606" s="101">
        <v>38762</v>
      </c>
      <c r="G1606" s="44">
        <v>4.5700000000000005E-2</v>
      </c>
      <c r="H1606" s="44">
        <v>4.7500000000000001E-2</v>
      </c>
      <c r="I1606" s="44">
        <v>4.9299999999999997E-2</v>
      </c>
      <c r="J1606" s="44">
        <v>7.4999999999999997E-2</v>
      </c>
      <c r="K1606" s="44">
        <v>4.6101999999999997E-2</v>
      </c>
      <c r="M1606" s="45">
        <v>4.46323E-2</v>
      </c>
    </row>
    <row r="1607" spans="4:13" ht="15.75" customHeight="1" x14ac:dyDescent="0.25">
      <c r="D1607" s="40"/>
      <c r="E1607" s="40"/>
      <c r="F1607" s="101">
        <v>38763</v>
      </c>
      <c r="G1607" s="44">
        <v>4.5700000000000005E-2</v>
      </c>
      <c r="H1607" s="44">
        <v>4.7500000000000001E-2</v>
      </c>
      <c r="I1607" s="44">
        <v>4.9299999999999997E-2</v>
      </c>
      <c r="J1607" s="44">
        <v>7.4999999999999997E-2</v>
      </c>
      <c r="K1607" s="44">
        <v>4.5963999999999998E-2</v>
      </c>
      <c r="M1607" s="45">
        <v>4.4646600000000002E-2</v>
      </c>
    </row>
    <row r="1608" spans="4:13" ht="15.75" customHeight="1" x14ac:dyDescent="0.25">
      <c r="D1608" s="40"/>
      <c r="E1608" s="40"/>
      <c r="F1608" s="101">
        <v>38764</v>
      </c>
      <c r="G1608" s="44">
        <v>4.5700000000000005E-2</v>
      </c>
      <c r="H1608" s="44">
        <v>4.7699999999999992E-2</v>
      </c>
      <c r="I1608" s="44">
        <v>4.9400000000000006E-2</v>
      </c>
      <c r="J1608" s="44">
        <v>7.4999999999999997E-2</v>
      </c>
      <c r="K1608" s="44">
        <v>4.5824999999999998E-2</v>
      </c>
      <c r="M1608" s="45">
        <v>4.4646600000000002E-2</v>
      </c>
    </row>
    <row r="1609" spans="4:13" ht="15.75" customHeight="1" x14ac:dyDescent="0.25">
      <c r="D1609" s="40"/>
      <c r="E1609" s="40"/>
      <c r="F1609" s="101">
        <v>38765</v>
      </c>
      <c r="G1609" s="44">
        <v>4.5700000000000005E-2</v>
      </c>
      <c r="H1609" s="44">
        <v>4.7699999999999992E-2</v>
      </c>
      <c r="I1609" s="44">
        <v>4.9400000000000006E-2</v>
      </c>
      <c r="J1609" s="44">
        <v>7.4999999999999997E-2</v>
      </c>
      <c r="K1609" s="44">
        <v>4.5372000000000003E-2</v>
      </c>
      <c r="M1609" s="45">
        <v>4.4653799999999993E-2</v>
      </c>
    </row>
    <row r="1610" spans="4:13" ht="15.75" customHeight="1" x14ac:dyDescent="0.25">
      <c r="D1610" s="40"/>
      <c r="E1610" s="40"/>
      <c r="F1610" s="101">
        <v>38768</v>
      </c>
      <c r="G1610" s="44">
        <v>4.5700000000000005E-2</v>
      </c>
      <c r="H1610" s="44">
        <v>4.7703100000000005E-2</v>
      </c>
      <c r="I1610" s="44">
        <v>4.9400000000000006E-2</v>
      </c>
      <c r="J1610" s="44" t="s">
        <v>33</v>
      </c>
      <c r="K1610" s="44">
        <v>4.5372000000000003E-2</v>
      </c>
      <c r="M1610" s="45">
        <v>4.4653799999999993E-2</v>
      </c>
    </row>
    <row r="1611" spans="4:13" ht="15.75" customHeight="1" x14ac:dyDescent="0.25">
      <c r="D1611" s="40"/>
      <c r="E1611" s="40"/>
      <c r="F1611" s="101">
        <v>38769</v>
      </c>
      <c r="G1611" s="44">
        <v>4.5700000000000005E-2</v>
      </c>
      <c r="H1611" s="44">
        <v>4.7737499999999995E-2</v>
      </c>
      <c r="I1611" s="44">
        <v>4.9400000000000006E-2</v>
      </c>
      <c r="J1611" s="44">
        <v>7.4999999999999997E-2</v>
      </c>
      <c r="K1611" s="44">
        <v>4.5648000000000001E-2</v>
      </c>
      <c r="M1611" s="45">
        <v>4.4701000000000005E-2</v>
      </c>
    </row>
    <row r="1612" spans="4:13" ht="15.75" customHeight="1" x14ac:dyDescent="0.25">
      <c r="D1612" s="40"/>
      <c r="E1612" s="40"/>
      <c r="F1612" s="101">
        <v>38770</v>
      </c>
      <c r="G1612" s="44">
        <v>4.5712500000000003E-2</v>
      </c>
      <c r="H1612" s="44">
        <v>4.7800000000000002E-2</v>
      </c>
      <c r="I1612" s="44">
        <v>4.9599999999999998E-2</v>
      </c>
      <c r="J1612" s="44">
        <v>7.4999999999999997E-2</v>
      </c>
      <c r="K1612" s="44">
        <v>4.5214999999999998E-2</v>
      </c>
      <c r="M1612" s="45">
        <v>4.4733200000000001E-2</v>
      </c>
    </row>
    <row r="1613" spans="4:13" ht="15.75" customHeight="1" x14ac:dyDescent="0.25">
      <c r="D1613" s="40"/>
      <c r="E1613" s="40"/>
      <c r="F1613" s="101">
        <v>38771</v>
      </c>
      <c r="G1613" s="44">
        <v>4.5806300000000001E-2</v>
      </c>
      <c r="H1613" s="44">
        <v>4.8000000000000001E-2</v>
      </c>
      <c r="I1613" s="44">
        <v>4.9637500000000001E-2</v>
      </c>
      <c r="J1613" s="44">
        <v>7.4999999999999997E-2</v>
      </c>
      <c r="K1613" s="44">
        <v>4.5548999999999999E-2</v>
      </c>
      <c r="M1613" s="45">
        <v>4.47619E-2</v>
      </c>
    </row>
    <row r="1614" spans="4:13" ht="15.75" customHeight="1" x14ac:dyDescent="0.25">
      <c r="D1614" s="40"/>
      <c r="E1614" s="40"/>
      <c r="F1614" s="101">
        <v>38772</v>
      </c>
      <c r="G1614" s="44">
        <v>4.6050000000000008E-2</v>
      </c>
      <c r="H1614" s="44">
        <v>4.8099999999999997E-2</v>
      </c>
      <c r="I1614" s="44">
        <v>4.9800000000000004E-2</v>
      </c>
      <c r="J1614" s="44">
        <v>7.4999999999999997E-2</v>
      </c>
      <c r="K1614" s="44">
        <v>4.5727000000000004E-2</v>
      </c>
      <c r="M1614" s="45">
        <v>4.4808500000000001E-2</v>
      </c>
    </row>
    <row r="1615" spans="4:13" ht="15.75" customHeight="1" x14ac:dyDescent="0.25">
      <c r="D1615" s="40"/>
      <c r="E1615" s="40"/>
      <c r="F1615" s="101">
        <v>38775</v>
      </c>
      <c r="G1615" s="44">
        <v>4.6300000000000001E-2</v>
      </c>
      <c r="H1615" s="44">
        <v>4.82E-2</v>
      </c>
      <c r="I1615" s="44">
        <v>4.99E-2</v>
      </c>
      <c r="J1615" s="44">
        <v>7.4999999999999997E-2</v>
      </c>
      <c r="K1615" s="44">
        <v>4.5904999999999994E-2</v>
      </c>
      <c r="M1615" s="45">
        <v>4.5023400000000005E-2</v>
      </c>
    </row>
    <row r="1616" spans="4:13" ht="15.75" customHeight="1" x14ac:dyDescent="0.25">
      <c r="D1616" s="40"/>
      <c r="E1616" s="40"/>
      <c r="F1616" s="101">
        <v>38776</v>
      </c>
      <c r="G1616" s="44">
        <v>4.6331300000000006E-2</v>
      </c>
      <c r="H1616" s="44">
        <v>4.8224999999999997E-2</v>
      </c>
      <c r="I1616" s="44">
        <v>4.99E-2</v>
      </c>
      <c r="J1616" s="44">
        <v>7.4999999999999997E-2</v>
      </c>
      <c r="K1616" s="44">
        <v>4.5510000000000002E-2</v>
      </c>
      <c r="M1616" s="45">
        <v>4.5109399999999994E-2</v>
      </c>
    </row>
    <row r="1617" spans="4:13" ht="15.75" customHeight="1" x14ac:dyDescent="0.25">
      <c r="D1617" s="40"/>
      <c r="E1617" s="40"/>
      <c r="F1617" s="101">
        <v>38777</v>
      </c>
      <c r="G1617" s="44">
        <v>4.6399999999999997E-2</v>
      </c>
      <c r="H1617" s="44">
        <v>4.8300000000000003E-2</v>
      </c>
      <c r="I1617" s="44">
        <v>4.9762500000000001E-2</v>
      </c>
      <c r="J1617" s="44">
        <v>7.4999999999999997E-2</v>
      </c>
      <c r="K1617" s="44">
        <v>4.5845000000000004E-2</v>
      </c>
      <c r="M1617" s="45">
        <v>4.5233600000000006E-2</v>
      </c>
    </row>
    <row r="1618" spans="4:13" ht="15.75" customHeight="1" x14ac:dyDescent="0.25">
      <c r="D1618" s="40"/>
      <c r="E1618" s="40"/>
      <c r="F1618" s="101">
        <v>38778</v>
      </c>
      <c r="G1618" s="44">
        <v>4.6606300000000003E-2</v>
      </c>
      <c r="H1618" s="44">
        <v>4.8399999999999999E-2</v>
      </c>
      <c r="I1618" s="44">
        <v>4.99E-2</v>
      </c>
      <c r="J1618" s="44">
        <v>7.4999999999999997E-2</v>
      </c>
      <c r="K1618" s="44">
        <v>4.6281999999999997E-2</v>
      </c>
      <c r="M1618" s="45">
        <v>4.5247799999999998E-2</v>
      </c>
    </row>
    <row r="1619" spans="4:13" ht="15.75" customHeight="1" x14ac:dyDescent="0.25">
      <c r="D1619" s="40"/>
      <c r="E1619" s="40"/>
      <c r="F1619" s="101">
        <v>38779</v>
      </c>
      <c r="G1619" s="44">
        <v>4.6699999999999998E-2</v>
      </c>
      <c r="H1619" s="44">
        <v>4.8499999999999995E-2</v>
      </c>
      <c r="I1619" s="44">
        <v>0.05</v>
      </c>
      <c r="J1619" s="44">
        <v>7.4999999999999997E-2</v>
      </c>
      <c r="K1619" s="44">
        <v>4.6801000000000002E-2</v>
      </c>
      <c r="M1619" s="45">
        <v>4.5263099999999994E-2</v>
      </c>
    </row>
    <row r="1620" spans="4:13" ht="15.75" customHeight="1" x14ac:dyDescent="0.25">
      <c r="D1620" s="40"/>
      <c r="E1620" s="40"/>
      <c r="F1620" s="101">
        <v>38782</v>
      </c>
      <c r="G1620" s="44">
        <v>4.6900000000000004E-2</v>
      </c>
      <c r="H1620" s="44">
        <v>4.8600000000000004E-2</v>
      </c>
      <c r="I1620" s="44">
        <v>5.0099999999999999E-2</v>
      </c>
      <c r="J1620" s="44">
        <v>7.4999999999999997E-2</v>
      </c>
      <c r="K1620" s="44">
        <v>4.7503999999999998E-2</v>
      </c>
      <c r="M1620" s="45">
        <v>4.5493499999999992E-2</v>
      </c>
    </row>
    <row r="1621" spans="4:13" ht="15.75" customHeight="1" x14ac:dyDescent="0.25">
      <c r="D1621" s="40"/>
      <c r="E1621" s="40"/>
      <c r="F1621" s="101">
        <v>38783</v>
      </c>
      <c r="G1621" s="44">
        <v>4.6912500000000003E-2</v>
      </c>
      <c r="H1621" s="44">
        <v>4.87E-2</v>
      </c>
      <c r="I1621" s="44">
        <v>5.0306300000000005E-2</v>
      </c>
      <c r="J1621" s="44">
        <v>7.4999999999999997E-2</v>
      </c>
      <c r="K1621" s="44">
        <v>4.7222999999999994E-2</v>
      </c>
      <c r="M1621" s="45">
        <v>4.5577699999999999E-2</v>
      </c>
    </row>
    <row r="1622" spans="4:13" ht="15.75" customHeight="1" x14ac:dyDescent="0.25">
      <c r="D1622" s="40"/>
      <c r="E1622" s="40"/>
      <c r="F1622" s="101">
        <v>38784</v>
      </c>
      <c r="G1622" s="44">
        <v>4.6981299999999997E-2</v>
      </c>
      <c r="H1622" s="44">
        <v>4.8799999999999996E-2</v>
      </c>
      <c r="I1622" s="44">
        <v>5.0300000000000004E-2</v>
      </c>
      <c r="J1622" s="44">
        <v>7.4999999999999997E-2</v>
      </c>
      <c r="K1622" s="44">
        <v>4.7262999999999999E-2</v>
      </c>
      <c r="M1622" s="45">
        <v>4.57568E-2</v>
      </c>
    </row>
    <row r="1623" spans="4:13" ht="15.75" customHeight="1" x14ac:dyDescent="0.25">
      <c r="D1623" s="40"/>
      <c r="E1623" s="40"/>
      <c r="F1623" s="101">
        <v>38785</v>
      </c>
      <c r="G1623" s="44">
        <v>4.7199999999999999E-2</v>
      </c>
      <c r="H1623" s="44">
        <v>4.8899999999999999E-2</v>
      </c>
      <c r="I1623" s="44">
        <v>5.04E-2</v>
      </c>
      <c r="J1623" s="44">
        <v>7.4999999999999997E-2</v>
      </c>
      <c r="K1623" s="44">
        <v>4.7243000000000007E-2</v>
      </c>
      <c r="M1623" s="45">
        <v>4.5790499999999998E-2</v>
      </c>
    </row>
    <row r="1624" spans="4:13" ht="15.75" customHeight="1" x14ac:dyDescent="0.25">
      <c r="D1624" s="40"/>
      <c r="E1624" s="40"/>
      <c r="F1624" s="101">
        <v>38786</v>
      </c>
      <c r="G1624" s="44">
        <v>4.7400000000000005E-2</v>
      </c>
      <c r="H1624" s="44">
        <v>4.9000000000000002E-2</v>
      </c>
      <c r="I1624" s="44">
        <v>5.0487499999999998E-2</v>
      </c>
      <c r="J1624" s="44">
        <v>7.4999999999999997E-2</v>
      </c>
      <c r="K1624" s="44">
        <v>4.7567000000000005E-2</v>
      </c>
      <c r="M1624" s="45">
        <v>4.5823200000000001E-2</v>
      </c>
    </row>
    <row r="1625" spans="4:13" ht="15.75" customHeight="1" x14ac:dyDescent="0.25">
      <c r="D1625" s="40"/>
      <c r="E1625" s="40"/>
      <c r="F1625" s="101">
        <v>38789</v>
      </c>
      <c r="G1625" s="44">
        <v>4.7487500000000002E-2</v>
      </c>
      <c r="H1625" s="44">
        <v>4.9100000000000005E-2</v>
      </c>
      <c r="I1625" s="44">
        <v>5.0700000000000002E-2</v>
      </c>
      <c r="J1625" s="44">
        <v>7.4999999999999997E-2</v>
      </c>
      <c r="K1625" s="44">
        <v>4.7668000000000002E-2</v>
      </c>
      <c r="M1625" s="45">
        <v>4.6076300000000001E-2</v>
      </c>
    </row>
    <row r="1626" spans="4:13" ht="15.75" customHeight="1" x14ac:dyDescent="0.25">
      <c r="D1626" s="40"/>
      <c r="E1626" s="40"/>
      <c r="F1626" s="101">
        <v>38790</v>
      </c>
      <c r="G1626" s="44">
        <v>4.75094E-2</v>
      </c>
      <c r="H1626" s="44">
        <v>4.9168799999999999E-2</v>
      </c>
      <c r="I1626" s="44">
        <v>5.0712500000000001E-2</v>
      </c>
      <c r="J1626" s="44">
        <v>7.4999999999999997E-2</v>
      </c>
      <c r="K1626" s="44">
        <v>4.6924E-2</v>
      </c>
      <c r="M1626" s="45">
        <v>4.6327299999999995E-2</v>
      </c>
    </row>
    <row r="1627" spans="4:13" ht="15.75" customHeight="1" x14ac:dyDescent="0.25">
      <c r="D1627" s="40"/>
      <c r="E1627" s="40"/>
      <c r="F1627" s="101">
        <v>38791</v>
      </c>
      <c r="G1627" s="44">
        <v>4.7525000000000005E-2</v>
      </c>
      <c r="H1627" s="44">
        <v>4.9200000000000001E-2</v>
      </c>
      <c r="I1627" s="44">
        <v>5.0412499999999999E-2</v>
      </c>
      <c r="J1627" s="44">
        <v>7.4999999999999997E-2</v>
      </c>
      <c r="K1627" s="44">
        <v>4.7266000000000002E-2</v>
      </c>
      <c r="M1627" s="45">
        <v>4.6370800000000004E-2</v>
      </c>
    </row>
    <row r="1628" spans="4:13" ht="15.75" customHeight="1" x14ac:dyDescent="0.25">
      <c r="D1628" s="40"/>
      <c r="E1628" s="40"/>
      <c r="F1628" s="101">
        <v>38792</v>
      </c>
      <c r="G1628" s="44">
        <v>4.7762499999999999E-2</v>
      </c>
      <c r="H1628" s="44">
        <v>4.9299999999999997E-2</v>
      </c>
      <c r="I1628" s="44">
        <v>5.0562500000000003E-2</v>
      </c>
      <c r="J1628" s="44">
        <v>7.4999999999999997E-2</v>
      </c>
      <c r="K1628" s="44">
        <v>4.6403999999999994E-2</v>
      </c>
      <c r="M1628" s="45">
        <v>4.6407900000000002E-2</v>
      </c>
    </row>
    <row r="1629" spans="4:13" ht="15.75" customHeight="1" x14ac:dyDescent="0.25">
      <c r="D1629" s="40"/>
      <c r="E1629" s="40"/>
      <c r="F1629" s="101">
        <v>38793</v>
      </c>
      <c r="G1629" s="44">
        <v>4.7800000000000002E-2</v>
      </c>
      <c r="H1629" s="44">
        <v>4.9299999999999997E-2</v>
      </c>
      <c r="I1629" s="44">
        <v>5.0300000000000004E-2</v>
      </c>
      <c r="J1629" s="44">
        <v>7.4999999999999997E-2</v>
      </c>
      <c r="K1629" s="44">
        <v>4.6704999999999997E-2</v>
      </c>
      <c r="M1629" s="45">
        <v>4.6460399999999999E-2</v>
      </c>
    </row>
    <row r="1630" spans="4:13" ht="15.75" customHeight="1" x14ac:dyDescent="0.25">
      <c r="D1630" s="40"/>
      <c r="E1630" s="40"/>
      <c r="F1630" s="101">
        <v>38796</v>
      </c>
      <c r="G1630" s="44">
        <v>4.7937500000000001E-2</v>
      </c>
      <c r="H1630" s="44">
        <v>4.9353800000000003E-2</v>
      </c>
      <c r="I1630" s="44">
        <v>5.0318800000000004E-2</v>
      </c>
      <c r="J1630" s="44">
        <v>7.4999999999999997E-2</v>
      </c>
      <c r="K1630" s="44">
        <v>4.6565000000000002E-2</v>
      </c>
      <c r="M1630" s="45">
        <v>4.6668200000000007E-2</v>
      </c>
    </row>
    <row r="1631" spans="4:13" ht="15.75" customHeight="1" x14ac:dyDescent="0.25">
      <c r="D1631" s="40"/>
      <c r="E1631" s="40"/>
      <c r="F1631" s="101">
        <v>38797</v>
      </c>
      <c r="G1631" s="44">
        <v>4.8000000000000001E-2</v>
      </c>
      <c r="H1631" s="44">
        <v>4.9400000000000006E-2</v>
      </c>
      <c r="I1631" s="44">
        <v>5.0499999999999996E-2</v>
      </c>
      <c r="J1631" s="44">
        <v>7.4999999999999997E-2</v>
      </c>
      <c r="K1631" s="44">
        <v>4.7167000000000001E-2</v>
      </c>
      <c r="M1631" s="45">
        <v>4.6716800000000003E-2</v>
      </c>
    </row>
    <row r="1632" spans="4:13" ht="15.75" customHeight="1" x14ac:dyDescent="0.25">
      <c r="D1632" s="40"/>
      <c r="E1632" s="40"/>
      <c r="F1632" s="101">
        <v>38798</v>
      </c>
      <c r="G1632" s="44">
        <v>4.8093799999999999E-2</v>
      </c>
      <c r="H1632" s="44">
        <v>4.9503100000000001E-2</v>
      </c>
      <c r="I1632" s="44">
        <v>5.0693799999999997E-2</v>
      </c>
      <c r="J1632" s="44">
        <v>7.4999999999999997E-2</v>
      </c>
      <c r="K1632" s="44">
        <v>4.6986E-2</v>
      </c>
      <c r="M1632" s="45">
        <v>4.6714599999999995E-2</v>
      </c>
    </row>
    <row r="1633" spans="4:13" ht="15.75" customHeight="1" x14ac:dyDescent="0.25">
      <c r="D1633" s="40"/>
      <c r="E1633" s="40"/>
      <c r="F1633" s="101">
        <v>38799</v>
      </c>
      <c r="G1633" s="44">
        <v>4.8181300000000003E-2</v>
      </c>
      <c r="H1633" s="44">
        <v>4.9599999999999998E-2</v>
      </c>
      <c r="I1633" s="44">
        <v>5.0793799999999993E-2</v>
      </c>
      <c r="J1633" s="44">
        <v>7.4999999999999997E-2</v>
      </c>
      <c r="K1633" s="44">
        <v>4.7328999999999996E-2</v>
      </c>
      <c r="M1633" s="45">
        <v>4.6753000000000003E-2</v>
      </c>
    </row>
    <row r="1634" spans="4:13" ht="15.75" customHeight="1" x14ac:dyDescent="0.25">
      <c r="D1634" s="40"/>
      <c r="E1634" s="40"/>
      <c r="F1634" s="101">
        <v>38800</v>
      </c>
      <c r="G1634" s="44">
        <v>4.8206300000000007E-2</v>
      </c>
      <c r="H1634" s="44">
        <v>4.9647500000000004E-2</v>
      </c>
      <c r="I1634" s="44">
        <v>5.0881299999999997E-2</v>
      </c>
      <c r="J1634" s="44">
        <v>7.4999999999999997E-2</v>
      </c>
      <c r="K1634" s="44">
        <v>4.6685999999999998E-2</v>
      </c>
      <c r="M1634" s="45">
        <v>4.6777699999999998E-2</v>
      </c>
    </row>
    <row r="1635" spans="4:13" ht="15.75" customHeight="1" x14ac:dyDescent="0.25">
      <c r="D1635" s="40"/>
      <c r="E1635" s="40"/>
      <c r="F1635" s="101">
        <v>38803</v>
      </c>
      <c r="G1635" s="44">
        <v>4.8218799999999999E-2</v>
      </c>
      <c r="H1635" s="44">
        <v>4.9599999999999998E-2</v>
      </c>
      <c r="I1635" s="44">
        <v>5.0618800000000005E-2</v>
      </c>
      <c r="J1635" s="44">
        <v>7.4999999999999997E-2</v>
      </c>
      <c r="K1635" s="44">
        <v>4.7028E-2</v>
      </c>
      <c r="M1635" s="45">
        <v>4.67816E-2</v>
      </c>
    </row>
    <row r="1636" spans="4:13" ht="15.75" customHeight="1" x14ac:dyDescent="0.25">
      <c r="D1636" s="40"/>
      <c r="E1636" s="40"/>
      <c r="F1636" s="101">
        <v>38804</v>
      </c>
      <c r="G1636" s="44">
        <v>4.8224999999999997E-2</v>
      </c>
      <c r="H1636" s="44">
        <v>4.9599999999999998E-2</v>
      </c>
      <c r="I1636" s="44">
        <v>5.0681299999999999E-2</v>
      </c>
      <c r="J1636" s="44">
        <v>7.7499999999999999E-2</v>
      </c>
      <c r="K1636" s="44">
        <v>4.7796999999999999E-2</v>
      </c>
      <c r="M1636" s="45">
        <v>4.6784800000000001E-2</v>
      </c>
    </row>
    <row r="1637" spans="4:13" ht="15.75" customHeight="1" x14ac:dyDescent="0.25">
      <c r="D1637" s="40"/>
      <c r="E1637" s="40"/>
      <c r="F1637" s="101">
        <v>38805</v>
      </c>
      <c r="G1637" s="44">
        <v>4.8287500000000004E-2</v>
      </c>
      <c r="H1637" s="44">
        <v>4.9793799999999999E-2</v>
      </c>
      <c r="I1637" s="44">
        <v>5.1100000000000007E-2</v>
      </c>
      <c r="J1637" s="44">
        <v>7.7499999999999999E-2</v>
      </c>
      <c r="K1637" s="44">
        <v>4.8041E-2</v>
      </c>
      <c r="M1637" s="45">
        <v>4.6778199999999999E-2</v>
      </c>
    </row>
    <row r="1638" spans="4:13" ht="15.75" customHeight="1" x14ac:dyDescent="0.25">
      <c r="D1638" s="40"/>
      <c r="E1638" s="40"/>
      <c r="F1638" s="101">
        <v>38806</v>
      </c>
      <c r="G1638" s="44">
        <v>4.8256300000000002E-2</v>
      </c>
      <c r="H1638" s="44">
        <v>4.99E-2</v>
      </c>
      <c r="I1638" s="44">
        <v>5.1200000000000002E-2</v>
      </c>
      <c r="J1638" s="44">
        <v>7.7499999999999999E-2</v>
      </c>
      <c r="K1638" s="44">
        <v>4.8551000000000004E-2</v>
      </c>
      <c r="M1638" s="45">
        <v>4.6795600000000007E-2</v>
      </c>
    </row>
    <row r="1639" spans="4:13" ht="15.75" customHeight="1" x14ac:dyDescent="0.25">
      <c r="D1639" s="40"/>
      <c r="E1639" s="40"/>
      <c r="F1639" s="101">
        <v>38807</v>
      </c>
      <c r="G1639" s="44">
        <v>4.8293799999999998E-2</v>
      </c>
      <c r="H1639" s="44">
        <v>0.05</v>
      </c>
      <c r="I1639" s="44">
        <v>5.1399999999999994E-2</v>
      </c>
      <c r="J1639" s="44">
        <v>7.7499999999999999E-2</v>
      </c>
      <c r="K1639" s="44">
        <v>4.8472000000000001E-2</v>
      </c>
      <c r="M1639" s="45">
        <v>4.6814500000000002E-2</v>
      </c>
    </row>
    <row r="1640" spans="4:13" ht="15.75" customHeight="1" x14ac:dyDescent="0.25">
      <c r="D1640" s="40"/>
      <c r="E1640" s="40"/>
      <c r="F1640" s="101">
        <v>38810</v>
      </c>
      <c r="G1640" s="44">
        <v>4.8300000000000003E-2</v>
      </c>
      <c r="H1640" s="44">
        <v>0.05</v>
      </c>
      <c r="I1640" s="44">
        <v>5.1431299999999999E-2</v>
      </c>
      <c r="J1640" s="44">
        <v>7.7499999999999999E-2</v>
      </c>
      <c r="K1640" s="44">
        <v>4.8615000000000005E-2</v>
      </c>
      <c r="M1640" s="45">
        <v>4.7032499999999998E-2</v>
      </c>
    </row>
    <row r="1641" spans="4:13" ht="15.75" customHeight="1" x14ac:dyDescent="0.25">
      <c r="D1641" s="40"/>
      <c r="E1641" s="40"/>
      <c r="F1641" s="101">
        <v>38811</v>
      </c>
      <c r="G1641" s="44">
        <v>4.8375000000000001E-2</v>
      </c>
      <c r="H1641" s="44">
        <v>5.0099999999999999E-2</v>
      </c>
      <c r="I1641" s="44">
        <v>5.16E-2</v>
      </c>
      <c r="J1641" s="44">
        <v>7.7499999999999999E-2</v>
      </c>
      <c r="K1641" s="44">
        <v>4.8637E-2</v>
      </c>
      <c r="M1641" s="45">
        <v>4.70258E-2</v>
      </c>
    </row>
    <row r="1642" spans="4:13" ht="15.75" customHeight="1" x14ac:dyDescent="0.25">
      <c r="D1642" s="40"/>
      <c r="E1642" s="40"/>
      <c r="F1642" s="101">
        <v>38812</v>
      </c>
      <c r="G1642" s="44">
        <v>4.8399999999999999E-2</v>
      </c>
      <c r="H1642" s="44">
        <v>5.0137500000000002E-2</v>
      </c>
      <c r="I1642" s="44">
        <v>5.16E-2</v>
      </c>
      <c r="J1642" s="44">
        <v>7.7499999999999999E-2</v>
      </c>
      <c r="K1642" s="44">
        <v>4.8433000000000004E-2</v>
      </c>
      <c r="M1642" s="45">
        <v>4.7029100000000004E-2</v>
      </c>
    </row>
    <row r="1643" spans="4:13" ht="15.75" customHeight="1" x14ac:dyDescent="0.25">
      <c r="D1643" s="40"/>
      <c r="E1643" s="40"/>
      <c r="F1643" s="101">
        <v>38813</v>
      </c>
      <c r="G1643" s="44">
        <v>4.8487499999999996E-2</v>
      </c>
      <c r="H1643" s="44">
        <v>5.0224999999999999E-2</v>
      </c>
      <c r="I1643" s="44">
        <v>5.16E-2</v>
      </c>
      <c r="J1643" s="44">
        <v>7.7499999999999999E-2</v>
      </c>
      <c r="K1643" s="44">
        <v>4.8986999999999996E-2</v>
      </c>
      <c r="M1643" s="45">
        <v>4.7028999999999994E-2</v>
      </c>
    </row>
    <row r="1644" spans="4:13" ht="15.75" customHeight="1" x14ac:dyDescent="0.25">
      <c r="D1644" s="40"/>
      <c r="E1644" s="40"/>
      <c r="F1644" s="101">
        <v>38814</v>
      </c>
      <c r="G1644" s="44">
        <v>4.8518800000000001E-2</v>
      </c>
      <c r="H1644" s="44">
        <v>5.0281300000000001E-2</v>
      </c>
      <c r="I1644" s="44">
        <v>5.1687500000000004E-2</v>
      </c>
      <c r="J1644" s="44">
        <v>7.7499999999999999E-2</v>
      </c>
      <c r="K1644" s="44">
        <v>4.9774000000000006E-2</v>
      </c>
      <c r="M1644" s="45">
        <v>4.7014100000000003E-2</v>
      </c>
    </row>
    <row r="1645" spans="4:13" ht="15.75" customHeight="1" x14ac:dyDescent="0.25">
      <c r="D1645" s="40"/>
      <c r="E1645" s="40"/>
      <c r="F1645" s="101">
        <v>38817</v>
      </c>
      <c r="G1645" s="44">
        <v>4.8600000000000004E-2</v>
      </c>
      <c r="H1645" s="44">
        <v>5.0446900000000003E-2</v>
      </c>
      <c r="I1645" s="44">
        <v>5.2081299999999997E-2</v>
      </c>
      <c r="J1645" s="44">
        <v>7.7499999999999999E-2</v>
      </c>
      <c r="K1645" s="44">
        <v>4.9526000000000001E-2</v>
      </c>
      <c r="M1645" s="45">
        <v>4.7012400000000003E-2</v>
      </c>
    </row>
    <row r="1646" spans="4:13" ht="15.75" customHeight="1" x14ac:dyDescent="0.25">
      <c r="D1646" s="40"/>
      <c r="E1646" s="40"/>
      <c r="F1646" s="101">
        <v>38818</v>
      </c>
      <c r="G1646" s="44">
        <v>4.8799999999999996E-2</v>
      </c>
      <c r="H1646" s="44">
        <v>5.0499999999999996E-2</v>
      </c>
      <c r="I1646" s="44">
        <v>5.2043799999999994E-2</v>
      </c>
      <c r="J1646" s="44">
        <v>7.7499999999999999E-2</v>
      </c>
      <c r="K1646" s="44">
        <v>4.9196999999999998E-2</v>
      </c>
      <c r="M1646" s="45">
        <v>4.7002300000000004E-2</v>
      </c>
    </row>
    <row r="1647" spans="4:13" ht="15.75" customHeight="1" x14ac:dyDescent="0.25">
      <c r="D1647" s="40"/>
      <c r="E1647" s="40"/>
      <c r="F1647" s="101">
        <v>38819</v>
      </c>
      <c r="G1647" s="44">
        <v>4.9012500000000001E-2</v>
      </c>
      <c r="H1647" s="44">
        <v>5.0682499999999998E-2</v>
      </c>
      <c r="I1647" s="44">
        <v>5.2087500000000002E-2</v>
      </c>
      <c r="J1647" s="44">
        <v>7.7499999999999999E-2</v>
      </c>
      <c r="K1647" s="44">
        <v>4.9776999999999995E-2</v>
      </c>
      <c r="M1647" s="45">
        <v>4.7039200000000003E-2</v>
      </c>
    </row>
    <row r="1648" spans="4:13" ht="15.75" customHeight="1" x14ac:dyDescent="0.25">
      <c r="D1648" s="40"/>
      <c r="E1648" s="40"/>
      <c r="F1648" s="101">
        <v>38820</v>
      </c>
      <c r="G1648" s="44">
        <v>4.9100000000000005E-2</v>
      </c>
      <c r="H1648" s="44">
        <v>5.0768800000000003E-2</v>
      </c>
      <c r="I1648" s="44">
        <v>5.2212500000000002E-2</v>
      </c>
      <c r="J1648" s="44">
        <v>7.7499999999999999E-2</v>
      </c>
      <c r="K1648" s="44">
        <v>5.0446999999999999E-2</v>
      </c>
      <c r="M1648" s="45">
        <v>4.7220399999999996E-2</v>
      </c>
    </row>
    <row r="1649" spans="4:13" ht="15.75" customHeight="1" x14ac:dyDescent="0.25">
      <c r="D1649" s="40"/>
      <c r="E1649" s="40"/>
      <c r="F1649" s="101">
        <v>38821</v>
      </c>
      <c r="G1649" s="44" t="s">
        <v>33</v>
      </c>
      <c r="H1649" s="44" t="s">
        <v>33</v>
      </c>
      <c r="I1649" s="44" t="s">
        <v>33</v>
      </c>
      <c r="J1649" s="44" t="s">
        <v>33</v>
      </c>
      <c r="K1649" s="44">
        <v>5.0446999999999999E-2</v>
      </c>
      <c r="M1649" s="45">
        <v>4.7220399999999996E-2</v>
      </c>
    </row>
    <row r="1650" spans="4:13" ht="15.75" customHeight="1" x14ac:dyDescent="0.25">
      <c r="D1650" s="40"/>
      <c r="E1650" s="40"/>
      <c r="F1650" s="101">
        <v>38824</v>
      </c>
      <c r="G1650" s="44" t="s">
        <v>33</v>
      </c>
      <c r="H1650" s="44" t="s">
        <v>33</v>
      </c>
      <c r="I1650" s="44" t="s">
        <v>33</v>
      </c>
      <c r="J1650" s="44">
        <v>7.7499999999999999E-2</v>
      </c>
      <c r="K1650" s="44">
        <v>5.0031999999999993E-2</v>
      </c>
      <c r="M1650" s="45">
        <v>4.7240499999999998E-2</v>
      </c>
    </row>
    <row r="1651" spans="4:13" ht="15.75" customHeight="1" x14ac:dyDescent="0.25">
      <c r="D1651" s="40"/>
      <c r="E1651" s="40"/>
      <c r="F1651" s="101">
        <v>38825</v>
      </c>
      <c r="G1651" s="44">
        <v>4.9225000000000005E-2</v>
      </c>
      <c r="H1651" s="44">
        <v>5.0799999999999998E-2</v>
      </c>
      <c r="I1651" s="44">
        <v>5.2199999999999996E-2</v>
      </c>
      <c r="J1651" s="44">
        <v>7.7499999999999999E-2</v>
      </c>
      <c r="K1651" s="44">
        <v>4.9824E-2</v>
      </c>
      <c r="M1651" s="45">
        <v>4.7247199999999996E-2</v>
      </c>
    </row>
    <row r="1652" spans="4:13" ht="15.75" customHeight="1" x14ac:dyDescent="0.25">
      <c r="D1652" s="40"/>
      <c r="E1652" s="40"/>
      <c r="F1652" s="101">
        <v>38826</v>
      </c>
      <c r="G1652" s="44">
        <v>4.9293799999999999E-2</v>
      </c>
      <c r="H1652" s="44">
        <v>5.0746900000000005E-2</v>
      </c>
      <c r="I1652" s="44">
        <v>5.1856299999999994E-2</v>
      </c>
      <c r="J1652" s="44">
        <v>7.7499999999999999E-2</v>
      </c>
      <c r="K1652" s="44">
        <v>5.0221000000000002E-2</v>
      </c>
      <c r="M1652" s="45">
        <v>4.7290699999999998E-2</v>
      </c>
    </row>
    <row r="1653" spans="4:13" ht="15.75" customHeight="1" x14ac:dyDescent="0.25">
      <c r="D1653" s="40"/>
      <c r="E1653" s="40"/>
      <c r="F1653" s="101">
        <v>38827</v>
      </c>
      <c r="G1653" s="44">
        <v>4.9500000000000002E-2</v>
      </c>
      <c r="H1653" s="44">
        <v>5.0900000000000001E-2</v>
      </c>
      <c r="I1653" s="44">
        <v>5.2049999999999999E-2</v>
      </c>
      <c r="J1653" s="44">
        <v>7.7499999999999999E-2</v>
      </c>
      <c r="K1653" s="44">
        <v>5.0388999999999996E-2</v>
      </c>
      <c r="M1653" s="45">
        <v>4.7434299999999999E-2</v>
      </c>
    </row>
    <row r="1654" spans="4:13" ht="15.75" customHeight="1" x14ac:dyDescent="0.25">
      <c r="D1654" s="40"/>
      <c r="E1654" s="40"/>
      <c r="F1654" s="101">
        <v>38828</v>
      </c>
      <c r="G1654" s="44">
        <v>4.95938E-2</v>
      </c>
      <c r="H1654" s="44">
        <v>5.0999999999999997E-2</v>
      </c>
      <c r="I1654" s="44">
        <v>5.2199999999999996E-2</v>
      </c>
      <c r="J1654" s="44">
        <v>7.7499999999999999E-2</v>
      </c>
      <c r="K1654" s="44">
        <v>5.0079000000000005E-2</v>
      </c>
      <c r="M1654" s="45">
        <v>4.7464800000000001E-2</v>
      </c>
    </row>
    <row r="1655" spans="4:13" ht="15.75" customHeight="1" x14ac:dyDescent="0.25">
      <c r="D1655" s="40"/>
      <c r="E1655" s="40"/>
      <c r="F1655" s="101">
        <v>38831</v>
      </c>
      <c r="G1655" s="44">
        <v>4.9699999999999994E-2</v>
      </c>
      <c r="H1655" s="44">
        <v>5.1075000000000002E-2</v>
      </c>
      <c r="I1655" s="44">
        <v>5.2300000000000006E-2</v>
      </c>
      <c r="J1655" s="44">
        <v>7.7499999999999999E-2</v>
      </c>
      <c r="K1655" s="44">
        <v>4.9768E-2</v>
      </c>
      <c r="M1655" s="45">
        <v>4.7665399999999997E-2</v>
      </c>
    </row>
    <row r="1656" spans="4:13" ht="15.75" customHeight="1" x14ac:dyDescent="0.25">
      <c r="D1656" s="40"/>
      <c r="E1656" s="40"/>
      <c r="F1656" s="101">
        <v>38832</v>
      </c>
      <c r="G1656" s="44">
        <v>4.9893799999999995E-2</v>
      </c>
      <c r="H1656" s="44">
        <v>5.1100000000000007E-2</v>
      </c>
      <c r="I1656" s="44">
        <v>5.2231300000000001E-2</v>
      </c>
      <c r="J1656" s="44">
        <v>7.7499999999999999E-2</v>
      </c>
      <c r="K1656" s="44">
        <v>5.0666999999999997E-2</v>
      </c>
      <c r="M1656" s="45">
        <v>4.7718900000000002E-2</v>
      </c>
    </row>
    <row r="1657" spans="4:13" ht="15.75" customHeight="1" x14ac:dyDescent="0.25">
      <c r="D1657" s="40"/>
      <c r="E1657" s="40"/>
      <c r="F1657" s="101">
        <v>38833</v>
      </c>
      <c r="G1657" s="44">
        <v>0.05</v>
      </c>
      <c r="H1657" s="44">
        <v>5.1256300000000005E-2</v>
      </c>
      <c r="I1657" s="44">
        <v>5.2575000000000004E-2</v>
      </c>
      <c r="J1657" s="44">
        <v>7.7499999999999999E-2</v>
      </c>
      <c r="K1657" s="44">
        <v>5.1045999999999994E-2</v>
      </c>
      <c r="M1657" s="45">
        <v>4.7779200000000001E-2</v>
      </c>
    </row>
    <row r="1658" spans="4:13" ht="15.75" customHeight="1" x14ac:dyDescent="0.25">
      <c r="D1658" s="40"/>
      <c r="E1658" s="40"/>
      <c r="F1658" s="101">
        <v>38834</v>
      </c>
      <c r="G1658" s="44">
        <v>5.0224999999999999E-2</v>
      </c>
      <c r="H1658" s="44">
        <v>5.1487499999999999E-2</v>
      </c>
      <c r="I1658" s="44">
        <v>5.2893800000000005E-2</v>
      </c>
      <c r="J1658" s="44">
        <v>7.7499999999999999E-2</v>
      </c>
      <c r="K1658" s="44">
        <v>5.0669000000000006E-2</v>
      </c>
      <c r="M1658" s="45">
        <v>4.7958999999999995E-2</v>
      </c>
    </row>
    <row r="1659" spans="4:13" ht="15.75" customHeight="1" x14ac:dyDescent="0.25">
      <c r="D1659" s="40"/>
      <c r="E1659" s="40"/>
      <c r="F1659" s="101">
        <v>38835</v>
      </c>
      <c r="G1659" s="44">
        <v>5.04E-2</v>
      </c>
      <c r="H1659" s="44">
        <v>5.1299999999999998E-2</v>
      </c>
      <c r="I1659" s="44">
        <v>5.2199999999999996E-2</v>
      </c>
      <c r="J1659" s="44">
        <v>7.7499999999999999E-2</v>
      </c>
      <c r="K1659" s="44">
        <v>5.0505000000000001E-2</v>
      </c>
      <c r="M1659" s="45">
        <v>4.7982699999999996E-2</v>
      </c>
    </row>
    <row r="1660" spans="4:13" ht="15.75" customHeight="1" x14ac:dyDescent="0.25">
      <c r="D1660" s="40"/>
      <c r="E1660" s="40"/>
      <c r="F1660" s="101">
        <v>38838</v>
      </c>
      <c r="G1660" s="44" t="s">
        <v>33</v>
      </c>
      <c r="H1660" s="44" t="s">
        <v>33</v>
      </c>
      <c r="I1660" s="44" t="s">
        <v>33</v>
      </c>
      <c r="J1660" s="44">
        <v>7.7499999999999999E-2</v>
      </c>
      <c r="K1660" s="44">
        <v>5.1368999999999998E-2</v>
      </c>
      <c r="M1660" s="45">
        <v>4.8141499999999997E-2</v>
      </c>
    </row>
    <row r="1661" spans="4:13" ht="15.75" customHeight="1" x14ac:dyDescent="0.25">
      <c r="D1661" s="40"/>
      <c r="E1661" s="40"/>
      <c r="F1661" s="101">
        <v>38839</v>
      </c>
      <c r="G1661" s="44">
        <v>5.0518799999999996E-2</v>
      </c>
      <c r="H1661" s="44">
        <v>5.1456299999999996E-2</v>
      </c>
      <c r="I1661" s="44">
        <v>5.2518799999999997E-2</v>
      </c>
      <c r="J1661" s="44">
        <v>7.7499999999999999E-2</v>
      </c>
      <c r="K1661" s="44">
        <v>5.1075000000000002E-2</v>
      </c>
      <c r="M1661" s="45">
        <v>4.8196599999999999E-2</v>
      </c>
    </row>
    <row r="1662" spans="4:13" ht="15.75" customHeight="1" x14ac:dyDescent="0.25">
      <c r="D1662" s="40"/>
      <c r="E1662" s="40"/>
      <c r="F1662" s="101">
        <v>38840</v>
      </c>
      <c r="G1662" s="44">
        <v>5.0587500000000001E-2</v>
      </c>
      <c r="H1662" s="44">
        <v>5.1500000000000004E-2</v>
      </c>
      <c r="I1662" s="44">
        <v>5.2518799999999997E-2</v>
      </c>
      <c r="J1662" s="44">
        <v>7.7499999999999999E-2</v>
      </c>
      <c r="K1662" s="44">
        <v>5.1414000000000001E-2</v>
      </c>
      <c r="M1662" s="45">
        <v>4.8336300000000006E-2</v>
      </c>
    </row>
    <row r="1663" spans="4:13" ht="15.75" customHeight="1" x14ac:dyDescent="0.25">
      <c r="D1663" s="40"/>
      <c r="E1663" s="40"/>
      <c r="F1663" s="101">
        <v>38841</v>
      </c>
      <c r="G1663" s="44">
        <v>5.0691300000000002E-2</v>
      </c>
      <c r="H1663" s="44">
        <v>5.16E-2</v>
      </c>
      <c r="I1663" s="44">
        <v>5.2725000000000001E-2</v>
      </c>
      <c r="J1663" s="44">
        <v>7.7499999999999999E-2</v>
      </c>
      <c r="K1663" s="44">
        <v>5.1520999999999997E-2</v>
      </c>
      <c r="M1663" s="45">
        <v>4.8381199999999999E-2</v>
      </c>
    </row>
    <row r="1664" spans="4:13" ht="15.75" customHeight="1" x14ac:dyDescent="0.25">
      <c r="D1664" s="40"/>
      <c r="E1664" s="40"/>
      <c r="F1664" s="101">
        <v>38842</v>
      </c>
      <c r="G1664" s="44">
        <v>5.0756300000000004E-2</v>
      </c>
      <c r="H1664" s="44">
        <v>5.16625E-2</v>
      </c>
      <c r="I1664" s="44">
        <v>5.2812499999999998E-2</v>
      </c>
      <c r="J1664" s="44">
        <v>7.7499999999999999E-2</v>
      </c>
      <c r="K1664" s="44">
        <v>5.0997000000000001E-2</v>
      </c>
      <c r="M1664" s="45">
        <v>4.84162E-2</v>
      </c>
    </row>
    <row r="1665" spans="4:13" ht="15.75" customHeight="1" x14ac:dyDescent="0.25">
      <c r="D1665" s="40"/>
      <c r="E1665" s="40"/>
      <c r="F1665" s="101">
        <v>38845</v>
      </c>
      <c r="G1665" s="44">
        <v>5.0799999999999998E-2</v>
      </c>
      <c r="H1665" s="44">
        <v>5.16E-2</v>
      </c>
      <c r="I1665" s="44">
        <v>5.2631300000000006E-2</v>
      </c>
      <c r="J1665" s="44">
        <v>7.7499999999999999E-2</v>
      </c>
      <c r="K1665" s="44">
        <v>5.1104000000000004E-2</v>
      </c>
      <c r="M1665" s="45">
        <v>4.8656499999999998E-2</v>
      </c>
    </row>
    <row r="1666" spans="4:13" ht="15.75" customHeight="1" x14ac:dyDescent="0.25">
      <c r="D1666" s="40"/>
      <c r="E1666" s="40"/>
      <c r="F1666" s="101">
        <v>38846</v>
      </c>
      <c r="G1666" s="44">
        <v>5.0799999999999998E-2</v>
      </c>
      <c r="H1666" s="44">
        <v>5.1618799999999999E-2</v>
      </c>
      <c r="I1666" s="44">
        <v>5.2718800000000003E-2</v>
      </c>
      <c r="J1666" s="44">
        <v>7.7499999999999999E-2</v>
      </c>
      <c r="K1666" s="44">
        <v>5.1211E-2</v>
      </c>
      <c r="M1666" s="45">
        <v>4.8730999999999997E-2</v>
      </c>
    </row>
    <row r="1667" spans="4:13" ht="15.75" customHeight="1" x14ac:dyDescent="0.25">
      <c r="D1667" s="40"/>
      <c r="E1667" s="40"/>
      <c r="F1667" s="101">
        <v>38847</v>
      </c>
      <c r="G1667" s="44">
        <v>5.0799999999999998E-2</v>
      </c>
      <c r="H1667" s="44">
        <v>5.1643800000000004E-2</v>
      </c>
      <c r="I1667" s="44">
        <v>5.2699999999999997E-2</v>
      </c>
      <c r="J1667" s="44">
        <v>0.08</v>
      </c>
      <c r="K1667" s="44">
        <v>5.1234000000000002E-2</v>
      </c>
      <c r="M1667" s="45">
        <v>4.88689E-2</v>
      </c>
    </row>
    <row r="1668" spans="4:13" ht="15.75" customHeight="1" x14ac:dyDescent="0.25">
      <c r="D1668" s="40"/>
      <c r="E1668" s="40"/>
      <c r="F1668" s="101">
        <v>38848</v>
      </c>
      <c r="G1668" s="44">
        <v>5.0806299999999999E-2</v>
      </c>
      <c r="H1668" s="44">
        <v>5.1699999999999996E-2</v>
      </c>
      <c r="I1668" s="44">
        <v>5.28E-2</v>
      </c>
      <c r="J1668" s="44">
        <v>0.08</v>
      </c>
      <c r="K1668" s="44">
        <v>5.151E-2</v>
      </c>
      <c r="M1668" s="45">
        <v>4.8924000000000002E-2</v>
      </c>
    </row>
    <row r="1669" spans="4:13" ht="15.75" customHeight="1" x14ac:dyDescent="0.25">
      <c r="D1669" s="40"/>
      <c r="E1669" s="40"/>
      <c r="F1669" s="101">
        <v>38849</v>
      </c>
      <c r="G1669" s="44">
        <v>5.0806299999999999E-2</v>
      </c>
      <c r="H1669" s="44">
        <v>5.1699999999999996E-2</v>
      </c>
      <c r="I1669" s="44">
        <v>5.2787499999999994E-2</v>
      </c>
      <c r="J1669" s="44">
        <v>0.08</v>
      </c>
      <c r="K1669" s="44">
        <v>5.1938000000000005E-2</v>
      </c>
      <c r="M1669" s="45">
        <v>4.8937600000000005E-2</v>
      </c>
    </row>
    <row r="1670" spans="4:13" ht="15.75" customHeight="1" x14ac:dyDescent="0.25">
      <c r="D1670" s="40"/>
      <c r="E1670" s="40"/>
      <c r="F1670" s="101">
        <v>38852</v>
      </c>
      <c r="G1670" s="44">
        <v>5.0806299999999999E-2</v>
      </c>
      <c r="H1670" s="44">
        <v>5.1706300000000004E-2</v>
      </c>
      <c r="I1670" s="44">
        <v>5.27375E-2</v>
      </c>
      <c r="J1670" s="44">
        <v>0.08</v>
      </c>
      <c r="K1670" s="44">
        <v>5.1532999999999995E-2</v>
      </c>
      <c r="M1670" s="45">
        <v>4.9002999999999998E-2</v>
      </c>
    </row>
    <row r="1671" spans="4:13" ht="15.75" customHeight="1" x14ac:dyDescent="0.25">
      <c r="D1671" s="40"/>
      <c r="E1671" s="40"/>
      <c r="F1671" s="101">
        <v>38853</v>
      </c>
      <c r="G1671" s="44">
        <v>5.0806299999999999E-2</v>
      </c>
      <c r="H1671" s="44">
        <v>5.1725E-2</v>
      </c>
      <c r="I1671" s="44">
        <v>5.2781300000000003E-2</v>
      </c>
      <c r="J1671" s="44">
        <v>0.08</v>
      </c>
      <c r="K1671" s="44">
        <v>5.0946999999999992E-2</v>
      </c>
      <c r="M1671" s="45">
        <v>4.90062E-2</v>
      </c>
    </row>
    <row r="1672" spans="4:13" ht="15.75" customHeight="1" x14ac:dyDescent="0.25">
      <c r="D1672" s="40"/>
      <c r="E1672" s="40"/>
      <c r="F1672" s="101">
        <v>38854</v>
      </c>
      <c r="G1672" s="44">
        <v>5.0799999999999998E-2</v>
      </c>
      <c r="H1672" s="44">
        <v>5.1738099999999995E-2</v>
      </c>
      <c r="I1672" s="44">
        <v>5.2699999999999997E-2</v>
      </c>
      <c r="J1672" s="44">
        <v>0.08</v>
      </c>
      <c r="K1672" s="44">
        <v>5.1430999999999998E-2</v>
      </c>
      <c r="M1672" s="45">
        <v>4.9033199999999999E-2</v>
      </c>
    </row>
    <row r="1673" spans="4:13" ht="15.75" customHeight="1" x14ac:dyDescent="0.25">
      <c r="D1673" s="40"/>
      <c r="E1673" s="40"/>
      <c r="F1673" s="101">
        <v>38855</v>
      </c>
      <c r="G1673" s="44">
        <v>5.0806299999999999E-2</v>
      </c>
      <c r="H1673" s="44">
        <v>5.1893799999999997E-2</v>
      </c>
      <c r="I1673" s="44">
        <v>5.2968799999999996E-2</v>
      </c>
      <c r="J1673" s="44">
        <v>0.08</v>
      </c>
      <c r="K1673" s="44">
        <v>5.0605000000000004E-2</v>
      </c>
      <c r="M1673" s="45">
        <v>4.9071499999999997E-2</v>
      </c>
    </row>
    <row r="1674" spans="4:13" ht="15.75" customHeight="1" x14ac:dyDescent="0.25">
      <c r="D1674" s="40"/>
      <c r="E1674" s="40"/>
      <c r="F1674" s="101">
        <v>38856</v>
      </c>
      <c r="G1674" s="44">
        <v>5.0799999999999998E-2</v>
      </c>
      <c r="H1674" s="44">
        <v>5.1937499999999998E-2</v>
      </c>
      <c r="I1674" s="44">
        <v>5.2999999999999999E-2</v>
      </c>
      <c r="J1674" s="44">
        <v>0.08</v>
      </c>
      <c r="K1674" s="44">
        <v>5.0583999999999997E-2</v>
      </c>
      <c r="M1674" s="45">
        <v>4.9099500000000004E-2</v>
      </c>
    </row>
    <row r="1675" spans="4:13" ht="15.75" customHeight="1" x14ac:dyDescent="0.25">
      <c r="D1675" s="40"/>
      <c r="E1675" s="40"/>
      <c r="F1675" s="101">
        <v>38859</v>
      </c>
      <c r="G1675" s="44">
        <v>5.0806299999999999E-2</v>
      </c>
      <c r="H1675" s="44">
        <v>5.2074999999999996E-2</v>
      </c>
      <c r="I1675" s="44">
        <v>5.3087499999999996E-2</v>
      </c>
      <c r="J1675" s="44">
        <v>0.08</v>
      </c>
      <c r="K1675" s="44">
        <v>5.0382999999999997E-2</v>
      </c>
      <c r="M1675" s="45">
        <v>4.9084000000000003E-2</v>
      </c>
    </row>
    <row r="1676" spans="4:13" ht="15.75" customHeight="1" x14ac:dyDescent="0.25">
      <c r="D1676" s="40"/>
      <c r="E1676" s="40"/>
      <c r="F1676" s="101">
        <v>38860</v>
      </c>
      <c r="G1676" s="44">
        <v>5.0812499999999997E-2</v>
      </c>
      <c r="H1676" s="44">
        <v>5.21E-2</v>
      </c>
      <c r="I1676" s="44">
        <v>5.3175E-2</v>
      </c>
      <c r="J1676" s="44">
        <v>0.08</v>
      </c>
      <c r="K1676" s="44">
        <v>5.0123000000000001E-2</v>
      </c>
      <c r="M1676" s="45">
        <v>4.9087199999999998E-2</v>
      </c>
    </row>
    <row r="1677" spans="4:13" ht="15.75" customHeight="1" x14ac:dyDescent="0.25">
      <c r="D1677" s="40"/>
      <c r="E1677" s="40"/>
      <c r="F1677" s="101">
        <v>38861</v>
      </c>
      <c r="G1677" s="44">
        <v>5.0812499999999997E-2</v>
      </c>
      <c r="H1677" s="44">
        <v>5.2143800000000004E-2</v>
      </c>
      <c r="I1677" s="44">
        <v>5.3099999999999994E-2</v>
      </c>
      <c r="J1677" s="44">
        <v>0.08</v>
      </c>
      <c r="K1677" s="44">
        <v>5.0362999999999998E-2</v>
      </c>
      <c r="M1677" s="45">
        <v>4.9112299999999998E-2</v>
      </c>
    </row>
    <row r="1678" spans="4:13" ht="15.75" customHeight="1" x14ac:dyDescent="0.25">
      <c r="D1678" s="40"/>
      <c r="E1678" s="40"/>
      <c r="F1678" s="101">
        <v>38862</v>
      </c>
      <c r="G1678" s="44">
        <v>5.0906300000000002E-2</v>
      </c>
      <c r="H1678" s="44">
        <v>5.2199999999999996E-2</v>
      </c>
      <c r="I1678" s="44">
        <v>5.3168800000000002E-2</v>
      </c>
      <c r="J1678" s="44">
        <v>0.08</v>
      </c>
      <c r="K1678" s="44">
        <v>5.0682999999999999E-2</v>
      </c>
      <c r="M1678" s="45">
        <v>4.9137399999999998E-2</v>
      </c>
    </row>
    <row r="1679" spans="4:13" ht="15.75" customHeight="1" x14ac:dyDescent="0.25">
      <c r="D1679" s="40"/>
      <c r="E1679" s="40"/>
      <c r="F1679" s="101">
        <v>38863</v>
      </c>
      <c r="G1679" s="44">
        <v>5.0925000000000005E-2</v>
      </c>
      <c r="H1679" s="44">
        <v>5.2268800000000004E-2</v>
      </c>
      <c r="I1679" s="44">
        <v>5.3200000000000004E-2</v>
      </c>
      <c r="J1679" s="44">
        <v>0.08</v>
      </c>
      <c r="K1679" s="44">
        <v>5.0480999999999998E-2</v>
      </c>
      <c r="M1679" s="45">
        <v>4.9154600000000007E-2</v>
      </c>
    </row>
    <row r="1680" spans="4:13" ht="15.75" customHeight="1" x14ac:dyDescent="0.25">
      <c r="D1680" s="40"/>
      <c r="E1680" s="40"/>
      <c r="F1680" s="101">
        <v>38866</v>
      </c>
      <c r="G1680" s="44" t="s">
        <v>33</v>
      </c>
      <c r="H1680" s="44" t="s">
        <v>33</v>
      </c>
      <c r="I1680" s="44" t="s">
        <v>33</v>
      </c>
      <c r="J1680" s="44" t="s">
        <v>33</v>
      </c>
      <c r="K1680" s="44">
        <v>5.0480999999999998E-2</v>
      </c>
      <c r="M1680" s="45">
        <v>4.9154600000000007E-2</v>
      </c>
    </row>
    <row r="1681" spans="4:13" ht="15.75" customHeight="1" x14ac:dyDescent="0.25">
      <c r="D1681" s="40"/>
      <c r="E1681" s="40"/>
      <c r="F1681" s="101">
        <v>38867</v>
      </c>
      <c r="G1681" s="44">
        <v>5.1090600000000007E-2</v>
      </c>
      <c r="H1681" s="44">
        <v>5.23063E-2</v>
      </c>
      <c r="I1681" s="44">
        <v>5.3203100000000003E-2</v>
      </c>
      <c r="J1681" s="44">
        <v>0.08</v>
      </c>
      <c r="K1681" s="44">
        <v>5.0762000000000002E-2</v>
      </c>
      <c r="M1681" s="45">
        <v>4.9243300000000004E-2</v>
      </c>
    </row>
    <row r="1682" spans="4:13" ht="15.75" customHeight="1" x14ac:dyDescent="0.25">
      <c r="D1682" s="40"/>
      <c r="E1682" s="40"/>
      <c r="F1682" s="101">
        <v>38868</v>
      </c>
      <c r="G1682" s="44">
        <v>5.1106299999999993E-2</v>
      </c>
      <c r="H1682" s="44">
        <v>5.2381299999999999E-2</v>
      </c>
      <c r="I1682" s="44">
        <v>5.33E-2</v>
      </c>
      <c r="J1682" s="44">
        <v>0.08</v>
      </c>
      <c r="K1682" s="44">
        <v>5.1185999999999995E-2</v>
      </c>
      <c r="M1682" s="45">
        <v>4.9248099999999996E-2</v>
      </c>
    </row>
    <row r="1683" spans="4:13" ht="15.75" customHeight="1" x14ac:dyDescent="0.25">
      <c r="D1683" s="40"/>
      <c r="E1683" s="40"/>
      <c r="F1683" s="101">
        <v>38869</v>
      </c>
      <c r="G1683" s="44">
        <v>5.1293800000000001E-2</v>
      </c>
      <c r="H1683" s="44">
        <v>5.2706299999999998E-2</v>
      </c>
      <c r="I1683" s="44">
        <v>5.38813E-2</v>
      </c>
      <c r="J1683" s="44">
        <v>0.08</v>
      </c>
      <c r="K1683" s="44">
        <v>5.0984000000000002E-2</v>
      </c>
      <c r="M1683" s="45">
        <v>4.8880800000000002E-2</v>
      </c>
    </row>
    <row r="1684" spans="4:13" ht="15.75" customHeight="1" x14ac:dyDescent="0.25">
      <c r="D1684" s="40"/>
      <c r="E1684" s="40"/>
      <c r="F1684" s="101">
        <v>38870</v>
      </c>
      <c r="G1684" s="44">
        <v>5.1375000000000004E-2</v>
      </c>
      <c r="H1684" s="44">
        <v>5.2699999999999997E-2</v>
      </c>
      <c r="I1684" s="44">
        <v>5.3800000000000001E-2</v>
      </c>
      <c r="J1684" s="44">
        <v>0.08</v>
      </c>
      <c r="K1684" s="44">
        <v>4.9897999999999998E-2</v>
      </c>
      <c r="M1684" s="45">
        <v>4.8876799999999998E-2</v>
      </c>
    </row>
    <row r="1685" spans="4:13" ht="15.75" customHeight="1" x14ac:dyDescent="0.25">
      <c r="D1685" s="40"/>
      <c r="E1685" s="40"/>
      <c r="F1685" s="101">
        <v>38873</v>
      </c>
      <c r="G1685" s="44">
        <v>5.1299999999999998E-2</v>
      </c>
      <c r="H1685" s="44">
        <v>5.2362499999999999E-2</v>
      </c>
      <c r="I1685" s="44">
        <v>5.3175E-2</v>
      </c>
      <c r="J1685" s="44">
        <v>0.08</v>
      </c>
      <c r="K1685" s="44">
        <v>5.0176999999999999E-2</v>
      </c>
      <c r="M1685" s="45">
        <v>4.8980200000000002E-2</v>
      </c>
    </row>
    <row r="1686" spans="4:13" ht="15.75" customHeight="1" x14ac:dyDescent="0.25">
      <c r="D1686" s="40"/>
      <c r="E1686" s="40"/>
      <c r="F1686" s="101">
        <v>38874</v>
      </c>
      <c r="G1686" s="44">
        <v>5.14475E-2</v>
      </c>
      <c r="H1686" s="44">
        <v>5.2699999999999997E-2</v>
      </c>
      <c r="I1686" s="44">
        <v>5.3687500000000006E-2</v>
      </c>
      <c r="J1686" s="44">
        <v>0.08</v>
      </c>
      <c r="K1686" s="44">
        <v>4.9997E-2</v>
      </c>
      <c r="M1686" s="45">
        <v>4.90371E-2</v>
      </c>
    </row>
    <row r="1687" spans="4:13" ht="15.75" customHeight="1" x14ac:dyDescent="0.25">
      <c r="D1687" s="40"/>
      <c r="E1687" s="40"/>
      <c r="F1687" s="101">
        <v>38875</v>
      </c>
      <c r="G1687" s="44">
        <v>5.1500000000000004E-2</v>
      </c>
      <c r="H1687" s="44">
        <v>5.2824999999999997E-2</v>
      </c>
      <c r="I1687" s="44">
        <v>5.3800000000000001E-2</v>
      </c>
      <c r="J1687" s="44">
        <v>0.08</v>
      </c>
      <c r="K1687" s="44">
        <v>5.0176999999999999E-2</v>
      </c>
      <c r="M1687" s="45">
        <v>4.9110699999999993E-2</v>
      </c>
    </row>
    <row r="1688" spans="4:13" ht="15.75" customHeight="1" x14ac:dyDescent="0.25">
      <c r="D1688" s="40"/>
      <c r="E1688" s="40"/>
      <c r="F1688" s="101">
        <v>38876</v>
      </c>
      <c r="G1688" s="44">
        <v>5.1699999999999996E-2</v>
      </c>
      <c r="H1688" s="44">
        <v>5.2999999999999999E-2</v>
      </c>
      <c r="I1688" s="44">
        <v>5.3906299999999997E-2</v>
      </c>
      <c r="J1688" s="44">
        <v>0.08</v>
      </c>
      <c r="K1688" s="44">
        <v>4.9936000000000001E-2</v>
      </c>
      <c r="M1688" s="45">
        <v>4.9338699999999999E-2</v>
      </c>
    </row>
    <row r="1689" spans="4:13" ht="15.75" customHeight="1" x14ac:dyDescent="0.25">
      <c r="D1689" s="40"/>
      <c r="E1689" s="40"/>
      <c r="F1689" s="101">
        <v>38877</v>
      </c>
      <c r="G1689" s="44">
        <v>5.1762499999999996E-2</v>
      </c>
      <c r="H1689" s="44">
        <v>5.3099999999999994E-2</v>
      </c>
      <c r="I1689" s="44">
        <v>5.4050000000000001E-2</v>
      </c>
      <c r="J1689" s="44">
        <v>0.08</v>
      </c>
      <c r="K1689" s="44">
        <v>4.9714000000000001E-2</v>
      </c>
      <c r="M1689" s="45">
        <v>4.9326700000000001E-2</v>
      </c>
    </row>
    <row r="1690" spans="4:13" ht="15.75" customHeight="1" x14ac:dyDescent="0.25">
      <c r="D1690" s="40"/>
      <c r="E1690" s="40"/>
      <c r="F1690" s="101">
        <v>38880</v>
      </c>
      <c r="G1690" s="44">
        <v>5.1837500000000002E-2</v>
      </c>
      <c r="H1690" s="44">
        <v>5.3193799999999999E-2</v>
      </c>
      <c r="I1690" s="44">
        <v>5.4181299999999995E-2</v>
      </c>
      <c r="J1690" s="44">
        <v>0.08</v>
      </c>
      <c r="K1690" s="44">
        <v>4.9774000000000006E-2</v>
      </c>
      <c r="M1690" s="45">
        <v>4.9445300000000005E-2</v>
      </c>
    </row>
    <row r="1691" spans="4:13" ht="15.75" customHeight="1" x14ac:dyDescent="0.25">
      <c r="D1691" s="40"/>
      <c r="E1691" s="40"/>
      <c r="F1691" s="101">
        <v>38881</v>
      </c>
      <c r="G1691" s="44">
        <v>5.1987500000000006E-2</v>
      </c>
      <c r="H1691" s="44">
        <v>5.3293799999999995E-2</v>
      </c>
      <c r="I1691" s="44">
        <v>5.4199999999999998E-2</v>
      </c>
      <c r="J1691" s="44">
        <v>0.08</v>
      </c>
      <c r="K1691" s="44">
        <v>4.9612999999999997E-2</v>
      </c>
      <c r="M1691" s="45">
        <v>4.95156E-2</v>
      </c>
    </row>
    <row r="1692" spans="4:13" ht="15.75" customHeight="1" x14ac:dyDescent="0.25">
      <c r="D1692" s="40"/>
      <c r="E1692" s="40"/>
      <c r="F1692" s="101">
        <v>38882</v>
      </c>
      <c r="G1692" s="44">
        <v>5.2081299999999997E-2</v>
      </c>
      <c r="H1692" s="44">
        <v>5.3406299999999997E-2</v>
      </c>
      <c r="I1692" s="44">
        <v>5.4356299999999996E-2</v>
      </c>
      <c r="J1692" s="44">
        <v>0.08</v>
      </c>
      <c r="K1692" s="44">
        <v>5.0617000000000002E-2</v>
      </c>
      <c r="M1692" s="45">
        <v>4.9585900000000002E-2</v>
      </c>
    </row>
    <row r="1693" spans="4:13" ht="15.75" customHeight="1" x14ac:dyDescent="0.25">
      <c r="D1693" s="40"/>
      <c r="E1693" s="40"/>
      <c r="F1693" s="101">
        <v>38883</v>
      </c>
      <c r="G1693" s="44">
        <v>5.2518799999999997E-2</v>
      </c>
      <c r="H1693" s="44">
        <v>5.3956299999999999E-2</v>
      </c>
      <c r="I1693" s="44">
        <v>5.5162500000000003E-2</v>
      </c>
      <c r="J1693" s="44">
        <v>0.08</v>
      </c>
      <c r="K1693" s="44">
        <v>5.0940000000000006E-2</v>
      </c>
      <c r="M1693" s="45">
        <v>4.9825100000000004E-2</v>
      </c>
    </row>
    <row r="1694" spans="4:13" ht="15.75" customHeight="1" x14ac:dyDescent="0.25">
      <c r="D1694" s="40"/>
      <c r="E1694" s="40"/>
      <c r="F1694" s="101">
        <v>38884</v>
      </c>
      <c r="G1694" s="44">
        <v>5.2668799999999995E-2</v>
      </c>
      <c r="H1694" s="44">
        <v>5.4137500000000005E-2</v>
      </c>
      <c r="I1694" s="44">
        <v>5.5300000000000002E-2</v>
      </c>
      <c r="J1694" s="44">
        <v>0.08</v>
      </c>
      <c r="K1694" s="44">
        <v>5.1264000000000004E-2</v>
      </c>
      <c r="M1694" s="45">
        <v>4.9828700000000004E-2</v>
      </c>
    </row>
    <row r="1695" spans="4:13" ht="15.75" customHeight="1" x14ac:dyDescent="0.25">
      <c r="D1695" s="40"/>
      <c r="E1695" s="40"/>
      <c r="F1695" s="101">
        <v>38887</v>
      </c>
      <c r="G1695" s="44">
        <v>5.2793799999999995E-2</v>
      </c>
      <c r="H1695" s="44">
        <v>5.4243800000000002E-2</v>
      </c>
      <c r="I1695" s="44">
        <v>5.5500000000000001E-2</v>
      </c>
      <c r="J1695" s="44">
        <v>0.08</v>
      </c>
      <c r="K1695" s="44">
        <v>5.1345000000000002E-2</v>
      </c>
      <c r="M1695" s="45">
        <v>5.00711E-2</v>
      </c>
    </row>
    <row r="1696" spans="4:13" ht="15.75" customHeight="1" x14ac:dyDescent="0.25">
      <c r="D1696" s="40"/>
      <c r="E1696" s="40"/>
      <c r="F1696" s="101">
        <v>38888</v>
      </c>
      <c r="G1696" s="44">
        <v>5.2943800000000006E-2</v>
      </c>
      <c r="H1696" s="44">
        <v>5.4368800000000002E-2</v>
      </c>
      <c r="I1696" s="44">
        <v>5.5531300000000006E-2</v>
      </c>
      <c r="J1696" s="44">
        <v>0.08</v>
      </c>
      <c r="K1696" s="44">
        <v>5.1486999999999998E-2</v>
      </c>
      <c r="M1696" s="45">
        <v>5.0161400000000002E-2</v>
      </c>
    </row>
    <row r="1697" spans="4:13" ht="15.75" customHeight="1" x14ac:dyDescent="0.25">
      <c r="D1697" s="40"/>
      <c r="E1697" s="40"/>
      <c r="F1697" s="101">
        <v>38889</v>
      </c>
      <c r="G1697" s="44">
        <v>5.3021900000000004E-2</v>
      </c>
      <c r="H1697" s="44">
        <v>5.4487500000000001E-2</v>
      </c>
      <c r="I1697" s="44">
        <v>5.5668800000000004E-2</v>
      </c>
      <c r="J1697" s="44">
        <v>0.08</v>
      </c>
      <c r="K1697" s="44">
        <v>5.1527999999999997E-2</v>
      </c>
      <c r="M1697" s="45">
        <v>5.0285299999999998E-2</v>
      </c>
    </row>
    <row r="1698" spans="4:13" ht="15.75" customHeight="1" x14ac:dyDescent="0.25">
      <c r="D1698" s="40"/>
      <c r="E1698" s="40"/>
      <c r="F1698" s="101">
        <v>38890</v>
      </c>
      <c r="G1698" s="44">
        <v>5.3224999999999995E-2</v>
      </c>
      <c r="H1698" s="44">
        <v>5.4600000000000003E-2</v>
      </c>
      <c r="I1698" s="44">
        <v>5.5718799999999999E-2</v>
      </c>
      <c r="J1698" s="44">
        <v>0.08</v>
      </c>
      <c r="K1698" s="44">
        <v>5.2080000000000001E-2</v>
      </c>
      <c r="M1698" s="45">
        <v>5.0484099999999997E-2</v>
      </c>
    </row>
    <row r="1699" spans="4:13" ht="15.75" customHeight="1" x14ac:dyDescent="0.25">
      <c r="D1699" s="40"/>
      <c r="E1699" s="40"/>
      <c r="F1699" s="101">
        <v>38891</v>
      </c>
      <c r="G1699" s="44">
        <v>5.3350000000000002E-2</v>
      </c>
      <c r="H1699" s="44">
        <v>5.4800000000000001E-2</v>
      </c>
      <c r="I1699" s="44">
        <v>5.6043799999999998E-2</v>
      </c>
      <c r="J1699" s="44">
        <v>0.08</v>
      </c>
      <c r="K1699" s="44">
        <v>5.2222999999999999E-2</v>
      </c>
      <c r="M1699" s="45">
        <v>5.0534800000000005E-2</v>
      </c>
    </row>
    <row r="1700" spans="4:13" ht="15.75" customHeight="1" x14ac:dyDescent="0.25">
      <c r="D1700" s="40"/>
      <c r="E1700" s="40"/>
      <c r="F1700" s="101">
        <v>38894</v>
      </c>
      <c r="G1700" s="44">
        <v>5.3406299999999997E-2</v>
      </c>
      <c r="H1700" s="44">
        <v>5.4900000000000004E-2</v>
      </c>
      <c r="I1700" s="44">
        <v>5.6193799999999995E-2</v>
      </c>
      <c r="J1700" s="44">
        <v>0.08</v>
      </c>
      <c r="K1700" s="44">
        <v>5.2325999999999998E-2</v>
      </c>
      <c r="M1700" s="45">
        <v>5.0757099999999999E-2</v>
      </c>
    </row>
    <row r="1701" spans="4:13" ht="15.75" customHeight="1" x14ac:dyDescent="0.25">
      <c r="D1701" s="40"/>
      <c r="E1701" s="40"/>
      <c r="F1701" s="101">
        <v>38895</v>
      </c>
      <c r="G1701" s="44">
        <v>5.3499999999999999E-2</v>
      </c>
      <c r="H1701" s="44">
        <v>5.5E-2</v>
      </c>
      <c r="I1701" s="44">
        <v>5.62625E-2</v>
      </c>
      <c r="J1701" s="44">
        <v>0.08</v>
      </c>
      <c r="K1701" s="44">
        <v>5.1997999999999996E-2</v>
      </c>
      <c r="M1701" s="45">
        <v>5.0850799999999995E-2</v>
      </c>
    </row>
    <row r="1702" spans="4:13" ht="15.75" customHeight="1" x14ac:dyDescent="0.25">
      <c r="D1702" s="40"/>
      <c r="E1702" s="40"/>
      <c r="F1702" s="101">
        <v>38896</v>
      </c>
      <c r="G1702" s="44">
        <v>5.3499999999999999E-2</v>
      </c>
      <c r="H1702" s="44">
        <v>5.4987500000000002E-2</v>
      </c>
      <c r="I1702" s="44">
        <v>5.6174999999999996E-2</v>
      </c>
      <c r="J1702" s="44">
        <v>0.08</v>
      </c>
      <c r="K1702" s="44">
        <v>5.2428999999999996E-2</v>
      </c>
      <c r="M1702" s="45">
        <v>5.0944500000000004E-2</v>
      </c>
    </row>
    <row r="1703" spans="4:13" ht="15.75" customHeight="1" x14ac:dyDescent="0.25">
      <c r="D1703" s="40"/>
      <c r="E1703" s="40"/>
      <c r="F1703" s="101">
        <v>38897</v>
      </c>
      <c r="G1703" s="44">
        <v>5.3462500000000003E-2</v>
      </c>
      <c r="H1703" s="44">
        <v>5.5081300000000007E-2</v>
      </c>
      <c r="I1703" s="44">
        <v>5.6399999999999999E-2</v>
      </c>
      <c r="J1703" s="44">
        <v>8.2500000000000004E-2</v>
      </c>
      <c r="K1703" s="44">
        <v>5.1936000000000003E-2</v>
      </c>
      <c r="M1703" s="45">
        <v>5.1089799999999998E-2</v>
      </c>
    </row>
    <row r="1704" spans="4:13" ht="15.75" customHeight="1" x14ac:dyDescent="0.25">
      <c r="D1704" s="40"/>
      <c r="E1704" s="40"/>
      <c r="F1704" s="101">
        <v>38898</v>
      </c>
      <c r="G1704" s="44">
        <v>5.3343800000000004E-2</v>
      </c>
      <c r="H1704" s="44">
        <v>5.4806299999999995E-2</v>
      </c>
      <c r="I1704" s="44">
        <v>5.58938E-2</v>
      </c>
      <c r="J1704" s="44">
        <v>8.2500000000000004E-2</v>
      </c>
      <c r="K1704" s="44">
        <v>5.1364E-2</v>
      </c>
      <c r="M1704" s="45">
        <v>5.1111299999999998E-2</v>
      </c>
    </row>
    <row r="1705" spans="4:13" ht="15.75" customHeight="1" x14ac:dyDescent="0.25">
      <c r="D1705" s="40"/>
      <c r="E1705" s="40"/>
      <c r="F1705" s="101">
        <v>38901</v>
      </c>
      <c r="G1705" s="44">
        <v>5.3337500000000003E-2</v>
      </c>
      <c r="H1705" s="44">
        <v>5.4800000000000001E-2</v>
      </c>
      <c r="I1705" s="44">
        <v>5.5800000000000002E-2</v>
      </c>
      <c r="J1705" s="44">
        <v>8.2500000000000004E-2</v>
      </c>
      <c r="K1705" s="44">
        <v>5.1486000000000004E-2</v>
      </c>
      <c r="M1705" s="45">
        <v>5.1801899999999998E-2</v>
      </c>
    </row>
    <row r="1706" spans="4:13" ht="15.75" customHeight="1" x14ac:dyDescent="0.25">
      <c r="D1706" s="40"/>
      <c r="E1706" s="40"/>
      <c r="F1706" s="101">
        <v>38902</v>
      </c>
      <c r="G1706" s="44">
        <v>5.3343800000000004E-2</v>
      </c>
      <c r="H1706" s="44">
        <v>5.4856299999999997E-2</v>
      </c>
      <c r="I1706" s="44">
        <v>5.5899999999999998E-2</v>
      </c>
      <c r="J1706" s="44" t="s">
        <v>33</v>
      </c>
      <c r="K1706" s="44">
        <v>5.1486000000000004E-2</v>
      </c>
      <c r="M1706" s="45">
        <v>5.1801899999999998E-2</v>
      </c>
    </row>
    <row r="1707" spans="4:13" ht="15.75" customHeight="1" x14ac:dyDescent="0.25">
      <c r="D1707" s="40"/>
      <c r="E1707" s="40"/>
      <c r="F1707" s="101">
        <v>38903</v>
      </c>
      <c r="G1707" s="44">
        <v>5.3368800000000001E-2</v>
      </c>
      <c r="H1707" s="44">
        <v>5.4887499999999999E-2</v>
      </c>
      <c r="I1707" s="44">
        <v>5.5918799999999998E-2</v>
      </c>
      <c r="J1707" s="44">
        <v>8.2500000000000004E-2</v>
      </c>
      <c r="K1707" s="44">
        <v>5.2204E-2</v>
      </c>
      <c r="M1707" s="45">
        <v>5.1897800000000001E-2</v>
      </c>
    </row>
    <row r="1708" spans="4:13" ht="15.75" customHeight="1" x14ac:dyDescent="0.25">
      <c r="D1708" s="40"/>
      <c r="E1708" s="40"/>
      <c r="F1708" s="101">
        <v>38904</v>
      </c>
      <c r="G1708" s="44">
        <v>5.3449999999999998E-2</v>
      </c>
      <c r="H1708" s="44">
        <v>5.5071899999999993E-2</v>
      </c>
      <c r="I1708" s="44">
        <v>5.6293800000000005E-2</v>
      </c>
      <c r="J1708" s="44">
        <v>8.2500000000000004E-2</v>
      </c>
      <c r="K1708" s="44">
        <v>5.1792999999999999E-2</v>
      </c>
      <c r="M1708" s="45">
        <v>5.1918499999999999E-2</v>
      </c>
    </row>
    <row r="1709" spans="4:13" ht="15.75" customHeight="1" x14ac:dyDescent="0.25">
      <c r="D1709" s="40"/>
      <c r="E1709" s="40"/>
      <c r="F1709" s="101">
        <v>38905</v>
      </c>
      <c r="G1709" s="44">
        <v>5.3493800000000001E-2</v>
      </c>
      <c r="H1709" s="44">
        <v>5.5099999999999996E-2</v>
      </c>
      <c r="I1709" s="44">
        <v>5.6299999999999996E-2</v>
      </c>
      <c r="J1709" s="44">
        <v>8.2500000000000004E-2</v>
      </c>
      <c r="K1709" s="44">
        <v>5.1261000000000001E-2</v>
      </c>
      <c r="M1709" s="45">
        <v>5.1921299999999997E-2</v>
      </c>
    </row>
    <row r="1710" spans="4:13" ht="15.75" customHeight="1" x14ac:dyDescent="0.25">
      <c r="D1710" s="40"/>
      <c r="E1710" s="40"/>
      <c r="F1710" s="101">
        <v>38908</v>
      </c>
      <c r="G1710" s="44">
        <v>5.3556299999999994E-2</v>
      </c>
      <c r="H1710" s="44">
        <v>5.5E-2</v>
      </c>
      <c r="I1710" s="44">
        <v>5.6100000000000004E-2</v>
      </c>
      <c r="J1710" s="44">
        <v>8.2500000000000004E-2</v>
      </c>
      <c r="K1710" s="44">
        <v>5.1241000000000002E-2</v>
      </c>
      <c r="M1710" s="45">
        <v>5.1973800000000001E-2</v>
      </c>
    </row>
    <row r="1711" spans="4:13" ht="15.75" customHeight="1" x14ac:dyDescent="0.25">
      <c r="D1711" s="40"/>
      <c r="E1711" s="40"/>
      <c r="F1711" s="101">
        <v>38909</v>
      </c>
      <c r="G1711" s="44">
        <v>5.35688E-2</v>
      </c>
      <c r="H1711" s="44">
        <v>5.5E-2</v>
      </c>
      <c r="I1711" s="44">
        <v>5.6100000000000004E-2</v>
      </c>
      <c r="J1711" s="44">
        <v>8.2500000000000004E-2</v>
      </c>
      <c r="K1711" s="44">
        <v>5.0996E-2</v>
      </c>
      <c r="M1711" s="45">
        <v>5.19803E-2</v>
      </c>
    </row>
    <row r="1712" spans="4:13" ht="15.75" customHeight="1" x14ac:dyDescent="0.25">
      <c r="D1712" s="40"/>
      <c r="E1712" s="40"/>
      <c r="F1712" s="101">
        <v>38910</v>
      </c>
      <c r="G1712" s="44">
        <v>5.3587499999999996E-2</v>
      </c>
      <c r="H1712" s="44">
        <v>5.5003099999999999E-2</v>
      </c>
      <c r="I1712" s="44">
        <v>5.6081300000000001E-2</v>
      </c>
      <c r="J1712" s="44">
        <v>8.2500000000000004E-2</v>
      </c>
      <c r="K1712" s="44">
        <v>5.0976E-2</v>
      </c>
      <c r="M1712" s="45">
        <v>5.1980000000000005E-2</v>
      </c>
    </row>
    <row r="1713" spans="4:13" ht="15.75" customHeight="1" x14ac:dyDescent="0.25">
      <c r="D1713" s="40"/>
      <c r="E1713" s="40"/>
      <c r="F1713" s="101">
        <v>38911</v>
      </c>
      <c r="G1713" s="44">
        <v>5.3687500000000006E-2</v>
      </c>
      <c r="H1713" s="44">
        <v>5.5068800000000001E-2</v>
      </c>
      <c r="I1713" s="44">
        <v>5.6093799999999999E-2</v>
      </c>
      <c r="J1713" s="44">
        <v>8.2500000000000004E-2</v>
      </c>
      <c r="K1713" s="44">
        <v>5.0629999999999994E-2</v>
      </c>
      <c r="M1713" s="45">
        <v>5.19844E-2</v>
      </c>
    </row>
    <row r="1714" spans="4:13" ht="15.75" customHeight="1" x14ac:dyDescent="0.25">
      <c r="D1714" s="40"/>
      <c r="E1714" s="40"/>
      <c r="F1714" s="101">
        <v>38912</v>
      </c>
      <c r="G1714" s="44">
        <v>5.3687500000000006E-2</v>
      </c>
      <c r="H1714" s="44">
        <v>5.4981299999999997E-2</v>
      </c>
      <c r="I1714" s="44">
        <v>5.5800000000000002E-2</v>
      </c>
      <c r="J1714" s="44">
        <v>8.2500000000000004E-2</v>
      </c>
      <c r="K1714" s="44">
        <v>5.0629E-2</v>
      </c>
      <c r="M1714" s="45">
        <v>5.1986100000000007E-2</v>
      </c>
    </row>
    <row r="1715" spans="4:13" ht="15.75" customHeight="1" x14ac:dyDescent="0.25">
      <c r="D1715" s="40"/>
      <c r="E1715" s="40"/>
      <c r="F1715" s="101">
        <v>38915</v>
      </c>
      <c r="G1715" s="44">
        <v>5.3699999999999998E-2</v>
      </c>
      <c r="H1715" s="44">
        <v>5.4900000000000004E-2</v>
      </c>
      <c r="I1715" s="44">
        <v>5.5599999999999997E-2</v>
      </c>
      <c r="J1715" s="44">
        <v>8.2500000000000004E-2</v>
      </c>
      <c r="K1715" s="44">
        <v>5.0629E-2</v>
      </c>
      <c r="M1715" s="45">
        <v>5.1993299999999999E-2</v>
      </c>
    </row>
    <row r="1716" spans="4:13" ht="15.75" customHeight="1" x14ac:dyDescent="0.25">
      <c r="D1716" s="40"/>
      <c r="E1716" s="40"/>
      <c r="F1716" s="101">
        <v>38916</v>
      </c>
      <c r="G1716" s="44">
        <v>5.3781299999999997E-2</v>
      </c>
      <c r="H1716" s="44">
        <v>5.5E-2</v>
      </c>
      <c r="I1716" s="44">
        <v>5.5824999999999993E-2</v>
      </c>
      <c r="J1716" s="44">
        <v>8.2500000000000004E-2</v>
      </c>
      <c r="K1716" s="44">
        <v>5.1302E-2</v>
      </c>
      <c r="M1716" s="45">
        <v>5.1983599999999998E-2</v>
      </c>
    </row>
    <row r="1717" spans="4:13" ht="15.75" customHeight="1" x14ac:dyDescent="0.25">
      <c r="D1717" s="40"/>
      <c r="E1717" s="40"/>
      <c r="F1717" s="101">
        <v>38917</v>
      </c>
      <c r="G1717" s="44">
        <v>5.3891299999999996E-2</v>
      </c>
      <c r="H1717" s="44">
        <v>5.5199999999999999E-2</v>
      </c>
      <c r="I1717" s="44">
        <v>5.6103800000000002E-2</v>
      </c>
      <c r="J1717" s="44">
        <v>8.2500000000000004E-2</v>
      </c>
      <c r="K1717" s="44">
        <v>5.0487000000000004E-2</v>
      </c>
      <c r="M1717" s="45">
        <v>5.1973900000000003E-2</v>
      </c>
    </row>
    <row r="1718" spans="4:13" ht="15.75" customHeight="1" x14ac:dyDescent="0.25">
      <c r="D1718" s="40"/>
      <c r="E1718" s="40"/>
      <c r="F1718" s="101">
        <v>38918</v>
      </c>
      <c r="G1718" s="44">
        <v>5.4000000000000006E-2</v>
      </c>
      <c r="H1718" s="44">
        <v>5.5106299999999997E-2</v>
      </c>
      <c r="I1718" s="44">
        <v>5.5943800000000002E-2</v>
      </c>
      <c r="J1718" s="44">
        <v>8.2500000000000004E-2</v>
      </c>
      <c r="K1718" s="44">
        <v>5.0263000000000002E-2</v>
      </c>
      <c r="M1718" s="45">
        <v>5.1981200000000005E-2</v>
      </c>
    </row>
    <row r="1719" spans="4:13" ht="15.75" customHeight="1" x14ac:dyDescent="0.25">
      <c r="D1719" s="40"/>
      <c r="E1719" s="40"/>
      <c r="F1719" s="101">
        <v>38919</v>
      </c>
      <c r="G1719" s="44">
        <v>5.3849999999999995E-2</v>
      </c>
      <c r="H1719" s="44">
        <v>5.4850000000000003E-2</v>
      </c>
      <c r="I1719" s="44">
        <v>5.5500000000000001E-2</v>
      </c>
      <c r="J1719" s="44">
        <v>8.2500000000000004E-2</v>
      </c>
      <c r="K1719" s="44">
        <v>5.0403999999999997E-2</v>
      </c>
      <c r="M1719" s="45">
        <v>5.1986100000000007E-2</v>
      </c>
    </row>
    <row r="1720" spans="4:13" ht="15.75" customHeight="1" x14ac:dyDescent="0.25">
      <c r="D1720" s="40"/>
      <c r="E1720" s="40"/>
      <c r="F1720" s="101">
        <v>38922</v>
      </c>
      <c r="G1720" s="44">
        <v>5.3937499999999999E-2</v>
      </c>
      <c r="H1720" s="44">
        <v>5.4900000000000004E-2</v>
      </c>
      <c r="I1720" s="44">
        <v>5.55813E-2</v>
      </c>
      <c r="J1720" s="44">
        <v>8.2500000000000004E-2</v>
      </c>
      <c r="K1720" s="44">
        <v>5.0423999999999997E-2</v>
      </c>
      <c r="M1720" s="45">
        <v>5.2022399999999996E-2</v>
      </c>
    </row>
    <row r="1721" spans="4:13" ht="15.75" customHeight="1" x14ac:dyDescent="0.25">
      <c r="D1721" s="40"/>
      <c r="E1721" s="40"/>
      <c r="F1721" s="101">
        <v>38923</v>
      </c>
      <c r="G1721" s="44">
        <v>5.3981300000000003E-2</v>
      </c>
      <c r="H1721" s="44">
        <v>5.4900000000000004E-2</v>
      </c>
      <c r="I1721" s="44">
        <v>5.5599999999999997E-2</v>
      </c>
      <c r="J1721" s="44">
        <v>8.2500000000000004E-2</v>
      </c>
      <c r="K1721" s="44">
        <v>5.0627999999999999E-2</v>
      </c>
      <c r="M1721" s="45">
        <v>5.2035400000000002E-2</v>
      </c>
    </row>
    <row r="1722" spans="4:13" ht="15.75" customHeight="1" x14ac:dyDescent="0.25">
      <c r="D1722" s="40"/>
      <c r="E1722" s="40"/>
      <c r="F1722" s="101">
        <v>38924</v>
      </c>
      <c r="G1722" s="44">
        <v>5.4000000000000006E-2</v>
      </c>
      <c r="H1722" s="44">
        <v>5.5E-2</v>
      </c>
      <c r="I1722" s="44">
        <v>5.5718799999999999E-2</v>
      </c>
      <c r="J1722" s="44">
        <v>8.2500000000000004E-2</v>
      </c>
      <c r="K1722" s="44">
        <v>5.0301999999999999E-2</v>
      </c>
      <c r="M1722" s="45">
        <v>5.2065200000000006E-2</v>
      </c>
    </row>
    <row r="1723" spans="4:13" ht="15.75" customHeight="1" x14ac:dyDescent="0.25">
      <c r="D1723" s="40"/>
      <c r="E1723" s="40"/>
      <c r="F1723" s="101">
        <v>38925</v>
      </c>
      <c r="G1723" s="44">
        <v>5.4000000000000006E-2</v>
      </c>
      <c r="H1723" s="44">
        <v>5.4850000000000003E-2</v>
      </c>
      <c r="I1723" s="44">
        <v>5.5431299999999996E-2</v>
      </c>
      <c r="J1723" s="44">
        <v>8.2500000000000004E-2</v>
      </c>
      <c r="K1723" s="44">
        <v>5.0342999999999999E-2</v>
      </c>
      <c r="M1723" s="45">
        <v>5.2066000000000001E-2</v>
      </c>
    </row>
    <row r="1724" spans="4:13" ht="15.75" customHeight="1" x14ac:dyDescent="0.25">
      <c r="D1724" s="40"/>
      <c r="E1724" s="40"/>
      <c r="F1724" s="101">
        <v>38926</v>
      </c>
      <c r="G1724" s="44">
        <v>5.4018800000000006E-2</v>
      </c>
      <c r="H1724" s="44">
        <v>5.4887499999999999E-2</v>
      </c>
      <c r="I1724" s="44">
        <v>5.5481299999999997E-2</v>
      </c>
      <c r="J1724" s="44">
        <v>8.2500000000000004E-2</v>
      </c>
      <c r="K1724" s="44">
        <v>4.9896000000000003E-2</v>
      </c>
      <c r="M1724" s="45">
        <v>5.20638E-2</v>
      </c>
    </row>
    <row r="1725" spans="4:13" ht="15.75" customHeight="1" x14ac:dyDescent="0.25">
      <c r="D1725" s="40"/>
      <c r="E1725" s="40"/>
      <c r="F1725" s="101">
        <v>38929</v>
      </c>
      <c r="G1725" s="44">
        <v>5.3906299999999997E-2</v>
      </c>
      <c r="H1725" s="44">
        <v>5.4656299999999998E-2</v>
      </c>
      <c r="I1725" s="44">
        <v>5.5099999999999996E-2</v>
      </c>
      <c r="J1725" s="44">
        <v>8.2500000000000004E-2</v>
      </c>
      <c r="K1725" s="44">
        <v>4.9793999999999998E-2</v>
      </c>
      <c r="M1725" s="45">
        <v>5.2077499999999999E-2</v>
      </c>
    </row>
    <row r="1726" spans="4:13" ht="15.75" customHeight="1" x14ac:dyDescent="0.25">
      <c r="D1726" s="40"/>
      <c r="E1726" s="40"/>
      <c r="F1726" s="101">
        <v>38930</v>
      </c>
      <c r="G1726" s="44">
        <v>5.3899999999999997E-2</v>
      </c>
      <c r="H1726" s="44">
        <v>5.4675000000000001E-2</v>
      </c>
      <c r="I1726" s="44">
        <v>5.5131300000000001E-2</v>
      </c>
      <c r="J1726" s="44">
        <v>8.2500000000000004E-2</v>
      </c>
      <c r="K1726" s="44">
        <v>4.9752999999999999E-2</v>
      </c>
      <c r="M1726" s="45">
        <v>5.2077499999999999E-2</v>
      </c>
    </row>
    <row r="1727" spans="4:13" ht="15.75" customHeight="1" x14ac:dyDescent="0.25">
      <c r="D1727" s="40"/>
      <c r="E1727" s="40"/>
      <c r="F1727" s="101">
        <v>38931</v>
      </c>
      <c r="G1727" s="44">
        <v>5.3956299999999999E-2</v>
      </c>
      <c r="H1727" s="44">
        <v>5.4718799999999998E-2</v>
      </c>
      <c r="I1727" s="44">
        <v>5.5175000000000002E-2</v>
      </c>
      <c r="J1727" s="44">
        <v>8.2500000000000004E-2</v>
      </c>
      <c r="K1727" s="44">
        <v>4.9631999999999996E-2</v>
      </c>
      <c r="M1727" s="45">
        <v>5.21024E-2</v>
      </c>
    </row>
    <row r="1728" spans="4:13" ht="15.75" customHeight="1" x14ac:dyDescent="0.25">
      <c r="D1728" s="40"/>
      <c r="E1728" s="40"/>
      <c r="F1728" s="101">
        <v>38932</v>
      </c>
      <c r="G1728" s="44">
        <v>5.4062499999999999E-2</v>
      </c>
      <c r="H1728" s="44">
        <v>5.4800000000000001E-2</v>
      </c>
      <c r="I1728" s="44">
        <v>5.5274999999999998E-2</v>
      </c>
      <c r="J1728" s="44">
        <v>8.2500000000000004E-2</v>
      </c>
      <c r="K1728" s="44">
        <v>4.9591000000000003E-2</v>
      </c>
      <c r="M1728" s="45">
        <v>5.2100999999999995E-2</v>
      </c>
    </row>
    <row r="1729" spans="4:13" ht="15.75" customHeight="1" x14ac:dyDescent="0.25">
      <c r="D1729" s="40"/>
      <c r="E1729" s="40"/>
      <c r="F1729" s="101">
        <v>38933</v>
      </c>
      <c r="G1729" s="44">
        <v>5.4199999999999998E-2</v>
      </c>
      <c r="H1729" s="44">
        <v>5.4993800000000002E-2</v>
      </c>
      <c r="I1729" s="44">
        <v>5.55188E-2</v>
      </c>
      <c r="J1729" s="44">
        <v>8.2500000000000004E-2</v>
      </c>
      <c r="K1729" s="44">
        <v>4.8925000000000003E-2</v>
      </c>
      <c r="M1729" s="45">
        <v>5.2096700000000003E-2</v>
      </c>
    </row>
    <row r="1730" spans="4:13" ht="15.75" customHeight="1" x14ac:dyDescent="0.25">
      <c r="D1730" s="40"/>
      <c r="E1730" s="40"/>
      <c r="F1730" s="101">
        <v>38936</v>
      </c>
      <c r="G1730" s="44">
        <v>5.3681300000000001E-2</v>
      </c>
      <c r="H1730" s="44">
        <v>5.4400000000000004E-2</v>
      </c>
      <c r="I1730" s="44">
        <v>5.4900000000000004E-2</v>
      </c>
      <c r="J1730" s="44">
        <v>8.2500000000000004E-2</v>
      </c>
      <c r="K1730" s="44">
        <v>4.9185999999999994E-2</v>
      </c>
      <c r="M1730" s="45">
        <v>5.2096200000000002E-2</v>
      </c>
    </row>
    <row r="1731" spans="4:13" ht="15.75" customHeight="1" x14ac:dyDescent="0.25">
      <c r="D1731" s="40"/>
      <c r="E1731" s="40"/>
      <c r="F1731" s="101">
        <v>38937</v>
      </c>
      <c r="G1731" s="44">
        <v>5.3699999999999998E-2</v>
      </c>
      <c r="H1731" s="44">
        <v>5.4459400000000005E-2</v>
      </c>
      <c r="I1731" s="44">
        <v>5.5E-2</v>
      </c>
      <c r="J1731" s="44">
        <v>8.2500000000000004E-2</v>
      </c>
      <c r="K1731" s="44">
        <v>4.9165E-2</v>
      </c>
      <c r="M1731" s="45">
        <v>5.2096200000000002E-2</v>
      </c>
    </row>
    <row r="1732" spans="4:13" ht="15.75" customHeight="1" x14ac:dyDescent="0.25">
      <c r="D1732" s="40"/>
      <c r="E1732" s="40"/>
      <c r="F1732" s="101">
        <v>38938</v>
      </c>
      <c r="G1732" s="44">
        <v>5.33E-2</v>
      </c>
      <c r="H1732" s="44">
        <v>5.4037499999999995E-2</v>
      </c>
      <c r="I1732" s="44">
        <v>5.4600000000000003E-2</v>
      </c>
      <c r="J1732" s="44">
        <v>8.2500000000000004E-2</v>
      </c>
      <c r="K1732" s="44">
        <v>4.9367000000000001E-2</v>
      </c>
      <c r="M1732" s="45">
        <v>5.2122299999999996E-2</v>
      </c>
    </row>
    <row r="1733" spans="4:13" ht="15.75" customHeight="1" x14ac:dyDescent="0.25">
      <c r="D1733" s="40"/>
      <c r="E1733" s="40"/>
      <c r="F1733" s="101">
        <v>38939</v>
      </c>
      <c r="G1733" s="44">
        <v>5.33E-2</v>
      </c>
      <c r="H1733" s="44">
        <v>5.4018800000000006E-2</v>
      </c>
      <c r="I1733" s="44">
        <v>5.4587500000000004E-2</v>
      </c>
      <c r="J1733" s="44">
        <v>8.2500000000000004E-2</v>
      </c>
      <c r="K1733" s="44">
        <v>4.9309000000000006E-2</v>
      </c>
      <c r="M1733" s="45">
        <v>5.2121800000000003E-2</v>
      </c>
    </row>
    <row r="1734" spans="4:13" ht="15.75" customHeight="1" x14ac:dyDescent="0.25">
      <c r="D1734" s="40"/>
      <c r="E1734" s="40"/>
      <c r="F1734" s="101">
        <v>38940</v>
      </c>
      <c r="G1734" s="44">
        <v>5.33E-2</v>
      </c>
      <c r="H1734" s="44">
        <v>5.4050000000000001E-2</v>
      </c>
      <c r="I1734" s="44">
        <v>5.4725000000000003E-2</v>
      </c>
      <c r="J1734" s="44">
        <v>8.2500000000000004E-2</v>
      </c>
      <c r="K1734" s="44">
        <v>4.9690999999999999E-2</v>
      </c>
      <c r="M1734" s="45">
        <v>5.21246E-2</v>
      </c>
    </row>
    <row r="1735" spans="4:13" ht="15.75" customHeight="1" x14ac:dyDescent="0.25">
      <c r="D1735" s="40"/>
      <c r="E1735" s="40"/>
      <c r="F1735" s="101">
        <v>38943</v>
      </c>
      <c r="G1735" s="44">
        <v>5.33E-2</v>
      </c>
      <c r="H1735" s="44">
        <v>5.4162499999999995E-2</v>
      </c>
      <c r="I1735" s="44">
        <v>5.5E-2</v>
      </c>
      <c r="J1735" s="44">
        <v>8.2500000000000004E-2</v>
      </c>
      <c r="K1735" s="44">
        <v>4.9951999999999996E-2</v>
      </c>
      <c r="M1735" s="45">
        <v>5.2170699999999993E-2</v>
      </c>
    </row>
    <row r="1736" spans="4:13" ht="15.75" customHeight="1" x14ac:dyDescent="0.25">
      <c r="D1736" s="40"/>
      <c r="E1736" s="40"/>
      <c r="F1736" s="101">
        <v>38944</v>
      </c>
      <c r="G1736" s="44">
        <v>5.33E-2</v>
      </c>
      <c r="H1736" s="44">
        <v>5.4262499999999998E-2</v>
      </c>
      <c r="I1736" s="44">
        <v>5.5149999999999998E-2</v>
      </c>
      <c r="J1736" s="44">
        <v>8.2500000000000004E-2</v>
      </c>
      <c r="K1736" s="44">
        <v>4.9288999999999999E-2</v>
      </c>
      <c r="M1736" s="45">
        <v>5.21837E-2</v>
      </c>
    </row>
    <row r="1737" spans="4:13" ht="15.75" customHeight="1" x14ac:dyDescent="0.25">
      <c r="D1737" s="40"/>
      <c r="E1737" s="40"/>
      <c r="F1737" s="101">
        <v>38945</v>
      </c>
      <c r="G1737" s="44">
        <v>5.33E-2</v>
      </c>
      <c r="H1737" s="44">
        <v>5.4100000000000002E-2</v>
      </c>
      <c r="I1737" s="44">
        <v>5.4881300000000001E-2</v>
      </c>
      <c r="J1737" s="44">
        <v>8.2500000000000004E-2</v>
      </c>
      <c r="K1737" s="44">
        <v>4.8590000000000001E-2</v>
      </c>
      <c r="M1737" s="45">
        <v>5.21649E-2</v>
      </c>
    </row>
    <row r="1738" spans="4:13" ht="15.75" customHeight="1" x14ac:dyDescent="0.25">
      <c r="D1738" s="40"/>
      <c r="E1738" s="40"/>
      <c r="F1738" s="101">
        <v>38946</v>
      </c>
      <c r="G1738" s="44">
        <v>5.3249999999999999E-2</v>
      </c>
      <c r="H1738" s="44">
        <v>5.3925000000000001E-2</v>
      </c>
      <c r="I1738" s="44">
        <v>5.45E-2</v>
      </c>
      <c r="J1738" s="44">
        <v>8.2500000000000004E-2</v>
      </c>
      <c r="K1738" s="44">
        <v>4.8630000000000007E-2</v>
      </c>
      <c r="M1738" s="45">
        <v>5.2165700000000002E-2</v>
      </c>
    </row>
    <row r="1739" spans="4:13" ht="15.75" customHeight="1" x14ac:dyDescent="0.25">
      <c r="D1739" s="40"/>
      <c r="E1739" s="40"/>
      <c r="F1739" s="101">
        <v>38947</v>
      </c>
      <c r="G1739" s="44">
        <v>5.3256300000000006E-2</v>
      </c>
      <c r="H1739" s="44">
        <v>5.3993800000000002E-2</v>
      </c>
      <c r="I1739" s="44">
        <v>5.4656299999999998E-2</v>
      </c>
      <c r="J1739" s="44">
        <v>8.2500000000000004E-2</v>
      </c>
      <c r="K1739" s="44">
        <v>4.8410000000000002E-2</v>
      </c>
      <c r="M1739" s="45">
        <v>5.21603E-2</v>
      </c>
    </row>
    <row r="1740" spans="4:13" ht="15.75" customHeight="1" x14ac:dyDescent="0.25">
      <c r="D1740" s="40"/>
      <c r="E1740" s="40"/>
      <c r="F1740" s="101">
        <v>38950</v>
      </c>
      <c r="G1740" s="44">
        <v>5.3243799999999994E-2</v>
      </c>
      <c r="H1740" s="44">
        <v>5.3981300000000003E-2</v>
      </c>
      <c r="I1740" s="44">
        <v>5.4574999999999999E-2</v>
      </c>
      <c r="J1740" s="44">
        <v>8.2500000000000004E-2</v>
      </c>
      <c r="K1740" s="44">
        <v>4.8112000000000002E-2</v>
      </c>
      <c r="M1740" s="45">
        <v>5.2206400000000007E-2</v>
      </c>
    </row>
    <row r="1741" spans="4:13" ht="15.75" customHeight="1" x14ac:dyDescent="0.25">
      <c r="D1741" s="40"/>
      <c r="E1741" s="40"/>
      <c r="F1741" s="101">
        <v>38951</v>
      </c>
      <c r="G1741" s="44">
        <v>5.3256300000000006E-2</v>
      </c>
      <c r="H1741" s="44">
        <v>5.4000000000000006E-2</v>
      </c>
      <c r="I1741" s="44">
        <v>5.4612499999999994E-2</v>
      </c>
      <c r="J1741" s="44">
        <v>8.2500000000000004E-2</v>
      </c>
      <c r="K1741" s="44">
        <v>4.8091999999999996E-2</v>
      </c>
      <c r="M1741" s="45">
        <v>5.2219300000000003E-2</v>
      </c>
    </row>
    <row r="1742" spans="4:13" ht="15.75" customHeight="1" x14ac:dyDescent="0.25">
      <c r="D1742" s="40"/>
      <c r="E1742" s="40"/>
      <c r="F1742" s="101">
        <v>38952</v>
      </c>
      <c r="G1742" s="44">
        <v>5.3243799999999994E-2</v>
      </c>
      <c r="H1742" s="44">
        <v>5.4000000000000006E-2</v>
      </c>
      <c r="I1742" s="44">
        <v>5.4600000000000003E-2</v>
      </c>
      <c r="J1742" s="44">
        <v>8.2500000000000004E-2</v>
      </c>
      <c r="K1742" s="44">
        <v>4.8071999999999997E-2</v>
      </c>
      <c r="M1742" s="45">
        <v>5.2228899999999995E-2</v>
      </c>
    </row>
    <row r="1743" spans="4:13" ht="15.75" customHeight="1" x14ac:dyDescent="0.25">
      <c r="D1743" s="40"/>
      <c r="E1743" s="40"/>
      <c r="F1743" s="101">
        <v>38953</v>
      </c>
      <c r="G1743" s="44">
        <v>5.3281299999999997E-2</v>
      </c>
      <c r="H1743" s="44">
        <v>5.4000000000000006E-2</v>
      </c>
      <c r="I1743" s="44">
        <v>5.4600000000000003E-2</v>
      </c>
      <c r="J1743" s="44">
        <v>8.2500000000000004E-2</v>
      </c>
      <c r="K1743" s="44">
        <v>4.7992E-2</v>
      </c>
      <c r="M1743" s="45">
        <v>5.2231600000000003E-2</v>
      </c>
    </row>
    <row r="1744" spans="4:13" ht="15.75" customHeight="1" x14ac:dyDescent="0.25">
      <c r="D1744" s="40"/>
      <c r="E1744" s="40"/>
      <c r="F1744" s="101">
        <v>38954</v>
      </c>
      <c r="G1744" s="44">
        <v>5.33E-2</v>
      </c>
      <c r="H1744" s="44">
        <v>5.4000000000000006E-2</v>
      </c>
      <c r="I1744" s="44">
        <v>5.4537500000000003E-2</v>
      </c>
      <c r="J1744" s="44">
        <v>8.2500000000000004E-2</v>
      </c>
      <c r="K1744" s="44">
        <v>4.7793000000000002E-2</v>
      </c>
      <c r="M1744" s="45">
        <v>5.2231500000000007E-2</v>
      </c>
    </row>
    <row r="1745" spans="4:13" ht="15.75" customHeight="1" x14ac:dyDescent="0.25">
      <c r="D1745" s="40"/>
      <c r="E1745" s="40"/>
      <c r="F1745" s="101">
        <v>38957</v>
      </c>
      <c r="G1745" s="44" t="s">
        <v>33</v>
      </c>
      <c r="H1745" s="44" t="s">
        <v>33</v>
      </c>
      <c r="I1745" s="44" t="s">
        <v>33</v>
      </c>
      <c r="J1745" s="44">
        <v>8.2500000000000004E-2</v>
      </c>
      <c r="K1745" s="44">
        <v>4.7911000000000002E-2</v>
      </c>
      <c r="M1745" s="45">
        <v>5.2258199999999998E-2</v>
      </c>
    </row>
    <row r="1746" spans="4:13" ht="15.75" customHeight="1" x14ac:dyDescent="0.25">
      <c r="D1746" s="40"/>
      <c r="E1746" s="40"/>
      <c r="F1746" s="101">
        <v>38958</v>
      </c>
      <c r="G1746" s="44">
        <v>5.33E-2</v>
      </c>
      <c r="H1746" s="44">
        <v>5.4000000000000006E-2</v>
      </c>
      <c r="I1746" s="44">
        <v>5.4606300000000003E-2</v>
      </c>
      <c r="J1746" s="44">
        <v>8.2500000000000004E-2</v>
      </c>
      <c r="K1746" s="44">
        <v>4.7771999999999995E-2</v>
      </c>
      <c r="M1746" s="45">
        <v>5.2267900000000006E-2</v>
      </c>
    </row>
    <row r="1747" spans="4:13" ht="15.75" customHeight="1" x14ac:dyDescent="0.25">
      <c r="D1747" s="40"/>
      <c r="E1747" s="40"/>
      <c r="F1747" s="101">
        <v>38959</v>
      </c>
      <c r="G1747" s="44">
        <v>5.33E-2</v>
      </c>
      <c r="H1747" s="44">
        <v>5.4000000000000006E-2</v>
      </c>
      <c r="I1747" s="44">
        <v>5.4493799999999995E-2</v>
      </c>
      <c r="J1747" s="44">
        <v>8.2500000000000004E-2</v>
      </c>
      <c r="K1747" s="44">
        <v>4.7515000000000002E-2</v>
      </c>
      <c r="M1747" s="45">
        <v>5.2269300000000005E-2</v>
      </c>
    </row>
    <row r="1748" spans="4:13" ht="15.75" customHeight="1" x14ac:dyDescent="0.25">
      <c r="D1748" s="40"/>
      <c r="E1748" s="40"/>
      <c r="F1748" s="101">
        <v>38960</v>
      </c>
      <c r="G1748" s="44">
        <v>5.33E-2</v>
      </c>
      <c r="H1748" s="44">
        <v>5.3975000000000002E-2</v>
      </c>
      <c r="I1748" s="44">
        <v>5.4312500000000007E-2</v>
      </c>
      <c r="J1748" s="44">
        <v>8.2500000000000004E-2</v>
      </c>
      <c r="K1748" s="44">
        <v>4.7257999999999994E-2</v>
      </c>
      <c r="M1748" s="45">
        <v>5.2270999999999998E-2</v>
      </c>
    </row>
    <row r="1749" spans="4:13" ht="15.75" customHeight="1" x14ac:dyDescent="0.25">
      <c r="D1749" s="40"/>
      <c r="E1749" s="40"/>
      <c r="F1749" s="101">
        <v>38961</v>
      </c>
      <c r="G1749" s="44">
        <v>5.33E-2</v>
      </c>
      <c r="H1749" s="44">
        <v>5.3906299999999997E-2</v>
      </c>
      <c r="I1749" s="44">
        <v>5.4199999999999998E-2</v>
      </c>
      <c r="J1749" s="44">
        <v>8.2500000000000004E-2</v>
      </c>
      <c r="K1749" s="44">
        <v>4.7236E-2</v>
      </c>
      <c r="M1749" s="45">
        <v>5.2092300000000001E-2</v>
      </c>
    </row>
    <row r="1750" spans="4:13" ht="15.75" customHeight="1" x14ac:dyDescent="0.25">
      <c r="D1750" s="40"/>
      <c r="E1750" s="40"/>
      <c r="F1750" s="101">
        <v>38964</v>
      </c>
      <c r="G1750" s="44">
        <v>5.33E-2</v>
      </c>
      <c r="H1750" s="44">
        <v>5.3899999999999997E-2</v>
      </c>
      <c r="I1750" s="44">
        <v>5.41875E-2</v>
      </c>
      <c r="J1750" s="44" t="s">
        <v>33</v>
      </c>
      <c r="K1750" s="44">
        <v>4.7236E-2</v>
      </c>
      <c r="M1750" s="45">
        <v>5.2092300000000001E-2</v>
      </c>
    </row>
    <row r="1751" spans="4:13" ht="15.75" customHeight="1" x14ac:dyDescent="0.25">
      <c r="D1751" s="40"/>
      <c r="E1751" s="40"/>
      <c r="F1751" s="101">
        <v>38965</v>
      </c>
      <c r="G1751" s="44">
        <v>5.33E-2</v>
      </c>
      <c r="H1751" s="44">
        <v>5.3899999999999997E-2</v>
      </c>
      <c r="I1751" s="44">
        <v>5.41938E-2</v>
      </c>
      <c r="J1751" s="44">
        <v>8.2500000000000004E-2</v>
      </c>
      <c r="K1751" s="44">
        <v>4.7788999999999998E-2</v>
      </c>
      <c r="M1751" s="45">
        <v>5.2112800000000001E-2</v>
      </c>
    </row>
    <row r="1752" spans="4:13" ht="15.75" customHeight="1" x14ac:dyDescent="0.25">
      <c r="D1752" s="40"/>
      <c r="E1752" s="40"/>
      <c r="F1752" s="101">
        <v>38966</v>
      </c>
      <c r="G1752" s="44">
        <v>5.33E-2</v>
      </c>
      <c r="H1752" s="44">
        <v>5.3899999999999997E-2</v>
      </c>
      <c r="I1752" s="44">
        <v>5.4199999999999998E-2</v>
      </c>
      <c r="J1752" s="44">
        <v>8.2500000000000004E-2</v>
      </c>
      <c r="K1752" s="44">
        <v>4.7948000000000005E-2</v>
      </c>
      <c r="M1752" s="45">
        <v>5.2119499999999999E-2</v>
      </c>
    </row>
    <row r="1753" spans="4:13" ht="15.75" customHeight="1" x14ac:dyDescent="0.25">
      <c r="D1753" s="40"/>
      <c r="E1753" s="40"/>
      <c r="F1753" s="101">
        <v>38967</v>
      </c>
      <c r="G1753" s="44">
        <v>5.33E-2</v>
      </c>
      <c r="H1753" s="44">
        <v>5.3899999999999997E-2</v>
      </c>
      <c r="I1753" s="44">
        <v>5.4206299999999999E-2</v>
      </c>
      <c r="J1753" s="44">
        <v>8.2500000000000004E-2</v>
      </c>
      <c r="K1753" s="44">
        <v>4.7847999999999995E-2</v>
      </c>
      <c r="M1753" s="45">
        <v>5.2171099999999998E-2</v>
      </c>
    </row>
    <row r="1754" spans="4:13" ht="15.75" customHeight="1" x14ac:dyDescent="0.25">
      <c r="D1754" s="40"/>
      <c r="E1754" s="40"/>
      <c r="F1754" s="101">
        <v>38968</v>
      </c>
      <c r="G1754" s="44">
        <v>5.33E-2</v>
      </c>
      <c r="H1754" s="44">
        <v>5.3899999999999997E-2</v>
      </c>
      <c r="I1754" s="44">
        <v>5.4199999999999998E-2</v>
      </c>
      <c r="J1754" s="44">
        <v>8.2500000000000004E-2</v>
      </c>
      <c r="K1754" s="44">
        <v>4.7708E-2</v>
      </c>
      <c r="M1754" s="45">
        <v>5.2162600000000003E-2</v>
      </c>
    </row>
    <row r="1755" spans="4:13" ht="15.75" customHeight="1" x14ac:dyDescent="0.25">
      <c r="D1755" s="40"/>
      <c r="E1755" s="40"/>
      <c r="F1755" s="101">
        <v>38971</v>
      </c>
      <c r="G1755" s="44">
        <v>5.33E-2</v>
      </c>
      <c r="H1755" s="44">
        <v>5.3899999999999997E-2</v>
      </c>
      <c r="I1755" s="44">
        <v>5.4199999999999998E-2</v>
      </c>
      <c r="J1755" s="44">
        <v>8.2500000000000004E-2</v>
      </c>
      <c r="K1755" s="44">
        <v>4.8006E-2</v>
      </c>
      <c r="M1755" s="45">
        <v>5.2152200000000003E-2</v>
      </c>
    </row>
    <row r="1756" spans="4:13" ht="15.75" customHeight="1" x14ac:dyDescent="0.25">
      <c r="D1756" s="40"/>
      <c r="E1756" s="40"/>
      <c r="F1756" s="101">
        <v>38972</v>
      </c>
      <c r="G1756" s="44">
        <v>5.33E-2</v>
      </c>
      <c r="H1756" s="44">
        <v>5.3899999999999997E-2</v>
      </c>
      <c r="I1756" s="44">
        <v>5.4299999999999994E-2</v>
      </c>
      <c r="J1756" s="44">
        <v>8.2500000000000004E-2</v>
      </c>
      <c r="K1756" s="44">
        <v>4.7687999999999994E-2</v>
      </c>
      <c r="M1756" s="45">
        <v>5.2158900000000001E-2</v>
      </c>
    </row>
    <row r="1757" spans="4:13" ht="15.75" customHeight="1" x14ac:dyDescent="0.25">
      <c r="D1757" s="40"/>
      <c r="E1757" s="40"/>
      <c r="F1757" s="101">
        <v>38973</v>
      </c>
      <c r="G1757" s="44">
        <v>5.33E-2</v>
      </c>
      <c r="H1757" s="44">
        <v>5.3899999999999997E-2</v>
      </c>
      <c r="I1757" s="44">
        <v>5.425E-2</v>
      </c>
      <c r="J1757" s="44">
        <v>8.2500000000000004E-2</v>
      </c>
      <c r="K1757" s="44">
        <v>4.7587999999999998E-2</v>
      </c>
      <c r="M1757" s="45">
        <v>5.2162199999999999E-2</v>
      </c>
    </row>
    <row r="1758" spans="4:13" ht="15.75" customHeight="1" x14ac:dyDescent="0.25">
      <c r="D1758" s="40"/>
      <c r="E1758" s="40"/>
      <c r="F1758" s="101">
        <v>38974</v>
      </c>
      <c r="G1758" s="44">
        <v>5.33E-2</v>
      </c>
      <c r="H1758" s="44">
        <v>5.3899999999999997E-2</v>
      </c>
      <c r="I1758" s="44">
        <v>5.4231299999999996E-2</v>
      </c>
      <c r="J1758" s="44">
        <v>8.2500000000000004E-2</v>
      </c>
      <c r="K1758" s="44">
        <v>4.7885999999999998E-2</v>
      </c>
      <c r="M1758" s="45">
        <v>5.2200300000000005E-2</v>
      </c>
    </row>
    <row r="1759" spans="4:13" ht="15.75" customHeight="1" x14ac:dyDescent="0.25">
      <c r="D1759" s="40"/>
      <c r="E1759" s="40"/>
      <c r="F1759" s="101">
        <v>38975</v>
      </c>
      <c r="G1759" s="44">
        <v>5.33E-2</v>
      </c>
      <c r="H1759" s="44">
        <v>5.3899999999999997E-2</v>
      </c>
      <c r="I1759" s="44">
        <v>5.43813E-2</v>
      </c>
      <c r="J1759" s="44">
        <v>8.2500000000000004E-2</v>
      </c>
      <c r="K1759" s="44">
        <v>4.7884999999999997E-2</v>
      </c>
      <c r="M1759" s="45">
        <v>5.2189500000000007E-2</v>
      </c>
    </row>
    <row r="1760" spans="4:13" ht="15.75" customHeight="1" x14ac:dyDescent="0.25">
      <c r="D1760" s="40"/>
      <c r="E1760" s="40"/>
      <c r="F1760" s="101">
        <v>38978</v>
      </c>
      <c r="G1760" s="44">
        <v>5.33E-2</v>
      </c>
      <c r="H1760" s="44">
        <v>5.3899999999999997E-2</v>
      </c>
      <c r="I1760" s="44">
        <v>5.4393799999999999E-2</v>
      </c>
      <c r="J1760" s="44">
        <v>8.2500000000000004E-2</v>
      </c>
      <c r="K1760" s="44">
        <v>4.8044000000000003E-2</v>
      </c>
      <c r="M1760" s="45">
        <v>5.2235799999999999E-2</v>
      </c>
    </row>
    <row r="1761" spans="4:13" ht="15.75" customHeight="1" x14ac:dyDescent="0.25">
      <c r="D1761" s="40"/>
      <c r="E1761" s="40"/>
      <c r="F1761" s="101">
        <v>38979</v>
      </c>
      <c r="G1761" s="44">
        <v>5.33E-2</v>
      </c>
      <c r="H1761" s="44">
        <v>5.3899999999999997E-2</v>
      </c>
      <c r="I1761" s="44">
        <v>5.4400000000000004E-2</v>
      </c>
      <c r="J1761" s="44">
        <v>8.2500000000000004E-2</v>
      </c>
      <c r="K1761" s="44">
        <v>4.7328000000000002E-2</v>
      </c>
      <c r="M1761" s="45">
        <v>5.2249200000000003E-2</v>
      </c>
    </row>
    <row r="1762" spans="4:13" ht="15.75" customHeight="1" x14ac:dyDescent="0.25">
      <c r="D1762" s="40"/>
      <c r="E1762" s="40"/>
      <c r="F1762" s="101">
        <v>38980</v>
      </c>
      <c r="G1762" s="44">
        <v>5.33E-2</v>
      </c>
      <c r="H1762" s="44">
        <v>5.3868799999999994E-2</v>
      </c>
      <c r="I1762" s="44">
        <v>5.4184400000000001E-2</v>
      </c>
      <c r="J1762" s="44">
        <v>8.2500000000000004E-2</v>
      </c>
      <c r="K1762" s="44">
        <v>4.7287999999999997E-2</v>
      </c>
      <c r="M1762" s="45">
        <v>5.2252599999999996E-2</v>
      </c>
    </row>
    <row r="1763" spans="4:13" ht="15.75" customHeight="1" x14ac:dyDescent="0.25">
      <c r="D1763" s="40"/>
      <c r="E1763" s="40"/>
      <c r="F1763" s="101">
        <v>38981</v>
      </c>
      <c r="G1763" s="44">
        <v>5.33E-2</v>
      </c>
      <c r="H1763" s="44">
        <v>5.3887499999999998E-2</v>
      </c>
      <c r="I1763" s="44">
        <v>5.4199999999999998E-2</v>
      </c>
      <c r="J1763" s="44">
        <v>8.2500000000000004E-2</v>
      </c>
      <c r="K1763" s="44">
        <v>4.6359999999999998E-2</v>
      </c>
      <c r="M1763" s="45">
        <v>5.2275600000000005E-2</v>
      </c>
    </row>
    <row r="1764" spans="4:13" ht="15.75" customHeight="1" x14ac:dyDescent="0.25">
      <c r="D1764" s="40"/>
      <c r="E1764" s="40"/>
      <c r="F1764" s="101">
        <v>38982</v>
      </c>
      <c r="G1764" s="44">
        <v>5.3262499999999997E-2</v>
      </c>
      <c r="H1764" s="44">
        <v>5.3706300000000005E-2</v>
      </c>
      <c r="I1764" s="44">
        <v>5.3775000000000003E-2</v>
      </c>
      <c r="J1764" s="44">
        <v>8.2500000000000004E-2</v>
      </c>
      <c r="K1764" s="44">
        <v>4.5887999999999998E-2</v>
      </c>
      <c r="M1764" s="45">
        <v>5.2273699999999999E-2</v>
      </c>
    </row>
    <row r="1765" spans="4:13" ht="15.75" customHeight="1" x14ac:dyDescent="0.25">
      <c r="D1765" s="40"/>
      <c r="E1765" s="40"/>
      <c r="F1765" s="101">
        <v>38985</v>
      </c>
      <c r="G1765" s="44">
        <v>5.3259999999999995E-2</v>
      </c>
      <c r="H1765" s="44">
        <v>5.3678100000000006E-2</v>
      </c>
      <c r="I1765" s="44">
        <v>5.3699999999999998E-2</v>
      </c>
      <c r="J1765" s="44">
        <v>8.2500000000000004E-2</v>
      </c>
      <c r="K1765" s="44">
        <v>4.5418E-2</v>
      </c>
      <c r="M1765" s="45">
        <v>5.2282700000000001E-2</v>
      </c>
    </row>
    <row r="1766" spans="4:13" ht="15.75" customHeight="1" x14ac:dyDescent="0.25">
      <c r="D1766" s="40"/>
      <c r="E1766" s="40"/>
      <c r="F1766" s="101">
        <v>38986</v>
      </c>
      <c r="G1766" s="44">
        <v>5.3237500000000007E-2</v>
      </c>
      <c r="H1766" s="44">
        <v>5.3637499999999998E-2</v>
      </c>
      <c r="I1766" s="44">
        <v>5.3600000000000002E-2</v>
      </c>
      <c r="J1766" s="44">
        <v>8.2500000000000004E-2</v>
      </c>
      <c r="K1766" s="44">
        <v>4.5828000000000001E-2</v>
      </c>
      <c r="M1766" s="45">
        <v>5.2282700000000001E-2</v>
      </c>
    </row>
    <row r="1767" spans="4:13" ht="15.75" customHeight="1" x14ac:dyDescent="0.25">
      <c r="D1767" s="40"/>
      <c r="E1767" s="40"/>
      <c r="F1767" s="101">
        <v>38987</v>
      </c>
      <c r="G1767" s="44">
        <v>5.3243799999999994E-2</v>
      </c>
      <c r="H1767" s="44">
        <v>5.3668800000000003E-2</v>
      </c>
      <c r="I1767" s="44">
        <v>5.3718799999999997E-2</v>
      </c>
      <c r="J1767" s="44">
        <v>8.2500000000000004E-2</v>
      </c>
      <c r="K1767" s="44">
        <v>4.5983999999999997E-2</v>
      </c>
      <c r="M1767" s="45">
        <v>5.2282700000000001E-2</v>
      </c>
    </row>
    <row r="1768" spans="4:13" ht="15.75" customHeight="1" x14ac:dyDescent="0.25">
      <c r="D1768" s="40"/>
      <c r="E1768" s="40"/>
      <c r="F1768" s="101">
        <v>38988</v>
      </c>
      <c r="G1768" s="44">
        <v>5.3224999999999995E-2</v>
      </c>
      <c r="H1768" s="44">
        <v>5.3716299999999995E-2</v>
      </c>
      <c r="I1768" s="44">
        <v>5.3699999999999998E-2</v>
      </c>
      <c r="J1768" s="44">
        <v>8.2500000000000004E-2</v>
      </c>
      <c r="K1768" s="44">
        <v>4.6120000000000001E-2</v>
      </c>
      <c r="M1768" s="45">
        <v>5.2288100000000004E-2</v>
      </c>
    </row>
    <row r="1769" spans="4:13" ht="15.75" customHeight="1" x14ac:dyDescent="0.25">
      <c r="D1769" s="40"/>
      <c r="E1769" s="40"/>
      <c r="F1769" s="101">
        <v>38989</v>
      </c>
      <c r="G1769" s="44">
        <v>5.3218800000000004E-2</v>
      </c>
      <c r="H1769" s="44">
        <v>5.3699999999999998E-2</v>
      </c>
      <c r="I1769" s="44">
        <v>5.3699999999999998E-2</v>
      </c>
      <c r="J1769" s="44">
        <v>8.2500000000000004E-2</v>
      </c>
      <c r="K1769" s="44">
        <v>4.6276000000000005E-2</v>
      </c>
      <c r="M1769" s="45">
        <v>5.2276900000000001E-2</v>
      </c>
    </row>
    <row r="1770" spans="4:13" ht="15.75" customHeight="1" x14ac:dyDescent="0.25">
      <c r="D1770" s="40"/>
      <c r="E1770" s="40"/>
      <c r="F1770" s="101">
        <v>38992</v>
      </c>
      <c r="G1770" s="44">
        <v>5.3224999999999995E-2</v>
      </c>
      <c r="H1770" s="44">
        <v>5.3699999999999998E-2</v>
      </c>
      <c r="I1770" s="44">
        <v>5.3768799999999999E-2</v>
      </c>
      <c r="J1770" s="44">
        <v>8.2500000000000004E-2</v>
      </c>
      <c r="K1770" s="44">
        <v>4.5999999999999999E-2</v>
      </c>
      <c r="M1770" s="45">
        <v>5.2501100000000002E-2</v>
      </c>
    </row>
    <row r="1771" spans="4:13" ht="15.75" customHeight="1" x14ac:dyDescent="0.25">
      <c r="D1771" s="40"/>
      <c r="E1771" s="40"/>
      <c r="F1771" s="101">
        <v>38993</v>
      </c>
      <c r="G1771" s="44">
        <v>5.3212500000000003E-2</v>
      </c>
      <c r="H1771" s="44">
        <v>5.3699999999999998E-2</v>
      </c>
      <c r="I1771" s="44">
        <v>5.3624999999999999E-2</v>
      </c>
      <c r="J1771" s="44">
        <v>8.2500000000000004E-2</v>
      </c>
      <c r="K1771" s="44">
        <v>4.6136999999999997E-2</v>
      </c>
      <c r="M1771" s="45">
        <v>5.2501100000000002E-2</v>
      </c>
    </row>
    <row r="1772" spans="4:13" ht="15.75" customHeight="1" x14ac:dyDescent="0.25">
      <c r="D1772" s="40"/>
      <c r="E1772" s="40"/>
      <c r="F1772" s="101">
        <v>38994</v>
      </c>
      <c r="G1772" s="44">
        <v>5.3200000000000004E-2</v>
      </c>
      <c r="H1772" s="44">
        <v>5.3699999999999998E-2</v>
      </c>
      <c r="I1772" s="44">
        <v>5.3699999999999998E-2</v>
      </c>
      <c r="J1772" s="44">
        <v>8.2500000000000004E-2</v>
      </c>
      <c r="K1772" s="44">
        <v>4.5587000000000003E-2</v>
      </c>
      <c r="M1772" s="45">
        <v>5.2514999999999999E-2</v>
      </c>
    </row>
    <row r="1773" spans="4:13" ht="15.75" customHeight="1" x14ac:dyDescent="0.25">
      <c r="D1773" s="40"/>
      <c r="E1773" s="40"/>
      <c r="F1773" s="101">
        <v>38995</v>
      </c>
      <c r="G1773" s="44">
        <v>5.3200000000000004E-2</v>
      </c>
      <c r="H1773" s="44">
        <v>5.3681300000000001E-2</v>
      </c>
      <c r="I1773" s="44">
        <v>5.3574999999999998E-2</v>
      </c>
      <c r="J1773" s="44">
        <v>8.2500000000000004E-2</v>
      </c>
      <c r="K1773" s="44">
        <v>4.6037000000000002E-2</v>
      </c>
      <c r="M1773" s="45">
        <v>5.2510899999999999E-2</v>
      </c>
    </row>
    <row r="1774" spans="4:13" ht="15.75" customHeight="1" x14ac:dyDescent="0.25">
      <c r="D1774" s="40"/>
      <c r="E1774" s="40"/>
      <c r="F1774" s="101">
        <v>38996</v>
      </c>
      <c r="G1774" s="44">
        <v>5.3200000000000004E-2</v>
      </c>
      <c r="H1774" s="44">
        <v>5.3699999999999998E-2</v>
      </c>
      <c r="I1774" s="44">
        <v>5.3687500000000006E-2</v>
      </c>
      <c r="J1774" s="44">
        <v>8.2500000000000004E-2</v>
      </c>
      <c r="K1774" s="44">
        <v>4.6942999999999999E-2</v>
      </c>
      <c r="M1774" s="45">
        <v>5.2506899999999995E-2</v>
      </c>
    </row>
    <row r="1775" spans="4:13" ht="15.75" customHeight="1" x14ac:dyDescent="0.25">
      <c r="D1775" s="40"/>
      <c r="E1775" s="40"/>
      <c r="F1775" s="101">
        <v>38999</v>
      </c>
      <c r="G1775" s="44">
        <v>5.3200000000000004E-2</v>
      </c>
      <c r="H1775" s="44">
        <v>5.3699999999999998E-2</v>
      </c>
      <c r="I1775" s="44">
        <v>5.3793800000000003E-2</v>
      </c>
      <c r="J1775" s="44" t="s">
        <v>33</v>
      </c>
      <c r="K1775" s="44">
        <v>4.6942999999999999E-2</v>
      </c>
      <c r="M1775" s="45">
        <v>5.2506899999999995E-2</v>
      </c>
    </row>
    <row r="1776" spans="4:13" ht="15.75" customHeight="1" x14ac:dyDescent="0.25">
      <c r="D1776" s="40"/>
      <c r="E1776" s="40"/>
      <c r="F1776" s="101">
        <v>39000</v>
      </c>
      <c r="G1776" s="44">
        <v>5.3200000000000004E-2</v>
      </c>
      <c r="H1776" s="44">
        <v>5.3718799999999997E-2</v>
      </c>
      <c r="I1776" s="44">
        <v>5.3887499999999998E-2</v>
      </c>
      <c r="J1776" s="44">
        <v>8.2500000000000004E-2</v>
      </c>
      <c r="K1776" s="44">
        <v>4.7518000000000005E-2</v>
      </c>
      <c r="M1776" s="45">
        <v>5.25148E-2</v>
      </c>
    </row>
    <row r="1777" spans="4:13" ht="15.75" customHeight="1" x14ac:dyDescent="0.25">
      <c r="D1777" s="40"/>
      <c r="E1777" s="40"/>
      <c r="F1777" s="101">
        <v>39001</v>
      </c>
      <c r="G1777" s="44">
        <v>5.3200000000000004E-2</v>
      </c>
      <c r="H1777" s="44">
        <v>5.3734400000000002E-2</v>
      </c>
      <c r="I1777" s="44">
        <v>5.3899999999999997E-2</v>
      </c>
      <c r="J1777" s="44">
        <v>8.2500000000000004E-2</v>
      </c>
      <c r="K1777" s="44">
        <v>4.7778000000000001E-2</v>
      </c>
      <c r="M1777" s="45">
        <v>5.2512699999999995E-2</v>
      </c>
    </row>
    <row r="1778" spans="4:13" ht="15.75" customHeight="1" x14ac:dyDescent="0.25">
      <c r="D1778" s="40"/>
      <c r="E1778" s="40"/>
      <c r="F1778" s="101">
        <v>39002</v>
      </c>
      <c r="G1778" s="44">
        <v>5.3200000000000004E-2</v>
      </c>
      <c r="H1778" s="44">
        <v>5.3737500000000001E-2</v>
      </c>
      <c r="I1778" s="44">
        <v>5.4000000000000006E-2</v>
      </c>
      <c r="J1778" s="44">
        <v>8.2500000000000004E-2</v>
      </c>
      <c r="K1778" s="44">
        <v>4.7697999999999997E-2</v>
      </c>
      <c r="M1778" s="45">
        <v>5.25085E-2</v>
      </c>
    </row>
    <row r="1779" spans="4:13" ht="15.75" customHeight="1" x14ac:dyDescent="0.25">
      <c r="D1779" s="40"/>
      <c r="E1779" s="40"/>
      <c r="F1779" s="101">
        <v>39003</v>
      </c>
      <c r="G1779" s="44">
        <v>5.3200000000000004E-2</v>
      </c>
      <c r="H1779" s="44">
        <v>5.3737500000000001E-2</v>
      </c>
      <c r="I1779" s="44">
        <v>5.4000000000000006E-2</v>
      </c>
      <c r="J1779" s="44">
        <v>8.2500000000000004E-2</v>
      </c>
      <c r="K1779" s="44">
        <v>4.7976999999999999E-2</v>
      </c>
      <c r="M1779" s="45">
        <v>5.2507599999999995E-2</v>
      </c>
    </row>
    <row r="1780" spans="4:13" ht="15.75" customHeight="1" x14ac:dyDescent="0.25">
      <c r="D1780" s="40"/>
      <c r="E1780" s="40"/>
      <c r="F1780" s="101">
        <v>39006</v>
      </c>
      <c r="G1780" s="44">
        <v>5.3200000000000004E-2</v>
      </c>
      <c r="H1780" s="44">
        <v>5.3743800000000001E-2</v>
      </c>
      <c r="I1780" s="44">
        <v>5.40688E-2</v>
      </c>
      <c r="J1780" s="44">
        <v>8.2500000000000004E-2</v>
      </c>
      <c r="K1780" s="44">
        <v>4.7756999999999994E-2</v>
      </c>
      <c r="M1780" s="45">
        <v>5.2511599999999999E-2</v>
      </c>
    </row>
    <row r="1781" spans="4:13" ht="15.75" customHeight="1" x14ac:dyDescent="0.25">
      <c r="D1781" s="40"/>
      <c r="E1781" s="40"/>
      <c r="F1781" s="101">
        <v>39007</v>
      </c>
      <c r="G1781" s="44">
        <v>5.3200000000000004E-2</v>
      </c>
      <c r="H1781" s="44">
        <v>5.3743800000000001E-2</v>
      </c>
      <c r="I1781" s="44">
        <v>5.4024999999999997E-2</v>
      </c>
      <c r="J1781" s="44">
        <v>8.2500000000000004E-2</v>
      </c>
      <c r="K1781" s="44">
        <v>4.7656000000000004E-2</v>
      </c>
      <c r="M1781" s="45">
        <v>5.2498599999999999E-2</v>
      </c>
    </row>
    <row r="1782" spans="4:13" ht="15.75" customHeight="1" x14ac:dyDescent="0.25">
      <c r="D1782" s="40"/>
      <c r="E1782" s="40"/>
      <c r="F1782" s="101">
        <v>39008</v>
      </c>
      <c r="G1782" s="44">
        <v>5.3200000000000004E-2</v>
      </c>
      <c r="H1782" s="44">
        <v>5.3737500000000001E-2</v>
      </c>
      <c r="I1782" s="44">
        <v>5.40688E-2</v>
      </c>
      <c r="J1782" s="44">
        <v>8.2500000000000004E-2</v>
      </c>
      <c r="K1782" s="44">
        <v>4.7535999999999995E-2</v>
      </c>
      <c r="M1782" s="45">
        <v>5.24974E-2</v>
      </c>
    </row>
    <row r="1783" spans="4:13" ht="15.75" customHeight="1" x14ac:dyDescent="0.25">
      <c r="D1783" s="40"/>
      <c r="E1783" s="40"/>
      <c r="F1783" s="101">
        <v>39009</v>
      </c>
      <c r="G1783" s="44">
        <v>5.3200000000000004E-2</v>
      </c>
      <c r="H1783" s="44">
        <v>5.3737500000000001E-2</v>
      </c>
      <c r="I1783" s="44">
        <v>5.4006299999999993E-2</v>
      </c>
      <c r="J1783" s="44">
        <v>8.2500000000000004E-2</v>
      </c>
      <c r="K1783" s="44">
        <v>4.7815999999999997E-2</v>
      </c>
      <c r="M1783" s="45">
        <v>5.2496000000000001E-2</v>
      </c>
    </row>
    <row r="1784" spans="4:13" ht="15.75" customHeight="1" x14ac:dyDescent="0.25">
      <c r="D1784" s="40"/>
      <c r="E1784" s="40"/>
      <c r="F1784" s="101">
        <v>39010</v>
      </c>
      <c r="G1784" s="44">
        <v>5.3200000000000004E-2</v>
      </c>
      <c r="H1784" s="44">
        <v>5.37563E-2</v>
      </c>
      <c r="I1784" s="44">
        <v>5.4087500000000004E-2</v>
      </c>
      <c r="J1784" s="44">
        <v>8.2500000000000004E-2</v>
      </c>
      <c r="K1784" s="44">
        <v>4.7855000000000002E-2</v>
      </c>
      <c r="M1784" s="45">
        <v>5.2494699999999998E-2</v>
      </c>
    </row>
    <row r="1785" spans="4:13" ht="15.75" customHeight="1" x14ac:dyDescent="0.25">
      <c r="D1785" s="40"/>
      <c r="E1785" s="40"/>
      <c r="F1785" s="101">
        <v>39013</v>
      </c>
      <c r="G1785" s="44">
        <v>5.3200000000000004E-2</v>
      </c>
      <c r="H1785" s="44">
        <v>5.3768799999999999E-2</v>
      </c>
      <c r="I1785" s="44">
        <v>5.4168799999999996E-2</v>
      </c>
      <c r="J1785" s="44">
        <v>8.2500000000000004E-2</v>
      </c>
      <c r="K1785" s="44">
        <v>4.8277E-2</v>
      </c>
      <c r="M1785" s="45">
        <v>5.24996E-2</v>
      </c>
    </row>
    <row r="1786" spans="4:13" ht="15.75" customHeight="1" x14ac:dyDescent="0.25">
      <c r="D1786" s="40"/>
      <c r="E1786" s="40"/>
      <c r="F1786" s="101">
        <v>39014</v>
      </c>
      <c r="G1786" s="44">
        <v>5.3200000000000004E-2</v>
      </c>
      <c r="H1786" s="44">
        <v>5.3800000000000001E-2</v>
      </c>
      <c r="I1786" s="44">
        <v>5.4262499999999998E-2</v>
      </c>
      <c r="J1786" s="44">
        <v>8.2500000000000004E-2</v>
      </c>
      <c r="K1786" s="44">
        <v>4.8196000000000003E-2</v>
      </c>
      <c r="M1786" s="45">
        <v>5.2498400000000001E-2</v>
      </c>
    </row>
    <row r="1787" spans="4:13" ht="15.75" customHeight="1" x14ac:dyDescent="0.25">
      <c r="D1787" s="40"/>
      <c r="E1787" s="40"/>
      <c r="F1787" s="101">
        <v>39015</v>
      </c>
      <c r="G1787" s="44">
        <v>5.3200000000000004E-2</v>
      </c>
      <c r="H1787" s="44">
        <v>5.3800000000000001E-2</v>
      </c>
      <c r="I1787" s="44">
        <v>5.4299999999999994E-2</v>
      </c>
      <c r="J1787" s="44">
        <v>8.2500000000000004E-2</v>
      </c>
      <c r="K1787" s="44">
        <v>4.7614000000000004E-2</v>
      </c>
      <c r="M1787" s="45">
        <v>5.2521600000000002E-2</v>
      </c>
    </row>
    <row r="1788" spans="4:13" ht="15.75" customHeight="1" x14ac:dyDescent="0.25">
      <c r="D1788" s="40"/>
      <c r="E1788" s="40"/>
      <c r="F1788" s="101">
        <v>39016</v>
      </c>
      <c r="G1788" s="44">
        <v>5.3200000000000004E-2</v>
      </c>
      <c r="H1788" s="44">
        <v>5.3762499999999998E-2</v>
      </c>
      <c r="I1788" s="44">
        <v>5.4162499999999995E-2</v>
      </c>
      <c r="J1788" s="44">
        <v>8.2500000000000004E-2</v>
      </c>
      <c r="K1788" s="44">
        <v>4.7173999999999994E-2</v>
      </c>
      <c r="M1788" s="45">
        <v>5.2523999999999994E-2</v>
      </c>
    </row>
    <row r="1789" spans="4:13" ht="15.75" customHeight="1" x14ac:dyDescent="0.25">
      <c r="D1789" s="40"/>
      <c r="E1789" s="40"/>
      <c r="F1789" s="101">
        <v>39017</v>
      </c>
      <c r="G1789" s="44">
        <v>5.3200000000000004E-2</v>
      </c>
      <c r="H1789" s="44">
        <v>5.37563E-2</v>
      </c>
      <c r="I1789" s="44">
        <v>5.4000000000000006E-2</v>
      </c>
      <c r="J1789" s="44">
        <v>8.2500000000000004E-2</v>
      </c>
      <c r="K1789" s="44">
        <v>4.6715E-2</v>
      </c>
      <c r="M1789" s="45">
        <v>5.2523600000000004E-2</v>
      </c>
    </row>
    <row r="1790" spans="4:13" ht="15.75" customHeight="1" x14ac:dyDescent="0.25">
      <c r="D1790" s="40"/>
      <c r="E1790" s="40"/>
      <c r="F1790" s="101">
        <v>39020</v>
      </c>
      <c r="G1790" s="44">
        <v>5.3200000000000004E-2</v>
      </c>
      <c r="H1790" s="44">
        <v>5.3712499999999996E-2</v>
      </c>
      <c r="I1790" s="44">
        <v>5.3893799999999999E-2</v>
      </c>
      <c r="J1790" s="44">
        <v>8.2500000000000004E-2</v>
      </c>
      <c r="K1790" s="44">
        <v>4.6694000000000006E-2</v>
      </c>
      <c r="M1790" s="45">
        <v>5.2530799999999996E-2</v>
      </c>
    </row>
    <row r="1791" spans="4:13" ht="15.75" customHeight="1" x14ac:dyDescent="0.25">
      <c r="D1791" s="40"/>
      <c r="E1791" s="40"/>
      <c r="F1791" s="101">
        <v>39021</v>
      </c>
      <c r="G1791" s="44">
        <v>5.3200000000000004E-2</v>
      </c>
      <c r="H1791" s="44">
        <v>5.3706300000000005E-2</v>
      </c>
      <c r="I1791" s="44">
        <v>5.3874999999999999E-2</v>
      </c>
      <c r="J1791" s="44">
        <v>8.2500000000000004E-2</v>
      </c>
      <c r="K1791" s="44">
        <v>4.5980999999999994E-2</v>
      </c>
      <c r="M1791" s="45">
        <v>5.2527499999999998E-2</v>
      </c>
    </row>
    <row r="1792" spans="4:13" ht="15.75" customHeight="1" x14ac:dyDescent="0.25">
      <c r="D1792" s="40"/>
      <c r="E1792" s="40"/>
      <c r="F1792" s="101">
        <v>39022</v>
      </c>
      <c r="G1792" s="44">
        <v>5.3200000000000004E-2</v>
      </c>
      <c r="H1792" s="44">
        <v>5.3699999999999998E-2</v>
      </c>
      <c r="I1792" s="44">
        <v>5.3706300000000005E-2</v>
      </c>
      <c r="J1792" s="44">
        <v>8.2500000000000004E-2</v>
      </c>
      <c r="K1792" s="44">
        <v>4.5644999999999998E-2</v>
      </c>
      <c r="M1792" s="45">
        <v>5.2530900000000005E-2</v>
      </c>
    </row>
    <row r="1793" spans="4:13" ht="15.75" customHeight="1" x14ac:dyDescent="0.25">
      <c r="D1793" s="40"/>
      <c r="E1793" s="40"/>
      <c r="F1793" s="101">
        <v>39023</v>
      </c>
      <c r="G1793" s="44">
        <v>5.3200000000000004E-2</v>
      </c>
      <c r="H1793" s="44">
        <v>5.3681300000000001E-2</v>
      </c>
      <c r="I1793" s="44">
        <v>5.3537499999999995E-2</v>
      </c>
      <c r="J1793" s="44">
        <v>8.2500000000000004E-2</v>
      </c>
      <c r="K1793" s="44">
        <v>4.5940000000000002E-2</v>
      </c>
      <c r="M1793" s="45">
        <v>5.2555400000000002E-2</v>
      </c>
    </row>
    <row r="1794" spans="4:13" ht="15.75" customHeight="1" x14ac:dyDescent="0.25">
      <c r="D1794" s="40"/>
      <c r="E1794" s="40"/>
      <c r="F1794" s="101">
        <v>39024</v>
      </c>
      <c r="G1794" s="44">
        <v>5.3200000000000004E-2</v>
      </c>
      <c r="H1794" s="44">
        <v>5.3699999999999998E-2</v>
      </c>
      <c r="I1794" s="44">
        <v>5.3593799999999997E-2</v>
      </c>
      <c r="J1794" s="44">
        <v>8.2500000000000004E-2</v>
      </c>
      <c r="K1794" s="44">
        <v>4.7149999999999997E-2</v>
      </c>
      <c r="M1794" s="45">
        <v>5.2546200000000001E-2</v>
      </c>
    </row>
    <row r="1795" spans="4:13" ht="15.75" customHeight="1" x14ac:dyDescent="0.25">
      <c r="D1795" s="40"/>
      <c r="E1795" s="40"/>
      <c r="F1795" s="101">
        <v>39027</v>
      </c>
      <c r="G1795" s="44">
        <v>5.3200000000000004E-2</v>
      </c>
      <c r="H1795" s="44">
        <v>5.3753099999999998E-2</v>
      </c>
      <c r="I1795" s="44">
        <v>5.4006299999999993E-2</v>
      </c>
      <c r="J1795" s="44">
        <v>8.2500000000000004E-2</v>
      </c>
      <c r="K1795" s="44">
        <v>4.6929999999999999E-2</v>
      </c>
      <c r="M1795" s="45">
        <v>5.2550899999999998E-2</v>
      </c>
    </row>
    <row r="1796" spans="4:13" ht="15.75" customHeight="1" x14ac:dyDescent="0.25">
      <c r="D1796" s="40"/>
      <c r="E1796" s="40"/>
      <c r="F1796" s="101">
        <v>39028</v>
      </c>
      <c r="G1796" s="44">
        <v>5.3200000000000004E-2</v>
      </c>
      <c r="H1796" s="44">
        <v>5.3753500000000003E-2</v>
      </c>
      <c r="I1796" s="44">
        <v>5.3981300000000003E-2</v>
      </c>
      <c r="J1796" s="44">
        <v>8.2500000000000004E-2</v>
      </c>
      <c r="K1796" s="44">
        <v>4.6571000000000001E-2</v>
      </c>
      <c r="M1796" s="45">
        <v>5.2550899999999998E-2</v>
      </c>
    </row>
    <row r="1797" spans="4:13" ht="15.75" customHeight="1" x14ac:dyDescent="0.25">
      <c r="D1797" s="40"/>
      <c r="E1797" s="40"/>
      <c r="F1797" s="101">
        <v>39029</v>
      </c>
      <c r="G1797" s="44">
        <v>5.3200000000000004E-2</v>
      </c>
      <c r="H1797" s="44">
        <v>5.3744199999999999E-2</v>
      </c>
      <c r="I1797" s="44">
        <v>5.3806300000000001E-2</v>
      </c>
      <c r="J1797" s="44">
        <v>8.2500000000000004E-2</v>
      </c>
      <c r="K1797" s="44">
        <v>4.6352000000000004E-2</v>
      </c>
      <c r="M1797" s="45">
        <v>5.2550899999999998E-2</v>
      </c>
    </row>
    <row r="1798" spans="4:13" ht="15.75" customHeight="1" x14ac:dyDescent="0.25">
      <c r="D1798" s="40"/>
      <c r="E1798" s="40"/>
      <c r="F1798" s="101">
        <v>39030</v>
      </c>
      <c r="G1798" s="44">
        <v>5.3200000000000004E-2</v>
      </c>
      <c r="H1798" s="44">
        <v>5.3762499999999998E-2</v>
      </c>
      <c r="I1798" s="44">
        <v>5.3862500000000008E-2</v>
      </c>
      <c r="J1798" s="44">
        <v>8.2500000000000004E-2</v>
      </c>
      <c r="K1798" s="44">
        <v>4.6253000000000002E-2</v>
      </c>
      <c r="M1798" s="45">
        <v>5.2558499999999994E-2</v>
      </c>
    </row>
    <row r="1799" spans="4:13" ht="15.75" customHeight="1" x14ac:dyDescent="0.25">
      <c r="D1799" s="40"/>
      <c r="E1799" s="40"/>
      <c r="F1799" s="101">
        <v>39031</v>
      </c>
      <c r="G1799" s="44">
        <v>5.3200000000000004E-2</v>
      </c>
      <c r="H1799" s="44">
        <v>5.3743800000000001E-2</v>
      </c>
      <c r="I1799" s="44">
        <v>5.3800000000000001E-2</v>
      </c>
      <c r="J1799" s="44">
        <v>8.2500000000000004E-2</v>
      </c>
      <c r="K1799" s="44">
        <v>4.5876E-2</v>
      </c>
      <c r="M1799" s="45">
        <v>5.2556000000000005E-2</v>
      </c>
    </row>
    <row r="1800" spans="4:13" ht="15.75" customHeight="1" x14ac:dyDescent="0.25">
      <c r="D1800" s="40"/>
      <c r="E1800" s="40"/>
      <c r="F1800" s="101">
        <v>39034</v>
      </c>
      <c r="G1800" s="44">
        <v>5.3200000000000004E-2</v>
      </c>
      <c r="H1800" s="44">
        <v>5.3737500000000001E-2</v>
      </c>
      <c r="I1800" s="44">
        <v>5.3768799999999999E-2</v>
      </c>
      <c r="J1800" s="44">
        <v>8.2500000000000004E-2</v>
      </c>
      <c r="K1800" s="44">
        <v>4.6093000000000002E-2</v>
      </c>
      <c r="M1800" s="45">
        <v>5.2560999999999997E-2</v>
      </c>
    </row>
    <row r="1801" spans="4:13" ht="15.75" customHeight="1" x14ac:dyDescent="0.25">
      <c r="D1801" s="40"/>
      <c r="E1801" s="40"/>
      <c r="F1801" s="101">
        <v>39035</v>
      </c>
      <c r="G1801" s="44">
        <v>5.3200000000000004E-2</v>
      </c>
      <c r="H1801" s="44">
        <v>5.3749999999999999E-2</v>
      </c>
      <c r="I1801" s="44">
        <v>5.3874999999999999E-2</v>
      </c>
      <c r="J1801" s="44">
        <v>8.2500000000000004E-2</v>
      </c>
      <c r="K1801" s="44">
        <v>4.5621999999999996E-2</v>
      </c>
      <c r="M1801" s="45">
        <v>5.2560999999999997E-2</v>
      </c>
    </row>
    <row r="1802" spans="4:13" ht="15.75" customHeight="1" x14ac:dyDescent="0.25">
      <c r="D1802" s="40"/>
      <c r="E1802" s="40"/>
      <c r="F1802" s="101">
        <v>39036</v>
      </c>
      <c r="G1802" s="44">
        <v>5.3200000000000004E-2</v>
      </c>
      <c r="H1802" s="44">
        <v>5.3731299999999996E-2</v>
      </c>
      <c r="I1802" s="44">
        <v>5.3781299999999997E-2</v>
      </c>
      <c r="J1802" s="44">
        <v>8.2500000000000004E-2</v>
      </c>
      <c r="K1802" s="44">
        <v>4.6170999999999997E-2</v>
      </c>
      <c r="M1802" s="45">
        <v>5.2564300000000001E-2</v>
      </c>
    </row>
    <row r="1803" spans="4:13" ht="15.75" customHeight="1" x14ac:dyDescent="0.25">
      <c r="D1803" s="40"/>
      <c r="E1803" s="40"/>
      <c r="F1803" s="101">
        <v>39037</v>
      </c>
      <c r="G1803" s="44">
        <v>5.3200000000000004E-2</v>
      </c>
      <c r="H1803" s="44">
        <v>5.3749999999999999E-2</v>
      </c>
      <c r="I1803" s="44">
        <v>5.3899999999999997E-2</v>
      </c>
      <c r="J1803" s="44">
        <v>8.2500000000000004E-2</v>
      </c>
      <c r="K1803" s="44">
        <v>4.6643999999999998E-2</v>
      </c>
      <c r="M1803" s="45">
        <v>5.2586700000000007E-2</v>
      </c>
    </row>
    <row r="1804" spans="4:13" ht="15.75" customHeight="1" x14ac:dyDescent="0.25">
      <c r="D1804" s="40"/>
      <c r="E1804" s="40"/>
      <c r="F1804" s="101">
        <v>39038</v>
      </c>
      <c r="G1804" s="44">
        <v>5.3200000000000004E-2</v>
      </c>
      <c r="H1804" s="44">
        <v>5.3749999999999999E-2</v>
      </c>
      <c r="I1804" s="44">
        <v>5.3899999999999997E-2</v>
      </c>
      <c r="J1804" s="44">
        <v>8.2500000000000004E-2</v>
      </c>
      <c r="K1804" s="44">
        <v>4.5993000000000006E-2</v>
      </c>
      <c r="M1804" s="45">
        <v>5.25884E-2</v>
      </c>
    </row>
    <row r="1805" spans="4:13" ht="15.75" customHeight="1" x14ac:dyDescent="0.25">
      <c r="D1805" s="40"/>
      <c r="E1805" s="40"/>
      <c r="F1805" s="101">
        <v>39041</v>
      </c>
      <c r="G1805" s="44">
        <v>5.3200000000000004E-2</v>
      </c>
      <c r="H1805" s="44">
        <v>5.3706300000000005E-2</v>
      </c>
      <c r="I1805" s="44">
        <v>5.3699999999999998E-2</v>
      </c>
      <c r="J1805" s="44">
        <v>8.2500000000000004E-2</v>
      </c>
      <c r="K1805" s="44">
        <v>4.5973E-2</v>
      </c>
      <c r="M1805" s="45">
        <v>5.2584400000000003E-2</v>
      </c>
    </row>
    <row r="1806" spans="4:13" ht="15.75" customHeight="1" x14ac:dyDescent="0.25">
      <c r="D1806" s="40"/>
      <c r="E1806" s="40"/>
      <c r="F1806" s="101">
        <v>39042</v>
      </c>
      <c r="G1806" s="44">
        <v>5.3200000000000004E-2</v>
      </c>
      <c r="H1806" s="44">
        <v>5.3699999999999998E-2</v>
      </c>
      <c r="I1806" s="44">
        <v>5.3699999999999998E-2</v>
      </c>
      <c r="J1806" s="44">
        <v>8.2500000000000004E-2</v>
      </c>
      <c r="K1806" s="44">
        <v>4.5697999999999996E-2</v>
      </c>
      <c r="M1806" s="45">
        <v>5.2580999999999996E-2</v>
      </c>
    </row>
    <row r="1807" spans="4:13" ht="15.75" customHeight="1" x14ac:dyDescent="0.25">
      <c r="D1807" s="40"/>
      <c r="E1807" s="40"/>
      <c r="F1807" s="101">
        <v>39043</v>
      </c>
      <c r="G1807" s="44">
        <v>5.3200000000000004E-2</v>
      </c>
      <c r="H1807" s="44">
        <v>5.3699999999999998E-2</v>
      </c>
      <c r="I1807" s="44">
        <v>5.3699999999999998E-2</v>
      </c>
      <c r="J1807" s="44">
        <v>8.2500000000000004E-2</v>
      </c>
      <c r="K1807" s="44">
        <v>4.5579999999999996E-2</v>
      </c>
      <c r="M1807" s="45">
        <v>5.2580999999999996E-2</v>
      </c>
    </row>
    <row r="1808" spans="4:13" ht="15.75" customHeight="1" x14ac:dyDescent="0.25">
      <c r="D1808" s="40"/>
      <c r="E1808" s="40"/>
      <c r="F1808" s="101">
        <v>39044</v>
      </c>
      <c r="G1808" s="44">
        <v>5.3200000000000004E-2</v>
      </c>
      <c r="H1808" s="44">
        <v>5.3699999999999998E-2</v>
      </c>
      <c r="I1808" s="44">
        <v>5.3687500000000006E-2</v>
      </c>
      <c r="J1808" s="44" t="s">
        <v>33</v>
      </c>
      <c r="K1808" s="44">
        <v>4.5579999999999996E-2</v>
      </c>
      <c r="M1808" s="45">
        <v>5.2580999999999996E-2</v>
      </c>
    </row>
    <row r="1809" spans="4:13" ht="15.75" customHeight="1" x14ac:dyDescent="0.25">
      <c r="D1809" s="40"/>
      <c r="E1809" s="40"/>
      <c r="F1809" s="101">
        <v>39045</v>
      </c>
      <c r="G1809" s="44">
        <v>5.3200000000000004E-2</v>
      </c>
      <c r="H1809" s="44">
        <v>5.3699999999999998E-2</v>
      </c>
      <c r="I1809" s="44">
        <v>5.3637499999999998E-2</v>
      </c>
      <c r="J1809" s="44">
        <v>8.2500000000000004E-2</v>
      </c>
      <c r="K1809" s="44">
        <v>4.548E-2</v>
      </c>
      <c r="M1809" s="45">
        <v>5.2570600000000002E-2</v>
      </c>
    </row>
    <row r="1810" spans="4:13" ht="15.75" customHeight="1" x14ac:dyDescent="0.25">
      <c r="D1810" s="40"/>
      <c r="E1810" s="40"/>
      <c r="F1810" s="101">
        <v>39048</v>
      </c>
      <c r="G1810" s="44">
        <v>5.3200000000000004E-2</v>
      </c>
      <c r="H1810" s="44">
        <v>5.3699999999999998E-2</v>
      </c>
      <c r="I1810" s="44">
        <v>5.36125E-2</v>
      </c>
      <c r="J1810" s="44">
        <v>8.2500000000000004E-2</v>
      </c>
      <c r="K1810" s="44">
        <v>4.5284999999999999E-2</v>
      </c>
      <c r="M1810" s="45">
        <v>5.2550400000000004E-2</v>
      </c>
    </row>
    <row r="1811" spans="4:13" ht="15.75" customHeight="1" x14ac:dyDescent="0.25">
      <c r="D1811" s="40"/>
      <c r="E1811" s="40"/>
      <c r="F1811" s="101">
        <v>39049</v>
      </c>
      <c r="G1811" s="44">
        <v>5.3200000000000004E-2</v>
      </c>
      <c r="H1811" s="44">
        <v>5.3699999999999998E-2</v>
      </c>
      <c r="I1811" s="44">
        <v>5.3543800000000003E-2</v>
      </c>
      <c r="J1811" s="44">
        <v>8.2500000000000004E-2</v>
      </c>
      <c r="K1811" s="44">
        <v>4.5011000000000002E-2</v>
      </c>
      <c r="M1811" s="45">
        <v>5.2547099999999999E-2</v>
      </c>
    </row>
    <row r="1812" spans="4:13" ht="15.75" customHeight="1" x14ac:dyDescent="0.25">
      <c r="D1812" s="40"/>
      <c r="E1812" s="40"/>
      <c r="F1812" s="101">
        <v>39050</v>
      </c>
      <c r="G1812" s="44">
        <v>5.3493800000000001E-2</v>
      </c>
      <c r="H1812" s="44">
        <v>5.3693799999999993E-2</v>
      </c>
      <c r="I1812" s="44">
        <v>5.3481300000000002E-2</v>
      </c>
      <c r="J1812" s="44">
        <v>8.2500000000000004E-2</v>
      </c>
      <c r="K1812" s="44">
        <v>4.5205999999999996E-2</v>
      </c>
      <c r="M1812" s="45">
        <v>5.2530300000000002E-2</v>
      </c>
    </row>
    <row r="1813" spans="4:13" ht="15.75" customHeight="1" x14ac:dyDescent="0.25">
      <c r="D1813" s="40"/>
      <c r="E1813" s="40"/>
      <c r="F1813" s="101">
        <v>39051</v>
      </c>
      <c r="G1813" s="44">
        <v>5.3499999999999999E-2</v>
      </c>
      <c r="H1813" s="44">
        <v>5.3699999999999998E-2</v>
      </c>
      <c r="I1813" s="44">
        <v>5.3468799999999997E-2</v>
      </c>
      <c r="J1813" s="44">
        <v>8.2500000000000004E-2</v>
      </c>
      <c r="K1813" s="44">
        <v>4.4581000000000003E-2</v>
      </c>
      <c r="M1813" s="45">
        <v>5.2527200000000003E-2</v>
      </c>
    </row>
    <row r="1814" spans="4:13" ht="15.75" customHeight="1" x14ac:dyDescent="0.25">
      <c r="D1814" s="40"/>
      <c r="E1814" s="40"/>
      <c r="F1814" s="101">
        <v>39052</v>
      </c>
      <c r="G1814" s="44">
        <v>5.3499999999999999E-2</v>
      </c>
      <c r="H1814" s="44">
        <v>5.3656300000000004E-2</v>
      </c>
      <c r="I1814" s="44">
        <v>5.3287500000000002E-2</v>
      </c>
      <c r="J1814" s="44">
        <v>8.2500000000000004E-2</v>
      </c>
      <c r="K1814" s="44">
        <v>4.4326999999999998E-2</v>
      </c>
      <c r="M1814" s="45">
        <v>5.2008200000000004E-2</v>
      </c>
    </row>
    <row r="1815" spans="4:13" ht="15.75" customHeight="1" x14ac:dyDescent="0.25">
      <c r="D1815" s="40"/>
      <c r="E1815" s="40"/>
      <c r="F1815" s="101">
        <v>39055</v>
      </c>
      <c r="G1815" s="44">
        <v>5.3499999999999999E-2</v>
      </c>
      <c r="H1815" s="44">
        <v>5.3525000000000003E-2</v>
      </c>
      <c r="I1815" s="44">
        <v>5.2931299999999994E-2</v>
      </c>
      <c r="J1815" s="44">
        <v>8.2500000000000004E-2</v>
      </c>
      <c r="K1815" s="44">
        <v>4.4229000000000004E-2</v>
      </c>
      <c r="M1815" s="45">
        <v>5.1943400000000001E-2</v>
      </c>
    </row>
    <row r="1816" spans="4:13" ht="15.75" customHeight="1" x14ac:dyDescent="0.25">
      <c r="D1816" s="40"/>
      <c r="E1816" s="40"/>
      <c r="F1816" s="101">
        <v>39056</v>
      </c>
      <c r="G1816" s="44">
        <v>5.3499999999999999E-2</v>
      </c>
      <c r="H1816" s="44">
        <v>5.3499999999999999E-2</v>
      </c>
      <c r="I1816" s="44">
        <v>5.2931299999999994E-2</v>
      </c>
      <c r="J1816" s="44">
        <v>8.2500000000000004E-2</v>
      </c>
      <c r="K1816" s="44">
        <v>4.4402999999999998E-2</v>
      </c>
      <c r="M1816" s="45">
        <v>5.1930400000000002E-2</v>
      </c>
    </row>
    <row r="1817" spans="4:13" ht="15.75" customHeight="1" x14ac:dyDescent="0.25">
      <c r="D1817" s="40"/>
      <c r="E1817" s="40"/>
      <c r="F1817" s="101">
        <v>39057</v>
      </c>
      <c r="G1817" s="44">
        <v>5.3499999999999999E-2</v>
      </c>
      <c r="H1817" s="44">
        <v>5.3499999999999999E-2</v>
      </c>
      <c r="I1817" s="44">
        <v>5.2999999999999999E-2</v>
      </c>
      <c r="J1817" s="44">
        <v>8.2500000000000004E-2</v>
      </c>
      <c r="K1817" s="44">
        <v>4.4851000000000002E-2</v>
      </c>
      <c r="M1817" s="45">
        <v>5.1936099999999999E-2</v>
      </c>
    </row>
    <row r="1818" spans="4:13" ht="15.75" customHeight="1" x14ac:dyDescent="0.25">
      <c r="D1818" s="40"/>
      <c r="E1818" s="40"/>
      <c r="F1818" s="101">
        <v>39058</v>
      </c>
      <c r="G1818" s="44">
        <v>5.3499999999999999E-2</v>
      </c>
      <c r="H1818" s="44">
        <v>5.3531300000000004E-2</v>
      </c>
      <c r="I1818" s="44">
        <v>5.3150000000000003E-2</v>
      </c>
      <c r="J1818" s="44">
        <v>8.2500000000000004E-2</v>
      </c>
      <c r="K1818" s="44">
        <v>4.4810999999999997E-2</v>
      </c>
      <c r="M1818" s="45">
        <v>5.1907699999999994E-2</v>
      </c>
    </row>
    <row r="1819" spans="4:13" ht="15.75" customHeight="1" x14ac:dyDescent="0.25">
      <c r="D1819" s="40"/>
      <c r="E1819" s="40"/>
      <c r="F1819" s="101">
        <v>39059</v>
      </c>
      <c r="G1819" s="44">
        <v>5.3499999999999999E-2</v>
      </c>
      <c r="H1819" s="44">
        <v>5.3556299999999994E-2</v>
      </c>
      <c r="I1819" s="44">
        <v>5.3237500000000007E-2</v>
      </c>
      <c r="J1819" s="44">
        <v>8.2500000000000004E-2</v>
      </c>
      <c r="K1819" s="44">
        <v>4.5437000000000005E-2</v>
      </c>
      <c r="M1819" s="45">
        <v>5.1881099999999999E-2</v>
      </c>
    </row>
    <row r="1820" spans="4:13" ht="15.75" customHeight="1" x14ac:dyDescent="0.25">
      <c r="D1820" s="40"/>
      <c r="E1820" s="40"/>
      <c r="F1820" s="101">
        <v>39062</v>
      </c>
      <c r="G1820" s="44">
        <v>5.3499999999999999E-2</v>
      </c>
      <c r="H1820" s="44">
        <v>5.3600000000000002E-2</v>
      </c>
      <c r="I1820" s="44">
        <v>5.3587499999999996E-2</v>
      </c>
      <c r="J1820" s="44">
        <v>8.2500000000000004E-2</v>
      </c>
      <c r="K1820" s="44">
        <v>4.5182E-2</v>
      </c>
      <c r="M1820" s="45">
        <v>5.1833200000000003E-2</v>
      </c>
    </row>
    <row r="1821" spans="4:13" ht="15.75" customHeight="1" x14ac:dyDescent="0.25">
      <c r="D1821" s="40"/>
      <c r="E1821" s="40"/>
      <c r="F1821" s="101">
        <v>39063</v>
      </c>
      <c r="G1821" s="44">
        <v>5.3499999999999999E-2</v>
      </c>
      <c r="H1821" s="44">
        <v>5.3600000000000002E-2</v>
      </c>
      <c r="I1821" s="44">
        <v>5.3600000000000002E-2</v>
      </c>
      <c r="J1821" s="44">
        <v>8.2500000000000004E-2</v>
      </c>
      <c r="K1821" s="44">
        <v>4.4847999999999999E-2</v>
      </c>
      <c r="M1821" s="45">
        <v>5.1817000000000002E-2</v>
      </c>
    </row>
    <row r="1822" spans="4:13" ht="15.75" customHeight="1" x14ac:dyDescent="0.25">
      <c r="D1822" s="40"/>
      <c r="E1822" s="40"/>
      <c r="F1822" s="101">
        <v>39064</v>
      </c>
      <c r="G1822" s="44">
        <v>5.3499999999999999E-2</v>
      </c>
      <c r="H1822" s="44">
        <v>5.3600000000000002E-2</v>
      </c>
      <c r="I1822" s="44">
        <v>5.3543800000000003E-2</v>
      </c>
      <c r="J1822" s="44">
        <v>8.2500000000000004E-2</v>
      </c>
      <c r="K1822" s="44">
        <v>4.5791000000000005E-2</v>
      </c>
      <c r="M1822" s="45">
        <v>5.1867700000000003E-2</v>
      </c>
    </row>
    <row r="1823" spans="4:13" ht="15.75" customHeight="1" x14ac:dyDescent="0.25">
      <c r="D1823" s="40"/>
      <c r="E1823" s="40"/>
      <c r="F1823" s="101">
        <v>39065</v>
      </c>
      <c r="G1823" s="44">
        <v>5.3499999999999999E-2</v>
      </c>
      <c r="H1823" s="44">
        <v>5.3606299999999996E-2</v>
      </c>
      <c r="I1823" s="44">
        <v>5.3718799999999997E-2</v>
      </c>
      <c r="J1823" s="44">
        <v>8.2500000000000004E-2</v>
      </c>
      <c r="K1823" s="44">
        <v>4.5968000000000002E-2</v>
      </c>
      <c r="M1823" s="45">
        <v>5.18471E-2</v>
      </c>
    </row>
    <row r="1824" spans="4:13" ht="15.75" customHeight="1" x14ac:dyDescent="0.25">
      <c r="D1824" s="40"/>
      <c r="E1824" s="40"/>
      <c r="F1824" s="101">
        <v>39066</v>
      </c>
      <c r="G1824" s="44">
        <v>5.3499999999999999E-2</v>
      </c>
      <c r="H1824" s="44">
        <v>5.3650000000000003E-2</v>
      </c>
      <c r="I1824" s="44">
        <v>5.3800000000000001E-2</v>
      </c>
      <c r="J1824" s="44">
        <v>8.2500000000000004E-2</v>
      </c>
      <c r="K1824" s="44">
        <v>4.5928000000000004E-2</v>
      </c>
      <c r="M1824" s="45">
        <v>5.1822299999999995E-2</v>
      </c>
    </row>
    <row r="1825" spans="4:13" ht="15.75" customHeight="1" x14ac:dyDescent="0.25">
      <c r="D1825" s="40"/>
      <c r="E1825" s="40"/>
      <c r="F1825" s="101">
        <v>39069</v>
      </c>
      <c r="G1825" s="44">
        <v>5.3499999999999999E-2</v>
      </c>
      <c r="H1825" s="44">
        <v>5.3650000000000003E-2</v>
      </c>
      <c r="I1825" s="44">
        <v>5.3699999999999998E-2</v>
      </c>
      <c r="J1825" s="44">
        <v>8.2500000000000004E-2</v>
      </c>
      <c r="K1825" s="44">
        <v>4.5808999999999996E-2</v>
      </c>
      <c r="M1825" s="45">
        <v>5.1764499999999998E-2</v>
      </c>
    </row>
    <row r="1826" spans="4:13" ht="15.75" customHeight="1" x14ac:dyDescent="0.25">
      <c r="D1826" s="40"/>
      <c r="E1826" s="40"/>
      <c r="F1826" s="101">
        <v>39070</v>
      </c>
      <c r="G1826" s="44">
        <v>5.3499999999999999E-2</v>
      </c>
      <c r="H1826" s="44">
        <v>5.3650000000000003E-2</v>
      </c>
      <c r="I1826" s="44">
        <v>5.3699999999999998E-2</v>
      </c>
      <c r="J1826" s="44">
        <v>8.2500000000000004E-2</v>
      </c>
      <c r="K1826" s="44">
        <v>4.5887999999999998E-2</v>
      </c>
      <c r="M1826" s="45">
        <v>5.17612E-2</v>
      </c>
    </row>
    <row r="1827" spans="4:13" ht="15.75" customHeight="1" x14ac:dyDescent="0.25">
      <c r="D1827" s="40"/>
      <c r="E1827" s="40"/>
      <c r="F1827" s="101">
        <v>39071</v>
      </c>
      <c r="G1827" s="44">
        <v>5.3499999999999999E-2</v>
      </c>
      <c r="H1827" s="44">
        <v>5.3650000000000003E-2</v>
      </c>
      <c r="I1827" s="44">
        <v>5.3706300000000005E-2</v>
      </c>
      <c r="J1827" s="44">
        <v>8.2500000000000004E-2</v>
      </c>
      <c r="K1827" s="44">
        <v>4.5946999999999995E-2</v>
      </c>
      <c r="M1827" s="45">
        <v>5.1768000000000002E-2</v>
      </c>
    </row>
    <row r="1828" spans="4:13" ht="15.75" customHeight="1" x14ac:dyDescent="0.25">
      <c r="D1828" s="40"/>
      <c r="E1828" s="40"/>
      <c r="F1828" s="101">
        <v>39072</v>
      </c>
      <c r="G1828" s="44">
        <v>5.3499999999999999E-2</v>
      </c>
      <c r="H1828" s="44">
        <v>5.3656300000000004E-2</v>
      </c>
      <c r="I1828" s="44">
        <v>5.3699999999999998E-2</v>
      </c>
      <c r="J1828" s="44">
        <v>8.2500000000000004E-2</v>
      </c>
      <c r="K1828" s="44">
        <v>4.5454000000000001E-2</v>
      </c>
      <c r="M1828" s="45">
        <v>5.1746999999999994E-2</v>
      </c>
    </row>
    <row r="1829" spans="4:13" ht="15.75" customHeight="1" x14ac:dyDescent="0.25">
      <c r="D1829" s="40"/>
      <c r="E1829" s="40"/>
      <c r="F1829" s="101">
        <v>39073</v>
      </c>
      <c r="G1829" s="44">
        <v>5.3499999999999999E-2</v>
      </c>
      <c r="H1829" s="44">
        <v>5.3624999999999999E-2</v>
      </c>
      <c r="I1829" s="44">
        <v>5.3600000000000002E-2</v>
      </c>
      <c r="J1829" s="44">
        <v>8.2500000000000004E-2</v>
      </c>
      <c r="K1829" s="44">
        <v>4.6185000000000004E-2</v>
      </c>
      <c r="M1829" s="45">
        <v>5.1724899999999997E-2</v>
      </c>
    </row>
    <row r="1830" spans="4:13" ht="15.75" customHeight="1" x14ac:dyDescent="0.25">
      <c r="D1830" s="40"/>
      <c r="E1830" s="40"/>
      <c r="F1830" s="101">
        <v>39076</v>
      </c>
      <c r="G1830" s="44" t="s">
        <v>33</v>
      </c>
      <c r="H1830" s="44" t="s">
        <v>33</v>
      </c>
      <c r="I1830" s="44" t="s">
        <v>33</v>
      </c>
      <c r="J1830" s="44" t="s">
        <v>33</v>
      </c>
      <c r="K1830" s="44">
        <v>4.6185000000000004E-2</v>
      </c>
      <c r="M1830" s="45">
        <v>5.1724899999999997E-2</v>
      </c>
    </row>
    <row r="1831" spans="4:13" ht="15.75" customHeight="1" x14ac:dyDescent="0.25">
      <c r="D1831" s="40"/>
      <c r="E1831" s="40"/>
      <c r="F1831" s="101">
        <v>39077</v>
      </c>
      <c r="G1831" s="44" t="s">
        <v>33</v>
      </c>
      <c r="H1831" s="44" t="s">
        <v>33</v>
      </c>
      <c r="I1831" s="44" t="s">
        <v>33</v>
      </c>
      <c r="J1831" s="44">
        <v>8.2500000000000004E-2</v>
      </c>
      <c r="K1831" s="44">
        <v>4.5985999999999999E-2</v>
      </c>
      <c r="M1831" s="45">
        <v>5.16777E-2</v>
      </c>
    </row>
    <row r="1832" spans="4:13" ht="15.75" customHeight="1" x14ac:dyDescent="0.25">
      <c r="D1832" s="40"/>
      <c r="E1832" s="40"/>
      <c r="F1832" s="101">
        <v>39078</v>
      </c>
      <c r="G1832" s="44">
        <v>5.3499999999999999E-2</v>
      </c>
      <c r="H1832" s="44">
        <v>5.3637499999999998E-2</v>
      </c>
      <c r="I1832" s="44">
        <v>5.3606299999999996E-2</v>
      </c>
      <c r="J1832" s="44">
        <v>8.2500000000000004E-2</v>
      </c>
      <c r="K1832" s="44">
        <v>4.6502999999999996E-2</v>
      </c>
      <c r="M1832" s="45">
        <v>5.1722999999999998E-2</v>
      </c>
    </row>
    <row r="1833" spans="4:13" ht="15.75" customHeight="1" x14ac:dyDescent="0.25">
      <c r="D1833" s="40"/>
      <c r="E1833" s="40"/>
      <c r="F1833" s="101">
        <v>39079</v>
      </c>
      <c r="G1833" s="44">
        <v>5.3256300000000006E-2</v>
      </c>
      <c r="H1833" s="44">
        <v>5.3600000000000002E-2</v>
      </c>
      <c r="I1833" s="44">
        <v>5.3668800000000003E-2</v>
      </c>
      <c r="J1833" s="44">
        <v>8.2500000000000004E-2</v>
      </c>
      <c r="K1833" s="44">
        <v>4.6802000000000003E-2</v>
      </c>
      <c r="M1833" s="45">
        <v>5.1697499999999993E-2</v>
      </c>
    </row>
    <row r="1834" spans="4:13" ht="15.75" customHeight="1" x14ac:dyDescent="0.25">
      <c r="D1834" s="40"/>
      <c r="E1834" s="40"/>
      <c r="F1834" s="101">
        <v>39080</v>
      </c>
      <c r="G1834" s="44">
        <v>5.3218800000000004E-2</v>
      </c>
      <c r="H1834" s="44">
        <v>5.3600000000000002E-2</v>
      </c>
      <c r="I1834" s="44">
        <v>5.3699999999999998E-2</v>
      </c>
      <c r="J1834" s="44">
        <v>8.2500000000000004E-2</v>
      </c>
      <c r="K1834" s="44">
        <v>4.7022000000000001E-2</v>
      </c>
      <c r="M1834" s="45">
        <v>5.1686699999999995E-2</v>
      </c>
    </row>
    <row r="1835" spans="4:13" ht="15.75" customHeight="1" x14ac:dyDescent="0.25">
      <c r="D1835" s="40"/>
      <c r="E1835" s="40"/>
      <c r="F1835" s="101">
        <v>39083</v>
      </c>
      <c r="G1835" s="44" t="s">
        <v>33</v>
      </c>
      <c r="H1835" s="44" t="s">
        <v>33</v>
      </c>
      <c r="I1835" s="44" t="s">
        <v>33</v>
      </c>
      <c r="J1835" s="44" t="s">
        <v>33</v>
      </c>
      <c r="K1835" s="44">
        <v>4.7022000000000001E-2</v>
      </c>
      <c r="M1835" s="45">
        <v>5.1686699999999995E-2</v>
      </c>
    </row>
    <row r="1836" spans="4:13" ht="15.75" customHeight="1" x14ac:dyDescent="0.25">
      <c r="D1836" s="40"/>
      <c r="E1836" s="40"/>
      <c r="F1836" s="101">
        <v>39084</v>
      </c>
      <c r="G1836" s="44">
        <v>5.3206300000000005E-2</v>
      </c>
      <c r="H1836" s="44">
        <v>5.3600000000000002E-2</v>
      </c>
      <c r="I1836" s="44">
        <v>5.3699999999999998E-2</v>
      </c>
      <c r="J1836" s="44">
        <v>8.2500000000000004E-2</v>
      </c>
      <c r="K1836" s="44">
        <v>4.6802000000000003E-2</v>
      </c>
      <c r="M1836" s="45">
        <v>5.2164200000000001E-2</v>
      </c>
    </row>
    <row r="1837" spans="4:13" ht="15.75" customHeight="1" x14ac:dyDescent="0.25">
      <c r="D1837" s="40"/>
      <c r="E1837" s="40"/>
      <c r="F1837" s="101">
        <v>39085</v>
      </c>
      <c r="G1837" s="44">
        <v>5.3200000000000004E-2</v>
      </c>
      <c r="H1837" s="44">
        <v>5.3600000000000002E-2</v>
      </c>
      <c r="I1837" s="44">
        <v>5.3668800000000003E-2</v>
      </c>
      <c r="J1837" s="44">
        <v>8.2500000000000004E-2</v>
      </c>
      <c r="K1837" s="44">
        <v>4.6581999999999998E-2</v>
      </c>
      <c r="M1837" s="45">
        <v>5.21649E-2</v>
      </c>
    </row>
    <row r="1838" spans="4:13" ht="15.75" customHeight="1" x14ac:dyDescent="0.25">
      <c r="D1838" s="40"/>
      <c r="E1838" s="40"/>
      <c r="F1838" s="101">
        <v>39086</v>
      </c>
      <c r="G1838" s="44">
        <v>5.3200000000000004E-2</v>
      </c>
      <c r="H1838" s="44">
        <v>5.3600000000000002E-2</v>
      </c>
      <c r="I1838" s="44">
        <v>5.3600000000000002E-2</v>
      </c>
      <c r="J1838" s="44">
        <v>8.2500000000000004E-2</v>
      </c>
      <c r="K1838" s="44">
        <v>4.6024000000000002E-2</v>
      </c>
      <c r="M1838" s="45">
        <v>5.2156300000000003E-2</v>
      </c>
    </row>
    <row r="1839" spans="4:13" ht="15.75" customHeight="1" x14ac:dyDescent="0.25">
      <c r="D1839" s="40"/>
      <c r="E1839" s="40"/>
      <c r="F1839" s="101">
        <v>39087</v>
      </c>
      <c r="G1839" s="44">
        <v>5.3200000000000004E-2</v>
      </c>
      <c r="H1839" s="44">
        <v>5.3600000000000002E-2</v>
      </c>
      <c r="I1839" s="44">
        <v>5.3493800000000001E-2</v>
      </c>
      <c r="J1839" s="44">
        <v>8.2500000000000004E-2</v>
      </c>
      <c r="K1839" s="44">
        <v>4.6441999999999997E-2</v>
      </c>
      <c r="M1839" s="45">
        <v>5.2147300000000001E-2</v>
      </c>
    </row>
    <row r="1840" spans="4:13" ht="15.75" customHeight="1" x14ac:dyDescent="0.25">
      <c r="D1840" s="40"/>
      <c r="E1840" s="40"/>
      <c r="F1840" s="101">
        <v>39090</v>
      </c>
      <c r="G1840" s="44">
        <v>5.3200000000000004E-2</v>
      </c>
      <c r="H1840" s="44">
        <v>5.3600000000000002E-2</v>
      </c>
      <c r="I1840" s="44">
        <v>5.3699999999999998E-2</v>
      </c>
      <c r="J1840" s="44">
        <v>8.2500000000000004E-2</v>
      </c>
      <c r="K1840" s="44">
        <v>4.6521999999999994E-2</v>
      </c>
      <c r="M1840" s="45">
        <v>5.2125399999999995E-2</v>
      </c>
    </row>
    <row r="1841" spans="4:13" ht="15.75" customHeight="1" x14ac:dyDescent="0.25">
      <c r="D1841" s="40"/>
      <c r="E1841" s="40"/>
      <c r="F1841" s="101">
        <v>39091</v>
      </c>
      <c r="G1841" s="44">
        <v>5.3200000000000004E-2</v>
      </c>
      <c r="H1841" s="44">
        <v>5.3600000000000002E-2</v>
      </c>
      <c r="I1841" s="44">
        <v>5.37563E-2</v>
      </c>
      <c r="J1841" s="44">
        <v>8.2500000000000004E-2</v>
      </c>
      <c r="K1841" s="44">
        <v>4.6542E-2</v>
      </c>
      <c r="M1841" s="45">
        <v>5.2122099999999998E-2</v>
      </c>
    </row>
    <row r="1842" spans="4:13" ht="15.75" customHeight="1" x14ac:dyDescent="0.25">
      <c r="D1842" s="40"/>
      <c r="E1842" s="40"/>
      <c r="F1842" s="101">
        <v>39092</v>
      </c>
      <c r="G1842" s="44">
        <v>5.3200000000000004E-2</v>
      </c>
      <c r="H1842" s="44">
        <v>5.3600000000000002E-2</v>
      </c>
      <c r="I1842" s="44">
        <v>5.3718799999999997E-2</v>
      </c>
      <c r="J1842" s="44">
        <v>8.2500000000000004E-2</v>
      </c>
      <c r="K1842" s="44">
        <v>4.6843000000000003E-2</v>
      </c>
      <c r="M1842" s="45">
        <v>5.2143599999999998E-2</v>
      </c>
    </row>
    <row r="1843" spans="4:13" ht="15.75" customHeight="1" x14ac:dyDescent="0.25">
      <c r="D1843" s="40"/>
      <c r="E1843" s="40"/>
      <c r="F1843" s="101">
        <v>39093</v>
      </c>
      <c r="G1843" s="44">
        <v>5.3200000000000004E-2</v>
      </c>
      <c r="H1843" s="44">
        <v>5.3600000000000002E-2</v>
      </c>
      <c r="I1843" s="44">
        <v>5.3768799999999999E-2</v>
      </c>
      <c r="J1843" s="44">
        <v>8.2500000000000004E-2</v>
      </c>
      <c r="K1843" s="44">
        <v>4.7305E-2</v>
      </c>
      <c r="M1843" s="45">
        <v>5.2146900000000003E-2</v>
      </c>
    </row>
    <row r="1844" spans="4:13" ht="15.75" customHeight="1" x14ac:dyDescent="0.25">
      <c r="D1844" s="40"/>
      <c r="E1844" s="40"/>
      <c r="F1844" s="101">
        <v>39094</v>
      </c>
      <c r="G1844" s="44">
        <v>5.3200000000000004E-2</v>
      </c>
      <c r="H1844" s="44">
        <v>5.3600000000000002E-2</v>
      </c>
      <c r="I1844" s="44">
        <v>5.3831300000000006E-2</v>
      </c>
      <c r="J1844" s="44">
        <v>8.2500000000000004E-2</v>
      </c>
      <c r="K1844" s="44">
        <v>4.7750000000000001E-2</v>
      </c>
      <c r="M1844" s="45">
        <v>5.2147300000000001E-2</v>
      </c>
    </row>
    <row r="1845" spans="4:13" ht="15.75" customHeight="1" x14ac:dyDescent="0.25">
      <c r="D1845" s="40"/>
      <c r="E1845" s="40"/>
      <c r="F1845" s="101">
        <v>39097</v>
      </c>
      <c r="G1845" s="44">
        <v>5.3200000000000004E-2</v>
      </c>
      <c r="H1845" s="44">
        <v>5.3602499999999997E-2</v>
      </c>
      <c r="I1845" s="44">
        <v>5.3849999999999995E-2</v>
      </c>
      <c r="J1845" s="44" t="s">
        <v>33</v>
      </c>
      <c r="K1845" s="44">
        <v>4.7750000000000001E-2</v>
      </c>
      <c r="M1845" s="45">
        <v>5.2147300000000001E-2</v>
      </c>
    </row>
    <row r="1846" spans="4:13" ht="15.75" customHeight="1" x14ac:dyDescent="0.25">
      <c r="D1846" s="40"/>
      <c r="E1846" s="40"/>
      <c r="F1846" s="101">
        <v>39098</v>
      </c>
      <c r="G1846" s="44">
        <v>5.3200000000000004E-2</v>
      </c>
      <c r="H1846" s="44">
        <v>5.3600000000000002E-2</v>
      </c>
      <c r="I1846" s="44">
        <v>5.3868799999999994E-2</v>
      </c>
      <c r="J1846" s="44">
        <v>8.2500000000000004E-2</v>
      </c>
      <c r="K1846" s="44">
        <v>4.7466999999999995E-2</v>
      </c>
      <c r="M1846" s="45">
        <v>5.2168200000000005E-2</v>
      </c>
    </row>
    <row r="1847" spans="4:13" ht="15.75" customHeight="1" x14ac:dyDescent="0.25">
      <c r="D1847" s="40"/>
      <c r="E1847" s="40"/>
      <c r="F1847" s="101">
        <v>39099</v>
      </c>
      <c r="G1847" s="44">
        <v>5.3200000000000004E-2</v>
      </c>
      <c r="H1847" s="44">
        <v>5.3600000000000002E-2</v>
      </c>
      <c r="I1847" s="44">
        <v>5.3868799999999994E-2</v>
      </c>
      <c r="J1847" s="44">
        <v>8.2500000000000004E-2</v>
      </c>
      <c r="K1847" s="44">
        <v>4.7791E-2</v>
      </c>
      <c r="M1847" s="45">
        <v>5.2205799999999997E-2</v>
      </c>
    </row>
    <row r="1848" spans="4:13" ht="15.75" customHeight="1" x14ac:dyDescent="0.25">
      <c r="D1848" s="40"/>
      <c r="E1848" s="40"/>
      <c r="F1848" s="101">
        <v>39100</v>
      </c>
      <c r="G1848" s="44">
        <v>5.3200000000000004E-2</v>
      </c>
      <c r="H1848" s="44">
        <v>5.3600000000000002E-2</v>
      </c>
      <c r="I1848" s="44">
        <v>5.3906299999999997E-2</v>
      </c>
      <c r="J1848" s="44">
        <v>8.2500000000000004E-2</v>
      </c>
      <c r="K1848" s="44">
        <v>4.7427000000000004E-2</v>
      </c>
      <c r="M1848" s="45">
        <v>5.2198399999999999E-2</v>
      </c>
    </row>
    <row r="1849" spans="4:13" ht="15.75" customHeight="1" x14ac:dyDescent="0.25">
      <c r="D1849" s="40"/>
      <c r="E1849" s="40"/>
      <c r="F1849" s="101">
        <v>39101</v>
      </c>
      <c r="G1849" s="44">
        <v>5.3200000000000004E-2</v>
      </c>
      <c r="H1849" s="44">
        <v>5.3600000000000002E-2</v>
      </c>
      <c r="I1849" s="44">
        <v>5.3899999999999997E-2</v>
      </c>
      <c r="J1849" s="44">
        <v>8.2500000000000004E-2</v>
      </c>
      <c r="K1849" s="44">
        <v>4.7751999999999996E-2</v>
      </c>
      <c r="M1849" s="45">
        <v>5.2190800000000002E-2</v>
      </c>
    </row>
    <row r="1850" spans="4:13" ht="15.75" customHeight="1" x14ac:dyDescent="0.25">
      <c r="D1850" s="40"/>
      <c r="E1850" s="40"/>
      <c r="F1850" s="101">
        <v>39104</v>
      </c>
      <c r="G1850" s="44">
        <v>5.3200000000000004E-2</v>
      </c>
      <c r="H1850" s="44">
        <v>5.3600000000000002E-2</v>
      </c>
      <c r="I1850" s="44">
        <v>5.39438E-2</v>
      </c>
      <c r="J1850" s="44">
        <v>8.2500000000000004E-2</v>
      </c>
      <c r="K1850" s="44">
        <v>4.759E-2</v>
      </c>
      <c r="M1850" s="45">
        <v>5.2232300000000002E-2</v>
      </c>
    </row>
    <row r="1851" spans="4:13" ht="15.75" customHeight="1" x14ac:dyDescent="0.25">
      <c r="D1851" s="40"/>
      <c r="E1851" s="40"/>
      <c r="F1851" s="101">
        <v>39105</v>
      </c>
      <c r="G1851" s="44">
        <v>5.3200000000000004E-2</v>
      </c>
      <c r="H1851" s="44">
        <v>5.3600000000000002E-2</v>
      </c>
      <c r="I1851" s="44">
        <v>5.3906299999999997E-2</v>
      </c>
      <c r="J1851" s="44">
        <v>8.2500000000000004E-2</v>
      </c>
      <c r="K1851" s="44">
        <v>4.8076999999999995E-2</v>
      </c>
      <c r="M1851" s="45">
        <v>5.2235500000000004E-2</v>
      </c>
    </row>
    <row r="1852" spans="4:13" ht="15.75" customHeight="1" x14ac:dyDescent="0.25">
      <c r="D1852" s="40"/>
      <c r="E1852" s="40"/>
      <c r="F1852" s="101">
        <v>39106</v>
      </c>
      <c r="G1852" s="44">
        <v>5.3200000000000004E-2</v>
      </c>
      <c r="H1852" s="44">
        <v>5.3600000000000002E-2</v>
      </c>
      <c r="I1852" s="44">
        <v>5.3987499999999994E-2</v>
      </c>
      <c r="J1852" s="44">
        <v>8.2500000000000004E-2</v>
      </c>
      <c r="K1852" s="44">
        <v>4.8076999999999995E-2</v>
      </c>
      <c r="M1852" s="45">
        <v>5.2241000000000003E-2</v>
      </c>
    </row>
    <row r="1853" spans="4:13" ht="15.75" customHeight="1" x14ac:dyDescent="0.25">
      <c r="D1853" s="40"/>
      <c r="E1853" s="40"/>
      <c r="F1853" s="101">
        <v>39107</v>
      </c>
      <c r="G1853" s="44">
        <v>5.3200000000000004E-2</v>
      </c>
      <c r="H1853" s="44">
        <v>5.3600000000000002E-2</v>
      </c>
      <c r="I1853" s="44">
        <v>5.3987499999999994E-2</v>
      </c>
      <c r="J1853" s="44">
        <v>8.2500000000000004E-2</v>
      </c>
      <c r="K1853" s="44">
        <v>4.8730999999999997E-2</v>
      </c>
      <c r="M1853" s="45">
        <v>5.2247300000000003E-2</v>
      </c>
    </row>
    <row r="1854" spans="4:13" ht="15.75" customHeight="1" x14ac:dyDescent="0.25">
      <c r="D1854" s="40"/>
      <c r="E1854" s="40"/>
      <c r="F1854" s="101">
        <v>39108</v>
      </c>
      <c r="G1854" s="44">
        <v>5.3200000000000004E-2</v>
      </c>
      <c r="H1854" s="44">
        <v>5.3600000000000002E-2</v>
      </c>
      <c r="I1854" s="44">
        <v>5.4000000000000006E-2</v>
      </c>
      <c r="J1854" s="44">
        <v>8.2500000000000004E-2</v>
      </c>
      <c r="K1854" s="44">
        <v>4.8733000000000005E-2</v>
      </c>
      <c r="M1854" s="45">
        <v>5.2247700000000001E-2</v>
      </c>
    </row>
    <row r="1855" spans="4:13" ht="15.75" customHeight="1" x14ac:dyDescent="0.25">
      <c r="D1855" s="40"/>
      <c r="E1855" s="40"/>
      <c r="F1855" s="101">
        <v>39111</v>
      </c>
      <c r="G1855" s="44">
        <v>5.3200000000000004E-2</v>
      </c>
      <c r="H1855" s="44">
        <v>5.3600000000000002E-2</v>
      </c>
      <c r="I1855" s="44">
        <v>5.4000000000000006E-2</v>
      </c>
      <c r="J1855" s="44">
        <v>8.2500000000000004E-2</v>
      </c>
      <c r="K1855" s="44">
        <v>4.8897000000000003E-2</v>
      </c>
      <c r="M1855" s="45">
        <v>5.2245799999999995E-2</v>
      </c>
    </row>
    <row r="1856" spans="4:13" ht="15.75" customHeight="1" x14ac:dyDescent="0.25">
      <c r="D1856" s="40"/>
      <c r="E1856" s="40"/>
      <c r="F1856" s="101">
        <v>39112</v>
      </c>
      <c r="G1856" s="44">
        <v>5.3200000000000004E-2</v>
      </c>
      <c r="H1856" s="44">
        <v>5.3600000000000002E-2</v>
      </c>
      <c r="I1856" s="44">
        <v>5.4006299999999993E-2</v>
      </c>
      <c r="J1856" s="44">
        <v>8.2500000000000004E-2</v>
      </c>
      <c r="K1856" s="44">
        <v>4.8693E-2</v>
      </c>
      <c r="M1856" s="45">
        <v>5.2243299999999999E-2</v>
      </c>
    </row>
    <row r="1857" spans="4:13" ht="15.75" customHeight="1" x14ac:dyDescent="0.25">
      <c r="D1857" s="40"/>
      <c r="E1857" s="40"/>
      <c r="F1857" s="101">
        <v>39113</v>
      </c>
      <c r="G1857" s="44">
        <v>5.3200000000000004E-2</v>
      </c>
      <c r="H1857" s="44">
        <v>5.3600000000000002E-2</v>
      </c>
      <c r="I1857" s="44">
        <v>5.4000000000000006E-2</v>
      </c>
      <c r="J1857" s="44">
        <v>8.2500000000000004E-2</v>
      </c>
      <c r="K1857" s="44">
        <v>4.8079999999999998E-2</v>
      </c>
      <c r="M1857" s="45">
        <v>5.2255200000000002E-2</v>
      </c>
    </row>
    <row r="1858" spans="4:13" ht="15.75" customHeight="1" x14ac:dyDescent="0.25">
      <c r="D1858" s="40"/>
      <c r="E1858" s="40"/>
      <c r="F1858" s="101">
        <v>39114</v>
      </c>
      <c r="G1858" s="44">
        <v>5.3200000000000004E-2</v>
      </c>
      <c r="H1858" s="44">
        <v>5.3600000000000002E-2</v>
      </c>
      <c r="I1858" s="44">
        <v>5.4000000000000006E-2</v>
      </c>
      <c r="J1858" s="44">
        <v>8.2500000000000004E-2</v>
      </c>
      <c r="K1858" s="44">
        <v>4.8346E-2</v>
      </c>
      <c r="M1858" s="45">
        <v>5.2273100000000003E-2</v>
      </c>
    </row>
    <row r="1859" spans="4:13" ht="15.75" customHeight="1" x14ac:dyDescent="0.25">
      <c r="D1859" s="40"/>
      <c r="E1859" s="40"/>
      <c r="F1859" s="101">
        <v>39115</v>
      </c>
      <c r="G1859" s="44">
        <v>5.3200000000000004E-2</v>
      </c>
      <c r="H1859" s="44">
        <v>5.3600000000000002E-2</v>
      </c>
      <c r="I1859" s="44">
        <v>5.4012499999999998E-2</v>
      </c>
      <c r="J1859" s="44">
        <v>8.2500000000000004E-2</v>
      </c>
      <c r="K1859" s="44">
        <v>4.8204000000000004E-2</v>
      </c>
      <c r="M1859" s="45">
        <v>5.2301799999999996E-2</v>
      </c>
    </row>
    <row r="1860" spans="4:13" ht="15.75" customHeight="1" x14ac:dyDescent="0.25">
      <c r="D1860" s="40"/>
      <c r="E1860" s="40"/>
      <c r="F1860" s="101">
        <v>39118</v>
      </c>
      <c r="G1860" s="44">
        <v>5.3200000000000004E-2</v>
      </c>
      <c r="H1860" s="44">
        <v>5.3600000000000002E-2</v>
      </c>
      <c r="I1860" s="44">
        <v>5.4000000000000006E-2</v>
      </c>
      <c r="J1860" s="44">
        <v>8.2500000000000004E-2</v>
      </c>
      <c r="K1860" s="44">
        <v>4.8021000000000001E-2</v>
      </c>
      <c r="M1860" s="45">
        <v>5.2377099999999996E-2</v>
      </c>
    </row>
    <row r="1861" spans="4:13" ht="15.75" customHeight="1" x14ac:dyDescent="0.25">
      <c r="D1861" s="40"/>
      <c r="E1861" s="40"/>
      <c r="F1861" s="101">
        <v>39119</v>
      </c>
      <c r="G1861" s="44">
        <v>5.3200000000000004E-2</v>
      </c>
      <c r="H1861" s="44">
        <v>5.3600000000000002E-2</v>
      </c>
      <c r="I1861" s="44">
        <v>5.4000000000000006E-2</v>
      </c>
      <c r="J1861" s="44">
        <v>8.2500000000000004E-2</v>
      </c>
      <c r="K1861" s="44">
        <v>4.7655000000000003E-2</v>
      </c>
      <c r="M1861" s="45">
        <v>5.2398600000000004E-2</v>
      </c>
    </row>
    <row r="1862" spans="4:13" ht="15.75" customHeight="1" x14ac:dyDescent="0.25">
      <c r="D1862" s="40"/>
      <c r="E1862" s="40"/>
      <c r="F1862" s="101">
        <v>39120</v>
      </c>
      <c r="G1862" s="44">
        <v>5.3200000000000004E-2</v>
      </c>
      <c r="H1862" s="44">
        <v>5.3600000000000002E-2</v>
      </c>
      <c r="I1862" s="44">
        <v>5.4000000000000006E-2</v>
      </c>
      <c r="J1862" s="44">
        <v>8.2500000000000004E-2</v>
      </c>
      <c r="K1862" s="44">
        <v>4.7432000000000002E-2</v>
      </c>
      <c r="M1862" s="45">
        <v>5.2405799999999995E-2</v>
      </c>
    </row>
    <row r="1863" spans="4:13" ht="15.75" customHeight="1" x14ac:dyDescent="0.25">
      <c r="D1863" s="40"/>
      <c r="E1863" s="40"/>
      <c r="F1863" s="101">
        <v>39121</v>
      </c>
      <c r="G1863" s="44">
        <v>5.3200000000000004E-2</v>
      </c>
      <c r="H1863" s="44">
        <v>5.3600000000000002E-2</v>
      </c>
      <c r="I1863" s="44">
        <v>5.3981300000000003E-2</v>
      </c>
      <c r="J1863" s="44">
        <v>8.2500000000000004E-2</v>
      </c>
      <c r="K1863" s="44">
        <v>4.7319000000000007E-2</v>
      </c>
      <c r="M1863" s="45">
        <v>5.2420099999999997E-2</v>
      </c>
    </row>
    <row r="1864" spans="4:13" ht="15.75" customHeight="1" x14ac:dyDescent="0.25">
      <c r="D1864" s="40"/>
      <c r="E1864" s="40"/>
      <c r="F1864" s="101">
        <v>39122</v>
      </c>
      <c r="G1864" s="44">
        <v>5.3200000000000004E-2</v>
      </c>
      <c r="H1864" s="44">
        <v>5.3600000000000002E-2</v>
      </c>
      <c r="I1864" s="44">
        <v>5.3975000000000002E-2</v>
      </c>
      <c r="J1864" s="44">
        <v>8.2500000000000004E-2</v>
      </c>
      <c r="K1864" s="44">
        <v>4.7796999999999999E-2</v>
      </c>
      <c r="M1864" s="45">
        <v>5.2427299999999996E-2</v>
      </c>
    </row>
    <row r="1865" spans="4:13" ht="15.75" customHeight="1" x14ac:dyDescent="0.25">
      <c r="D1865" s="40"/>
      <c r="E1865" s="40"/>
      <c r="F1865" s="101">
        <v>39125</v>
      </c>
      <c r="G1865" s="44">
        <v>5.3200000000000004E-2</v>
      </c>
      <c r="H1865" s="44">
        <v>5.3600000000000002E-2</v>
      </c>
      <c r="I1865" s="44">
        <v>5.4000000000000006E-2</v>
      </c>
      <c r="J1865" s="44">
        <v>8.2500000000000004E-2</v>
      </c>
      <c r="K1865" s="44">
        <v>4.8037000000000003E-2</v>
      </c>
      <c r="M1865" s="45">
        <v>5.2438100000000001E-2</v>
      </c>
    </row>
    <row r="1866" spans="4:13" ht="15.75" customHeight="1" x14ac:dyDescent="0.25">
      <c r="D1866" s="40"/>
      <c r="E1866" s="40"/>
      <c r="F1866" s="101">
        <v>39126</v>
      </c>
      <c r="G1866" s="44">
        <v>5.3200000000000004E-2</v>
      </c>
      <c r="H1866" s="44">
        <v>5.3600000000000002E-2</v>
      </c>
      <c r="I1866" s="44">
        <v>5.4000000000000006E-2</v>
      </c>
      <c r="J1866" s="44">
        <v>8.2500000000000004E-2</v>
      </c>
      <c r="K1866" s="44">
        <v>4.8078000000000003E-2</v>
      </c>
      <c r="M1866" s="45">
        <v>5.2448800000000004E-2</v>
      </c>
    </row>
    <row r="1867" spans="4:13" ht="15.75" customHeight="1" x14ac:dyDescent="0.25">
      <c r="D1867" s="40"/>
      <c r="E1867" s="40"/>
      <c r="F1867" s="101">
        <v>39127</v>
      </c>
      <c r="G1867" s="44">
        <v>5.3200000000000004E-2</v>
      </c>
      <c r="H1867" s="44">
        <v>5.3600000000000002E-2</v>
      </c>
      <c r="I1867" s="44">
        <v>5.4000000000000006E-2</v>
      </c>
      <c r="J1867" s="44">
        <v>8.2500000000000004E-2</v>
      </c>
      <c r="K1867" s="44">
        <v>4.7358999999999998E-2</v>
      </c>
      <c r="M1867" s="45">
        <v>5.2448800000000004E-2</v>
      </c>
    </row>
    <row r="1868" spans="4:13" ht="15.75" customHeight="1" x14ac:dyDescent="0.25">
      <c r="D1868" s="40"/>
      <c r="E1868" s="40"/>
      <c r="F1868" s="101">
        <v>39128</v>
      </c>
      <c r="G1868" s="44">
        <v>5.3200000000000004E-2</v>
      </c>
      <c r="H1868" s="44">
        <v>5.3600000000000002E-2</v>
      </c>
      <c r="I1868" s="44">
        <v>5.3899999999999997E-2</v>
      </c>
      <c r="J1868" s="44">
        <v>8.2500000000000004E-2</v>
      </c>
      <c r="K1868" s="44">
        <v>4.7060999999999999E-2</v>
      </c>
      <c r="M1868" s="45">
        <v>5.2448800000000004E-2</v>
      </c>
    </row>
    <row r="1869" spans="4:13" ht="15.75" customHeight="1" x14ac:dyDescent="0.25">
      <c r="D1869" s="40"/>
      <c r="E1869" s="40"/>
      <c r="F1869" s="101">
        <v>39129</v>
      </c>
      <c r="G1869" s="44">
        <v>5.3200000000000004E-2</v>
      </c>
      <c r="H1869" s="44">
        <v>5.3600000000000002E-2</v>
      </c>
      <c r="I1869" s="44">
        <v>5.3849999999999995E-2</v>
      </c>
      <c r="J1869" s="44">
        <v>8.2500000000000004E-2</v>
      </c>
      <c r="K1869" s="44">
        <v>4.6882E-2</v>
      </c>
      <c r="M1869" s="45">
        <v>5.2448800000000004E-2</v>
      </c>
    </row>
    <row r="1870" spans="4:13" ht="15.75" customHeight="1" x14ac:dyDescent="0.25">
      <c r="D1870" s="40"/>
      <c r="E1870" s="40"/>
      <c r="F1870" s="101">
        <v>39132</v>
      </c>
      <c r="G1870" s="44">
        <v>5.3200000000000004E-2</v>
      </c>
      <c r="H1870" s="44">
        <v>5.3600000000000002E-2</v>
      </c>
      <c r="I1870" s="44">
        <v>5.38813E-2</v>
      </c>
      <c r="J1870" s="44" t="s">
        <v>33</v>
      </c>
      <c r="K1870" s="44">
        <v>4.6882E-2</v>
      </c>
      <c r="M1870" s="45">
        <v>5.2448800000000004E-2</v>
      </c>
    </row>
    <row r="1871" spans="4:13" ht="15.75" customHeight="1" x14ac:dyDescent="0.25">
      <c r="D1871" s="40"/>
      <c r="E1871" s="40"/>
      <c r="F1871" s="101">
        <v>39133</v>
      </c>
      <c r="G1871" s="44">
        <v>5.3200000000000004E-2</v>
      </c>
      <c r="H1871" s="44">
        <v>5.3600000000000002E-2</v>
      </c>
      <c r="I1871" s="44">
        <v>5.3874999999999999E-2</v>
      </c>
      <c r="J1871" s="44">
        <v>8.2500000000000004E-2</v>
      </c>
      <c r="K1871" s="44">
        <v>4.6743E-2</v>
      </c>
      <c r="M1871" s="45">
        <v>5.2435299999999997E-2</v>
      </c>
    </row>
    <row r="1872" spans="4:13" ht="15.75" customHeight="1" x14ac:dyDescent="0.25">
      <c r="D1872" s="40"/>
      <c r="E1872" s="40"/>
      <c r="F1872" s="101">
        <v>39134</v>
      </c>
      <c r="G1872" s="44">
        <v>5.3200000000000004E-2</v>
      </c>
      <c r="H1872" s="44">
        <v>5.3600000000000002E-2</v>
      </c>
      <c r="I1872" s="44">
        <v>5.3800000000000001E-2</v>
      </c>
      <c r="J1872" s="44">
        <v>8.2500000000000004E-2</v>
      </c>
      <c r="K1872" s="44">
        <v>4.6901999999999999E-2</v>
      </c>
      <c r="M1872" s="45">
        <v>5.2428100000000005E-2</v>
      </c>
    </row>
    <row r="1873" spans="4:13" ht="15.75" customHeight="1" x14ac:dyDescent="0.25">
      <c r="D1873" s="40"/>
      <c r="E1873" s="40"/>
      <c r="F1873" s="101">
        <v>39135</v>
      </c>
      <c r="G1873" s="44">
        <v>5.3200000000000004E-2</v>
      </c>
      <c r="H1873" s="44">
        <v>5.3600000000000002E-2</v>
      </c>
      <c r="I1873" s="44">
        <v>5.38813E-2</v>
      </c>
      <c r="J1873" s="44">
        <v>8.2500000000000004E-2</v>
      </c>
      <c r="K1873" s="44">
        <v>4.7279000000000002E-2</v>
      </c>
      <c r="M1873" s="45">
        <v>5.2424499999999999E-2</v>
      </c>
    </row>
    <row r="1874" spans="4:13" ht="15.75" customHeight="1" x14ac:dyDescent="0.25">
      <c r="D1874" s="40"/>
      <c r="E1874" s="40"/>
      <c r="F1874" s="101">
        <v>39136</v>
      </c>
      <c r="G1874" s="44">
        <v>5.3200000000000004E-2</v>
      </c>
      <c r="H1874" s="44">
        <v>5.3600000000000002E-2</v>
      </c>
      <c r="I1874" s="44">
        <v>5.3899999999999997E-2</v>
      </c>
      <c r="J1874" s="44">
        <v>8.2500000000000004E-2</v>
      </c>
      <c r="K1874" s="44">
        <v>4.6703000000000001E-2</v>
      </c>
      <c r="M1874" s="45">
        <v>5.2420899999999999E-2</v>
      </c>
    </row>
    <row r="1875" spans="4:13" ht="15.75" customHeight="1" x14ac:dyDescent="0.25">
      <c r="D1875" s="40"/>
      <c r="E1875" s="40"/>
      <c r="F1875" s="101">
        <v>39139</v>
      </c>
      <c r="G1875" s="44">
        <v>5.3200000000000004E-2</v>
      </c>
      <c r="H1875" s="44">
        <v>5.3600000000000002E-2</v>
      </c>
      <c r="I1875" s="44">
        <v>5.3787500000000002E-2</v>
      </c>
      <c r="J1875" s="44">
        <v>8.2500000000000004E-2</v>
      </c>
      <c r="K1875" s="44">
        <v>4.6247999999999997E-2</v>
      </c>
      <c r="M1875" s="45">
        <v>5.2431699999999998E-2</v>
      </c>
    </row>
    <row r="1876" spans="4:13" ht="15.75" customHeight="1" x14ac:dyDescent="0.25">
      <c r="D1876" s="40"/>
      <c r="E1876" s="40"/>
      <c r="F1876" s="101">
        <v>39140</v>
      </c>
      <c r="G1876" s="44">
        <v>5.3200000000000004E-2</v>
      </c>
      <c r="H1876" s="44">
        <v>5.3600000000000002E-2</v>
      </c>
      <c r="I1876" s="44">
        <v>5.3718799999999997E-2</v>
      </c>
      <c r="J1876" s="44">
        <v>8.2500000000000004E-2</v>
      </c>
      <c r="K1876" s="44">
        <v>4.5109000000000003E-2</v>
      </c>
      <c r="M1876" s="45">
        <v>5.2428100000000005E-2</v>
      </c>
    </row>
    <row r="1877" spans="4:13" ht="15.75" customHeight="1" x14ac:dyDescent="0.25">
      <c r="D1877" s="40"/>
      <c r="E1877" s="40"/>
      <c r="F1877" s="101">
        <v>39141</v>
      </c>
      <c r="G1877" s="44">
        <v>5.3200000000000004E-2</v>
      </c>
      <c r="H1877" s="44">
        <v>5.3481300000000002E-2</v>
      </c>
      <c r="I1877" s="44">
        <v>5.33E-2</v>
      </c>
      <c r="J1877" s="44">
        <v>8.2500000000000004E-2</v>
      </c>
      <c r="K1877" s="44">
        <v>4.5656999999999996E-2</v>
      </c>
      <c r="M1877" s="45">
        <v>5.2424499999999999E-2</v>
      </c>
    </row>
    <row r="1878" spans="4:13" ht="15.75" customHeight="1" x14ac:dyDescent="0.25">
      <c r="D1878" s="40"/>
      <c r="E1878" s="40"/>
      <c r="F1878" s="101">
        <v>39142</v>
      </c>
      <c r="G1878" s="44">
        <v>5.3200000000000004E-2</v>
      </c>
      <c r="H1878" s="44">
        <v>5.3475000000000002E-2</v>
      </c>
      <c r="I1878" s="44">
        <v>5.3281299999999997E-2</v>
      </c>
      <c r="J1878" s="44">
        <v>8.2500000000000004E-2</v>
      </c>
      <c r="K1878" s="44">
        <v>4.5498999999999998E-2</v>
      </c>
      <c r="M1878" s="45">
        <v>5.2345300000000004E-2</v>
      </c>
    </row>
    <row r="1879" spans="4:13" ht="15.75" customHeight="1" x14ac:dyDescent="0.25">
      <c r="D1879" s="40"/>
      <c r="E1879" s="40"/>
      <c r="F1879" s="101">
        <v>39143</v>
      </c>
      <c r="G1879" s="44">
        <v>5.3200000000000004E-2</v>
      </c>
      <c r="H1879" s="44">
        <v>5.3462500000000003E-2</v>
      </c>
      <c r="I1879" s="44">
        <v>5.3193799999999999E-2</v>
      </c>
      <c r="J1879" s="44">
        <v>8.2500000000000004E-2</v>
      </c>
      <c r="K1879" s="44">
        <v>4.4969999999999996E-2</v>
      </c>
      <c r="M1879" s="45">
        <v>5.2326199999999996E-2</v>
      </c>
    </row>
    <row r="1880" spans="4:13" ht="15.75" customHeight="1" x14ac:dyDescent="0.25">
      <c r="D1880" s="40"/>
      <c r="E1880" s="40"/>
      <c r="F1880" s="101">
        <v>39146</v>
      </c>
      <c r="G1880" s="44">
        <v>5.3191300000000004E-2</v>
      </c>
      <c r="H1880" s="44">
        <v>5.33E-2</v>
      </c>
      <c r="I1880" s="44">
        <v>5.2591300000000001E-2</v>
      </c>
      <c r="J1880" s="44">
        <v>8.2500000000000004E-2</v>
      </c>
      <c r="K1880" s="44">
        <v>4.4950000000000004E-2</v>
      </c>
      <c r="M1880" s="45">
        <v>5.2313999999999999E-2</v>
      </c>
    </row>
    <row r="1881" spans="4:13" ht="15.75" customHeight="1" x14ac:dyDescent="0.25">
      <c r="D1881" s="40"/>
      <c r="E1881" s="40"/>
      <c r="F1881" s="101">
        <v>39147</v>
      </c>
      <c r="G1881" s="44">
        <v>5.3200000000000004E-2</v>
      </c>
      <c r="H1881" s="44">
        <v>5.3399999999999996E-2</v>
      </c>
      <c r="I1881" s="44">
        <v>5.2975000000000001E-2</v>
      </c>
      <c r="J1881" s="44">
        <v>8.2500000000000004E-2</v>
      </c>
      <c r="K1881" s="44">
        <v>4.5282000000000003E-2</v>
      </c>
      <c r="M1881" s="45">
        <v>5.2327000000000005E-2</v>
      </c>
    </row>
    <row r="1882" spans="4:13" ht="15.75" customHeight="1" x14ac:dyDescent="0.25">
      <c r="D1882" s="40"/>
      <c r="E1882" s="40"/>
      <c r="F1882" s="101">
        <v>39148</v>
      </c>
      <c r="G1882" s="44">
        <v>5.3200000000000004E-2</v>
      </c>
      <c r="H1882" s="44">
        <v>5.3399999999999996E-2</v>
      </c>
      <c r="I1882" s="44">
        <v>5.2900000000000003E-2</v>
      </c>
      <c r="J1882" s="44">
        <v>8.2500000000000004E-2</v>
      </c>
      <c r="K1882" s="44">
        <v>4.4871000000000001E-2</v>
      </c>
      <c r="M1882" s="45">
        <v>5.2326300000000006E-2</v>
      </c>
    </row>
    <row r="1883" spans="4:13" ht="15.75" customHeight="1" x14ac:dyDescent="0.25">
      <c r="D1883" s="40"/>
      <c r="E1883" s="40"/>
      <c r="F1883" s="101">
        <v>39149</v>
      </c>
      <c r="G1883" s="44">
        <v>5.3200000000000004E-2</v>
      </c>
      <c r="H1883" s="44">
        <v>5.3399999999999996E-2</v>
      </c>
      <c r="I1883" s="44">
        <v>5.2874999999999998E-2</v>
      </c>
      <c r="J1883" s="44">
        <v>8.2500000000000004E-2</v>
      </c>
      <c r="K1883" s="44">
        <v>4.5124999999999998E-2</v>
      </c>
      <c r="M1883" s="45">
        <v>5.2322600000000004E-2</v>
      </c>
    </row>
    <row r="1884" spans="4:13" ht="15.75" customHeight="1" x14ac:dyDescent="0.25">
      <c r="D1884" s="40"/>
      <c r="E1884" s="40"/>
      <c r="F1884" s="101">
        <v>39150</v>
      </c>
      <c r="G1884" s="44">
        <v>5.3200000000000004E-2</v>
      </c>
      <c r="H1884" s="44">
        <v>5.3399999999999996E-2</v>
      </c>
      <c r="I1884" s="44">
        <v>5.2968799999999996E-2</v>
      </c>
      <c r="J1884" s="44">
        <v>8.2500000000000004E-2</v>
      </c>
      <c r="K1884" s="44">
        <v>4.5871000000000002E-2</v>
      </c>
      <c r="M1884" s="45">
        <v>5.2319000000000004E-2</v>
      </c>
    </row>
    <row r="1885" spans="4:13" ht="15.75" customHeight="1" x14ac:dyDescent="0.25">
      <c r="D1885" s="40"/>
      <c r="E1885" s="40"/>
      <c r="F1885" s="101">
        <v>39153</v>
      </c>
      <c r="G1885" s="44">
        <v>5.3200000000000004E-2</v>
      </c>
      <c r="H1885" s="44">
        <v>5.3550000000000007E-2</v>
      </c>
      <c r="I1885" s="44">
        <v>5.3425E-2</v>
      </c>
      <c r="J1885" s="44">
        <v>8.2500000000000004E-2</v>
      </c>
      <c r="K1885" s="44">
        <v>4.5515999999999994E-2</v>
      </c>
      <c r="M1885" s="45">
        <v>5.2348900000000004E-2</v>
      </c>
    </row>
    <row r="1886" spans="4:13" ht="15.75" customHeight="1" x14ac:dyDescent="0.25">
      <c r="D1886" s="40"/>
      <c r="E1886" s="40"/>
      <c r="F1886" s="101">
        <v>39154</v>
      </c>
      <c r="G1886" s="44">
        <v>5.3200000000000004E-2</v>
      </c>
      <c r="H1886" s="44">
        <v>5.3548799999999994E-2</v>
      </c>
      <c r="I1886" s="44">
        <v>5.33E-2</v>
      </c>
      <c r="J1886" s="44">
        <v>8.2500000000000004E-2</v>
      </c>
      <c r="K1886" s="44">
        <v>4.4907000000000002E-2</v>
      </c>
      <c r="M1886" s="45">
        <v>5.2352200000000002E-2</v>
      </c>
    </row>
    <row r="1887" spans="4:13" ht="15.75" customHeight="1" x14ac:dyDescent="0.25">
      <c r="D1887" s="40"/>
      <c r="E1887" s="40"/>
      <c r="F1887" s="101">
        <v>39155</v>
      </c>
      <c r="G1887" s="44">
        <v>5.3200000000000004E-2</v>
      </c>
      <c r="H1887" s="44">
        <v>5.3499999999999999E-2</v>
      </c>
      <c r="I1887" s="44">
        <v>5.2962499999999996E-2</v>
      </c>
      <c r="J1887" s="44">
        <v>8.2500000000000004E-2</v>
      </c>
      <c r="K1887" s="44">
        <v>4.5338000000000003E-2</v>
      </c>
      <c r="M1887" s="45">
        <v>5.2365899999999993E-2</v>
      </c>
    </row>
    <row r="1888" spans="4:13" ht="15.75" customHeight="1" x14ac:dyDescent="0.25">
      <c r="D1888" s="40"/>
      <c r="E1888" s="40"/>
      <c r="F1888" s="101">
        <v>39156</v>
      </c>
      <c r="G1888" s="44">
        <v>5.3200000000000004E-2</v>
      </c>
      <c r="H1888" s="44">
        <v>5.3499999999999999E-2</v>
      </c>
      <c r="I1888" s="44">
        <v>5.3143799999999998E-2</v>
      </c>
      <c r="J1888" s="44">
        <v>8.2500000000000004E-2</v>
      </c>
      <c r="K1888" s="44">
        <v>4.5358000000000002E-2</v>
      </c>
      <c r="M1888" s="45">
        <v>5.23572E-2</v>
      </c>
    </row>
    <row r="1889" spans="4:13" ht="15.75" customHeight="1" x14ac:dyDescent="0.25">
      <c r="D1889" s="40"/>
      <c r="E1889" s="40"/>
      <c r="F1889" s="101">
        <v>39157</v>
      </c>
      <c r="G1889" s="44">
        <v>5.3200000000000004E-2</v>
      </c>
      <c r="H1889" s="44">
        <v>5.3499999999999999E-2</v>
      </c>
      <c r="I1889" s="44">
        <v>5.3206300000000005E-2</v>
      </c>
      <c r="J1889" s="44">
        <v>8.2500000000000004E-2</v>
      </c>
      <c r="K1889" s="44">
        <v>4.5434999999999996E-2</v>
      </c>
      <c r="M1889" s="45">
        <v>5.2335200000000005E-2</v>
      </c>
    </row>
    <row r="1890" spans="4:13" ht="15.75" customHeight="1" x14ac:dyDescent="0.25">
      <c r="D1890" s="40"/>
      <c r="E1890" s="40"/>
      <c r="F1890" s="101">
        <v>39160</v>
      </c>
      <c r="G1890" s="44">
        <v>5.3200000000000004E-2</v>
      </c>
      <c r="H1890" s="44">
        <v>5.3499999999999999E-2</v>
      </c>
      <c r="I1890" s="44">
        <v>5.3350000000000002E-2</v>
      </c>
      <c r="J1890" s="44">
        <v>8.2500000000000004E-2</v>
      </c>
      <c r="K1890" s="44">
        <v>4.5631999999999999E-2</v>
      </c>
      <c r="M1890" s="45">
        <v>5.23133E-2</v>
      </c>
    </row>
    <row r="1891" spans="4:13" ht="15.75" customHeight="1" x14ac:dyDescent="0.25">
      <c r="D1891" s="40"/>
      <c r="E1891" s="40"/>
      <c r="F1891" s="101">
        <v>39161</v>
      </c>
      <c r="G1891" s="44">
        <v>5.3200000000000004E-2</v>
      </c>
      <c r="H1891" s="44">
        <v>5.3499999999999999E-2</v>
      </c>
      <c r="I1891" s="44">
        <v>5.3399999999999996E-2</v>
      </c>
      <c r="J1891" s="44">
        <v>8.2500000000000004E-2</v>
      </c>
      <c r="K1891" s="44">
        <v>4.5494000000000007E-2</v>
      </c>
      <c r="M1891" s="45">
        <v>5.22841E-2</v>
      </c>
    </row>
    <row r="1892" spans="4:13" ht="15.75" customHeight="1" x14ac:dyDescent="0.25">
      <c r="D1892" s="40"/>
      <c r="E1892" s="40"/>
      <c r="F1892" s="101">
        <v>39162</v>
      </c>
      <c r="G1892" s="44">
        <v>5.3200000000000004E-2</v>
      </c>
      <c r="H1892" s="44">
        <v>5.3499999999999999E-2</v>
      </c>
      <c r="I1892" s="44">
        <v>5.3399999999999996E-2</v>
      </c>
      <c r="J1892" s="44">
        <v>8.2500000000000004E-2</v>
      </c>
      <c r="K1892" s="44">
        <v>4.5355999999999994E-2</v>
      </c>
      <c r="M1892" s="45">
        <v>5.2219800000000004E-2</v>
      </c>
    </row>
    <row r="1893" spans="4:13" ht="15.75" customHeight="1" x14ac:dyDescent="0.25">
      <c r="D1893" s="40"/>
      <c r="E1893" s="40"/>
      <c r="F1893" s="101">
        <v>39163</v>
      </c>
      <c r="G1893" s="44">
        <v>5.3200000000000004E-2</v>
      </c>
      <c r="H1893" s="44">
        <v>5.34631E-2</v>
      </c>
      <c r="I1893" s="44">
        <v>5.3137499999999997E-2</v>
      </c>
      <c r="J1893" s="44">
        <v>8.2500000000000004E-2</v>
      </c>
      <c r="K1893" s="44">
        <v>4.5829000000000002E-2</v>
      </c>
      <c r="M1893" s="45">
        <v>5.2212800000000004E-2</v>
      </c>
    </row>
    <row r="1894" spans="4:13" ht="15.75" customHeight="1" x14ac:dyDescent="0.25">
      <c r="D1894" s="40"/>
      <c r="E1894" s="40"/>
      <c r="F1894" s="101">
        <v>39164</v>
      </c>
      <c r="G1894" s="44">
        <v>5.3200000000000004E-2</v>
      </c>
      <c r="H1894" s="44">
        <v>5.34788E-2</v>
      </c>
      <c r="I1894" s="44">
        <v>5.3200000000000004E-2</v>
      </c>
      <c r="J1894" s="44">
        <v>8.2500000000000004E-2</v>
      </c>
      <c r="K1894" s="44">
        <v>4.6105E-2</v>
      </c>
      <c r="M1894" s="45">
        <v>5.2208899999999996E-2</v>
      </c>
    </row>
    <row r="1895" spans="4:13" ht="15.75" customHeight="1" x14ac:dyDescent="0.25">
      <c r="D1895" s="40"/>
      <c r="E1895" s="40"/>
      <c r="F1895" s="101">
        <v>39167</v>
      </c>
      <c r="G1895" s="44">
        <v>5.3200000000000004E-2</v>
      </c>
      <c r="H1895" s="44">
        <v>5.3499999999999999E-2</v>
      </c>
      <c r="I1895" s="44">
        <v>5.3287500000000002E-2</v>
      </c>
      <c r="J1895" s="44">
        <v>8.2500000000000004E-2</v>
      </c>
      <c r="K1895" s="44">
        <v>4.6005999999999998E-2</v>
      </c>
      <c r="M1895" s="45">
        <v>5.2164299999999997E-2</v>
      </c>
    </row>
    <row r="1896" spans="4:13" ht="15.75" customHeight="1" x14ac:dyDescent="0.25">
      <c r="D1896" s="40"/>
      <c r="E1896" s="40"/>
      <c r="F1896" s="101">
        <v>39168</v>
      </c>
      <c r="G1896" s="44">
        <v>5.3200000000000004E-2</v>
      </c>
      <c r="H1896" s="44">
        <v>5.3499999999999999E-2</v>
      </c>
      <c r="I1896" s="44">
        <v>5.3296900000000001E-2</v>
      </c>
      <c r="J1896" s="44">
        <v>8.2500000000000004E-2</v>
      </c>
      <c r="K1896" s="44">
        <v>4.5965999999999993E-2</v>
      </c>
      <c r="M1896" s="45">
        <v>5.2135100000000004E-2</v>
      </c>
    </row>
    <row r="1897" spans="4:13" ht="15.75" customHeight="1" x14ac:dyDescent="0.25">
      <c r="D1897" s="40"/>
      <c r="E1897" s="40"/>
      <c r="F1897" s="101">
        <v>39169</v>
      </c>
      <c r="G1897" s="44">
        <v>5.3200000000000004E-2</v>
      </c>
      <c r="H1897" s="44">
        <v>5.3499999999999999E-2</v>
      </c>
      <c r="I1897" s="44">
        <v>5.3237500000000007E-2</v>
      </c>
      <c r="J1897" s="44">
        <v>8.2500000000000004E-2</v>
      </c>
      <c r="K1897" s="44">
        <v>4.6204000000000002E-2</v>
      </c>
      <c r="M1897" s="45">
        <v>5.2052300000000003E-2</v>
      </c>
    </row>
    <row r="1898" spans="4:13" ht="15.75" customHeight="1" x14ac:dyDescent="0.25">
      <c r="D1898" s="40"/>
      <c r="E1898" s="40"/>
      <c r="F1898" s="101">
        <v>39170</v>
      </c>
      <c r="G1898" s="44">
        <v>5.3200000000000004E-2</v>
      </c>
      <c r="H1898" s="44">
        <v>5.3493800000000001E-2</v>
      </c>
      <c r="I1898" s="44">
        <v>5.3200000000000004E-2</v>
      </c>
      <c r="J1898" s="44">
        <v>8.2500000000000004E-2</v>
      </c>
      <c r="K1898" s="44">
        <v>4.6422999999999999E-2</v>
      </c>
      <c r="M1898" s="45">
        <v>5.2037000000000007E-2</v>
      </c>
    </row>
    <row r="1899" spans="4:13" ht="15.75" customHeight="1" x14ac:dyDescent="0.25">
      <c r="D1899" s="40"/>
      <c r="E1899" s="40"/>
      <c r="F1899" s="101">
        <v>39171</v>
      </c>
      <c r="G1899" s="44">
        <v>5.3200000000000004E-2</v>
      </c>
      <c r="H1899" s="44">
        <v>5.3499999999999999E-2</v>
      </c>
      <c r="I1899" s="44">
        <v>5.3296900000000001E-2</v>
      </c>
      <c r="J1899" s="44">
        <v>8.2500000000000004E-2</v>
      </c>
      <c r="K1899" s="44">
        <v>4.6443000000000005E-2</v>
      </c>
      <c r="M1899" s="45">
        <v>5.2014500000000005E-2</v>
      </c>
    </row>
    <row r="1900" spans="4:13" ht="15.75" customHeight="1" x14ac:dyDescent="0.25">
      <c r="D1900" s="40"/>
      <c r="E1900" s="40"/>
      <c r="F1900" s="101">
        <v>39174</v>
      </c>
      <c r="G1900" s="44">
        <v>5.3200000000000004E-2</v>
      </c>
      <c r="H1900" s="44">
        <v>5.3499999999999999E-2</v>
      </c>
      <c r="I1900" s="44">
        <v>5.32906E-2</v>
      </c>
      <c r="J1900" s="44">
        <v>8.2500000000000004E-2</v>
      </c>
      <c r="K1900" s="44">
        <v>4.6403E-2</v>
      </c>
      <c r="M1900" s="45">
        <v>5.1974799999999995E-2</v>
      </c>
    </row>
    <row r="1901" spans="4:13" ht="15.75" customHeight="1" x14ac:dyDescent="0.25">
      <c r="D1901" s="40"/>
      <c r="E1901" s="40"/>
      <c r="F1901" s="101">
        <v>39175</v>
      </c>
      <c r="G1901" s="44">
        <v>5.3200000000000004E-2</v>
      </c>
      <c r="H1901" s="44">
        <v>5.3499999999999999E-2</v>
      </c>
      <c r="I1901" s="44">
        <v>5.33E-2</v>
      </c>
      <c r="J1901" s="44">
        <v>8.2500000000000004E-2</v>
      </c>
      <c r="K1901" s="44">
        <v>4.6642000000000003E-2</v>
      </c>
      <c r="M1901" s="45">
        <v>5.1917900000000003E-2</v>
      </c>
    </row>
    <row r="1902" spans="4:13" ht="15.75" customHeight="1" x14ac:dyDescent="0.25">
      <c r="D1902" s="40"/>
      <c r="E1902" s="40"/>
      <c r="F1902" s="101">
        <v>39176</v>
      </c>
      <c r="G1902" s="44">
        <v>5.3200000000000004E-2</v>
      </c>
      <c r="H1902" s="44">
        <v>5.3499999999999999E-2</v>
      </c>
      <c r="I1902" s="44">
        <v>5.3356300000000002E-2</v>
      </c>
      <c r="J1902" s="44">
        <v>8.2500000000000004E-2</v>
      </c>
      <c r="K1902" s="44">
        <v>4.6482000000000002E-2</v>
      </c>
      <c r="M1902" s="45">
        <v>5.1871E-2</v>
      </c>
    </row>
    <row r="1903" spans="4:13" ht="15.75" customHeight="1" x14ac:dyDescent="0.25">
      <c r="D1903" s="40"/>
      <c r="E1903" s="40"/>
      <c r="F1903" s="101">
        <v>39177</v>
      </c>
      <c r="G1903" s="44">
        <v>5.3200000000000004E-2</v>
      </c>
      <c r="H1903" s="44">
        <v>5.3499999999999999E-2</v>
      </c>
      <c r="I1903" s="44">
        <v>5.3321899999999998E-2</v>
      </c>
      <c r="J1903" s="44">
        <v>8.2500000000000004E-2</v>
      </c>
      <c r="K1903" s="44">
        <v>4.6782000000000004E-2</v>
      </c>
      <c r="M1903" s="45">
        <v>5.1810999999999996E-2</v>
      </c>
    </row>
    <row r="1904" spans="4:13" ht="15.75" customHeight="1" x14ac:dyDescent="0.25">
      <c r="D1904" s="40"/>
      <c r="E1904" s="40"/>
      <c r="F1904" s="101">
        <v>39178</v>
      </c>
      <c r="G1904" s="44" t="s">
        <v>33</v>
      </c>
      <c r="H1904" s="44" t="s">
        <v>33</v>
      </c>
      <c r="I1904" s="44" t="s">
        <v>33</v>
      </c>
      <c r="J1904" s="44" t="s">
        <v>33</v>
      </c>
      <c r="K1904" s="44">
        <v>4.6782000000000004E-2</v>
      </c>
      <c r="M1904" s="45">
        <v>5.1810999999999996E-2</v>
      </c>
    </row>
    <row r="1905" spans="4:13" ht="15.75" customHeight="1" x14ac:dyDescent="0.25">
      <c r="D1905" s="40"/>
      <c r="E1905" s="40"/>
      <c r="F1905" s="101">
        <v>39181</v>
      </c>
      <c r="G1905" s="44" t="s">
        <v>33</v>
      </c>
      <c r="H1905" s="44" t="s">
        <v>33</v>
      </c>
      <c r="I1905" s="44" t="s">
        <v>33</v>
      </c>
      <c r="J1905" s="44">
        <v>8.2500000000000004E-2</v>
      </c>
      <c r="K1905" s="44">
        <v>4.7424999999999995E-2</v>
      </c>
      <c r="M1905" s="45">
        <v>5.1687700000000003E-2</v>
      </c>
    </row>
    <row r="1906" spans="4:13" ht="15.75" customHeight="1" x14ac:dyDescent="0.25">
      <c r="D1906" s="40"/>
      <c r="E1906" s="40"/>
      <c r="F1906" s="101">
        <v>39182</v>
      </c>
      <c r="G1906" s="44">
        <v>5.3200000000000004E-2</v>
      </c>
      <c r="H1906" s="44">
        <v>5.3550000000000007E-2</v>
      </c>
      <c r="I1906" s="44">
        <v>5.3643799999999998E-2</v>
      </c>
      <c r="J1906" s="44">
        <v>8.2500000000000004E-2</v>
      </c>
      <c r="K1906" s="44">
        <v>4.7183999999999997E-2</v>
      </c>
      <c r="M1906" s="45">
        <v>5.1630799999999998E-2</v>
      </c>
    </row>
    <row r="1907" spans="4:13" ht="15.75" customHeight="1" x14ac:dyDescent="0.25">
      <c r="D1907" s="40"/>
      <c r="E1907" s="40"/>
      <c r="F1907" s="101">
        <v>39183</v>
      </c>
      <c r="G1907" s="44">
        <v>5.3200000000000004E-2</v>
      </c>
      <c r="H1907" s="44">
        <v>5.3550000000000007E-2</v>
      </c>
      <c r="I1907" s="44">
        <v>5.3624999999999999E-2</v>
      </c>
      <c r="J1907" s="44">
        <v>8.2500000000000004E-2</v>
      </c>
      <c r="K1907" s="44">
        <v>4.7304000000000006E-2</v>
      </c>
      <c r="M1907" s="45">
        <v>5.1573900000000006E-2</v>
      </c>
    </row>
    <row r="1908" spans="4:13" ht="15.75" customHeight="1" x14ac:dyDescent="0.25">
      <c r="D1908" s="40"/>
      <c r="E1908" s="40"/>
      <c r="F1908" s="101">
        <v>39184</v>
      </c>
      <c r="G1908" s="44">
        <v>5.3200000000000004E-2</v>
      </c>
      <c r="H1908" s="44">
        <v>5.3556299999999994E-2</v>
      </c>
      <c r="I1908" s="44">
        <v>5.3699999999999998E-2</v>
      </c>
      <c r="J1908" s="44">
        <v>8.2500000000000004E-2</v>
      </c>
      <c r="K1908" s="44">
        <v>4.7344999999999998E-2</v>
      </c>
      <c r="M1908" s="45">
        <v>5.1488500000000006E-2</v>
      </c>
    </row>
    <row r="1909" spans="4:13" ht="15.75" customHeight="1" x14ac:dyDescent="0.25">
      <c r="D1909" s="40"/>
      <c r="E1909" s="40"/>
      <c r="F1909" s="101">
        <v>39185</v>
      </c>
      <c r="G1909" s="44">
        <v>5.3200000000000004E-2</v>
      </c>
      <c r="H1909" s="44">
        <v>5.35688E-2</v>
      </c>
      <c r="I1909" s="44">
        <v>5.3699999999999998E-2</v>
      </c>
      <c r="J1909" s="44">
        <v>8.2500000000000004E-2</v>
      </c>
      <c r="K1909" s="44">
        <v>4.7607999999999998E-2</v>
      </c>
      <c r="M1909" s="45">
        <v>5.14516E-2</v>
      </c>
    </row>
    <row r="1910" spans="4:13" ht="15.75" customHeight="1" x14ac:dyDescent="0.25">
      <c r="D1910" s="40"/>
      <c r="E1910" s="40"/>
      <c r="F1910" s="101">
        <v>39188</v>
      </c>
      <c r="G1910" s="44">
        <v>5.3200000000000004E-2</v>
      </c>
      <c r="H1910" s="44">
        <v>5.3587499999999996E-2</v>
      </c>
      <c r="I1910" s="44">
        <v>5.3740599999999999E-2</v>
      </c>
      <c r="J1910" s="44">
        <v>8.2500000000000004E-2</v>
      </c>
      <c r="K1910" s="44">
        <v>4.7346000000000006E-2</v>
      </c>
      <c r="M1910" s="45">
        <v>5.1353000000000003E-2</v>
      </c>
    </row>
    <row r="1911" spans="4:13" ht="15.75" customHeight="1" x14ac:dyDescent="0.25">
      <c r="D1911" s="40"/>
      <c r="E1911" s="40"/>
      <c r="F1911" s="101">
        <v>39189</v>
      </c>
      <c r="G1911" s="44">
        <v>5.3200000000000004E-2</v>
      </c>
      <c r="H1911" s="44">
        <v>5.3598800000000002E-2</v>
      </c>
      <c r="I1911" s="44">
        <v>5.3715599999999995E-2</v>
      </c>
      <c r="J1911" s="44">
        <v>8.2500000000000004E-2</v>
      </c>
      <c r="K1911" s="44">
        <v>4.6802999999999997E-2</v>
      </c>
      <c r="M1911" s="45">
        <v>5.1306200000000003E-2</v>
      </c>
    </row>
    <row r="1912" spans="4:13" ht="15.75" customHeight="1" x14ac:dyDescent="0.25">
      <c r="D1912" s="40"/>
      <c r="E1912" s="40"/>
      <c r="F1912" s="101">
        <v>39190</v>
      </c>
      <c r="G1912" s="44">
        <v>5.3200000000000004E-2</v>
      </c>
      <c r="H1912" s="44">
        <v>5.3581299999999998E-2</v>
      </c>
      <c r="I1912" s="44">
        <v>5.3606299999999996E-2</v>
      </c>
      <c r="J1912" s="44">
        <v>8.2500000000000004E-2</v>
      </c>
      <c r="K1912" s="44">
        <v>4.6502000000000002E-2</v>
      </c>
      <c r="M1912" s="45">
        <v>5.1276000000000002E-2</v>
      </c>
    </row>
    <row r="1913" spans="4:13" ht="15.75" customHeight="1" x14ac:dyDescent="0.25">
      <c r="D1913" s="40"/>
      <c r="E1913" s="40"/>
      <c r="F1913" s="101">
        <v>39191</v>
      </c>
      <c r="G1913" s="44">
        <v>5.3200000000000004E-2</v>
      </c>
      <c r="H1913" s="44">
        <v>5.3550000000000007E-2</v>
      </c>
      <c r="I1913" s="44">
        <v>5.3493800000000001E-2</v>
      </c>
      <c r="J1913" s="44">
        <v>8.2500000000000004E-2</v>
      </c>
      <c r="K1913" s="44">
        <v>4.6642000000000003E-2</v>
      </c>
      <c r="M1913" s="45">
        <v>5.1271899999999995E-2</v>
      </c>
    </row>
    <row r="1914" spans="4:13" ht="15.75" customHeight="1" x14ac:dyDescent="0.25">
      <c r="D1914" s="40"/>
      <c r="E1914" s="40"/>
      <c r="F1914" s="101">
        <v>39192</v>
      </c>
      <c r="G1914" s="44">
        <v>5.3200000000000004E-2</v>
      </c>
      <c r="H1914" s="44">
        <v>5.3550000000000007E-2</v>
      </c>
      <c r="I1914" s="44">
        <v>5.3543800000000003E-2</v>
      </c>
      <c r="J1914" s="44">
        <v>8.2500000000000004E-2</v>
      </c>
      <c r="K1914" s="44">
        <v>4.6703000000000001E-2</v>
      </c>
      <c r="M1914" s="45">
        <v>5.1260500000000001E-2</v>
      </c>
    </row>
    <row r="1915" spans="4:13" ht="15.75" customHeight="1" x14ac:dyDescent="0.25">
      <c r="D1915" s="40"/>
      <c r="E1915" s="40"/>
      <c r="F1915" s="101">
        <v>39195</v>
      </c>
      <c r="G1915" s="44">
        <v>5.3200000000000004E-2</v>
      </c>
      <c r="H1915" s="44">
        <v>5.3550000000000007E-2</v>
      </c>
      <c r="I1915" s="44">
        <v>5.3593799999999997E-2</v>
      </c>
      <c r="J1915" s="44">
        <v>8.2500000000000004E-2</v>
      </c>
      <c r="K1915" s="44">
        <v>4.6401999999999999E-2</v>
      </c>
      <c r="M1915" s="45">
        <v>5.1235900000000001E-2</v>
      </c>
    </row>
    <row r="1916" spans="4:13" ht="15.75" customHeight="1" x14ac:dyDescent="0.25">
      <c r="D1916" s="40"/>
      <c r="E1916" s="40"/>
      <c r="F1916" s="101">
        <v>39196</v>
      </c>
      <c r="G1916" s="44">
        <v>5.3200000000000004E-2</v>
      </c>
      <c r="H1916" s="44">
        <v>5.3550000000000007E-2</v>
      </c>
      <c r="I1916" s="44">
        <v>5.3531300000000004E-2</v>
      </c>
      <c r="J1916" s="44">
        <v>8.2500000000000004E-2</v>
      </c>
      <c r="K1916" s="44">
        <v>4.6201999999999993E-2</v>
      </c>
      <c r="M1916" s="45">
        <v>5.1219099999999997E-2</v>
      </c>
    </row>
    <row r="1917" spans="4:13" ht="15.75" customHeight="1" x14ac:dyDescent="0.25">
      <c r="D1917" s="40"/>
      <c r="E1917" s="40"/>
      <c r="F1917" s="101">
        <v>39197</v>
      </c>
      <c r="G1917" s="44">
        <v>5.3200000000000004E-2</v>
      </c>
      <c r="H1917" s="44">
        <v>5.3550000000000007E-2</v>
      </c>
      <c r="I1917" s="44">
        <v>5.3468799999999997E-2</v>
      </c>
      <c r="J1917" s="44">
        <v>8.2500000000000004E-2</v>
      </c>
      <c r="K1917" s="44">
        <v>4.6502000000000002E-2</v>
      </c>
      <c r="M1917" s="45">
        <v>5.1199099999999997E-2</v>
      </c>
    </row>
    <row r="1918" spans="4:13" ht="15.75" customHeight="1" x14ac:dyDescent="0.25">
      <c r="D1918" s="40"/>
      <c r="E1918" s="40"/>
      <c r="F1918" s="101">
        <v>39198</v>
      </c>
      <c r="G1918" s="44">
        <v>5.3200000000000004E-2</v>
      </c>
      <c r="H1918" s="44">
        <v>5.3550000000000007E-2</v>
      </c>
      <c r="I1918" s="44">
        <v>5.3550000000000007E-2</v>
      </c>
      <c r="J1918" s="44">
        <v>8.2500000000000004E-2</v>
      </c>
      <c r="K1918" s="44">
        <v>4.6963999999999999E-2</v>
      </c>
      <c r="M1918" s="45">
        <v>5.1193999999999996E-2</v>
      </c>
    </row>
    <row r="1919" spans="4:13" ht="15.75" customHeight="1" x14ac:dyDescent="0.25">
      <c r="D1919" s="40"/>
      <c r="E1919" s="40"/>
      <c r="F1919" s="101">
        <v>39199</v>
      </c>
      <c r="G1919" s="44">
        <v>5.3200000000000004E-2</v>
      </c>
      <c r="H1919" s="44">
        <v>5.3562499999999999E-2</v>
      </c>
      <c r="I1919" s="44">
        <v>5.3600000000000002E-2</v>
      </c>
      <c r="J1919" s="44">
        <v>8.2500000000000004E-2</v>
      </c>
      <c r="K1919" s="44">
        <v>4.6924E-2</v>
      </c>
      <c r="M1919" s="45">
        <v>5.1186499999999996E-2</v>
      </c>
    </row>
    <row r="1920" spans="4:13" ht="15.75" customHeight="1" x14ac:dyDescent="0.25">
      <c r="D1920" s="40"/>
      <c r="E1920" s="40"/>
      <c r="F1920" s="101">
        <v>39202</v>
      </c>
      <c r="G1920" s="44">
        <v>5.3200000000000004E-2</v>
      </c>
      <c r="H1920" s="44">
        <v>5.3550000000000007E-2</v>
      </c>
      <c r="I1920" s="44">
        <v>5.3600000000000002E-2</v>
      </c>
      <c r="J1920" s="44">
        <v>8.2500000000000004E-2</v>
      </c>
      <c r="K1920" s="44">
        <v>4.6222000000000006E-2</v>
      </c>
      <c r="M1920" s="45">
        <v>5.1184900000000005E-2</v>
      </c>
    </row>
    <row r="1921" spans="4:13" ht="15.75" customHeight="1" x14ac:dyDescent="0.25">
      <c r="D1921" s="40"/>
      <c r="E1921" s="40"/>
      <c r="F1921" s="101">
        <v>39203</v>
      </c>
      <c r="G1921" s="44">
        <v>5.3200000000000004E-2</v>
      </c>
      <c r="H1921" s="44">
        <v>5.3550000000000007E-2</v>
      </c>
      <c r="I1921" s="44">
        <v>5.3499999999999999E-2</v>
      </c>
      <c r="J1921" s="44">
        <v>8.2500000000000004E-2</v>
      </c>
      <c r="K1921" s="44">
        <v>4.6361999999999993E-2</v>
      </c>
      <c r="M1921" s="45">
        <v>5.1179500000000003E-2</v>
      </c>
    </row>
    <row r="1922" spans="4:13" ht="15.75" customHeight="1" x14ac:dyDescent="0.25">
      <c r="D1922" s="40"/>
      <c r="E1922" s="40"/>
      <c r="F1922" s="101">
        <v>39204</v>
      </c>
      <c r="G1922" s="44">
        <v>5.3200000000000004E-2</v>
      </c>
      <c r="H1922" s="44">
        <v>5.3550000000000007E-2</v>
      </c>
      <c r="I1922" s="44">
        <v>5.3600000000000002E-2</v>
      </c>
      <c r="J1922" s="44">
        <v>8.2500000000000004E-2</v>
      </c>
      <c r="K1922" s="44">
        <v>4.6421999999999998E-2</v>
      </c>
      <c r="M1922" s="45">
        <v>5.1209199999999996E-2</v>
      </c>
    </row>
    <row r="1923" spans="4:13" ht="15.75" customHeight="1" x14ac:dyDescent="0.25">
      <c r="D1923" s="40"/>
      <c r="E1923" s="40"/>
      <c r="F1923" s="101">
        <v>39205</v>
      </c>
      <c r="G1923" s="44">
        <v>5.3200000000000004E-2</v>
      </c>
      <c r="H1923" s="44">
        <v>5.3556299999999994E-2</v>
      </c>
      <c r="I1923" s="44">
        <v>5.3581299999999998E-2</v>
      </c>
      <c r="J1923" s="44">
        <v>8.2500000000000004E-2</v>
      </c>
      <c r="K1923" s="44">
        <v>4.6723000000000001E-2</v>
      </c>
      <c r="M1923" s="45">
        <v>5.1211599999999996E-2</v>
      </c>
    </row>
    <row r="1924" spans="4:13" ht="15.75" customHeight="1" x14ac:dyDescent="0.25">
      <c r="D1924" s="40"/>
      <c r="E1924" s="40"/>
      <c r="F1924" s="101">
        <v>39206</v>
      </c>
      <c r="G1924" s="44">
        <v>5.3200000000000004E-2</v>
      </c>
      <c r="H1924" s="44">
        <v>5.3565599999999998E-2</v>
      </c>
      <c r="I1924" s="44">
        <v>5.3681300000000001E-2</v>
      </c>
      <c r="J1924" s="44">
        <v>8.2500000000000004E-2</v>
      </c>
      <c r="K1924" s="44">
        <v>4.6382000000000007E-2</v>
      </c>
      <c r="M1924" s="45">
        <v>5.1204699999999999E-2</v>
      </c>
    </row>
    <row r="1925" spans="4:13" ht="15.75" customHeight="1" x14ac:dyDescent="0.25">
      <c r="D1925" s="40"/>
      <c r="E1925" s="40"/>
      <c r="F1925" s="101">
        <v>39209</v>
      </c>
      <c r="G1925" s="44" t="s">
        <v>33</v>
      </c>
      <c r="H1925" s="44" t="s">
        <v>33</v>
      </c>
      <c r="I1925" s="44" t="s">
        <v>33</v>
      </c>
      <c r="J1925" s="44">
        <v>8.2500000000000004E-2</v>
      </c>
      <c r="K1925" s="44">
        <v>4.6261999999999998E-2</v>
      </c>
      <c r="M1925" s="45">
        <v>5.1189200000000004E-2</v>
      </c>
    </row>
    <row r="1926" spans="4:13" ht="15.75" customHeight="1" x14ac:dyDescent="0.25">
      <c r="D1926" s="40"/>
      <c r="E1926" s="40"/>
      <c r="F1926" s="101">
        <v>39210</v>
      </c>
      <c r="G1926" s="44">
        <v>5.3200000000000004E-2</v>
      </c>
      <c r="H1926" s="44">
        <v>5.35688E-2</v>
      </c>
      <c r="I1926" s="44">
        <v>5.3600000000000002E-2</v>
      </c>
      <c r="J1926" s="44">
        <v>8.2500000000000004E-2</v>
      </c>
      <c r="K1926" s="44">
        <v>4.6342000000000001E-2</v>
      </c>
      <c r="M1926" s="45">
        <v>5.1192500000000002E-2</v>
      </c>
    </row>
    <row r="1927" spans="4:13" ht="15.75" customHeight="1" x14ac:dyDescent="0.25">
      <c r="D1927" s="40"/>
      <c r="E1927" s="40"/>
      <c r="F1927" s="101">
        <v>39211</v>
      </c>
      <c r="G1927" s="44">
        <v>5.3200000000000004E-2</v>
      </c>
      <c r="H1927" s="44">
        <v>5.3581299999999998E-2</v>
      </c>
      <c r="I1927" s="44">
        <v>5.3600000000000002E-2</v>
      </c>
      <c r="J1927" s="44">
        <v>8.2500000000000004E-2</v>
      </c>
      <c r="K1927" s="44">
        <v>4.6618000000000007E-2</v>
      </c>
      <c r="M1927" s="45">
        <v>5.1227500000000002E-2</v>
      </c>
    </row>
    <row r="1928" spans="4:13" ht="15.75" customHeight="1" x14ac:dyDescent="0.25">
      <c r="D1928" s="40"/>
      <c r="E1928" s="40"/>
      <c r="F1928" s="101">
        <v>39212</v>
      </c>
      <c r="G1928" s="44">
        <v>5.3200000000000004E-2</v>
      </c>
      <c r="H1928" s="44">
        <v>5.3600000000000002E-2</v>
      </c>
      <c r="I1928" s="44">
        <v>5.3699999999999998E-2</v>
      </c>
      <c r="J1928" s="44">
        <v>8.2500000000000004E-2</v>
      </c>
      <c r="K1928" s="44">
        <v>4.6379000000000004E-2</v>
      </c>
      <c r="M1928" s="45">
        <v>5.1230499999999998E-2</v>
      </c>
    </row>
    <row r="1929" spans="4:13" ht="15.75" customHeight="1" x14ac:dyDescent="0.25">
      <c r="D1929" s="40"/>
      <c r="E1929" s="40"/>
      <c r="F1929" s="101">
        <v>39213</v>
      </c>
      <c r="G1929" s="44">
        <v>5.3200000000000004E-2</v>
      </c>
      <c r="H1929" s="44">
        <v>5.3600000000000002E-2</v>
      </c>
      <c r="I1929" s="44">
        <v>5.3587499999999996E-2</v>
      </c>
      <c r="J1929" s="44">
        <v>8.2500000000000004E-2</v>
      </c>
      <c r="K1929" s="44">
        <v>4.6717000000000002E-2</v>
      </c>
      <c r="M1929" s="45">
        <v>5.1237100000000001E-2</v>
      </c>
    </row>
    <row r="1930" spans="4:13" ht="15.75" customHeight="1" x14ac:dyDescent="0.25">
      <c r="D1930" s="40"/>
      <c r="E1930" s="40"/>
      <c r="F1930" s="101">
        <v>39216</v>
      </c>
      <c r="G1930" s="44">
        <v>5.3200000000000004E-2</v>
      </c>
      <c r="H1930" s="44">
        <v>5.3600000000000002E-2</v>
      </c>
      <c r="I1930" s="44">
        <v>5.3650000000000003E-2</v>
      </c>
      <c r="J1930" s="44">
        <v>8.2500000000000004E-2</v>
      </c>
      <c r="K1930" s="44">
        <v>4.6935999999999999E-2</v>
      </c>
      <c r="M1930" s="45">
        <v>5.1315600000000003E-2</v>
      </c>
    </row>
    <row r="1931" spans="4:13" ht="15.75" customHeight="1" x14ac:dyDescent="0.25">
      <c r="D1931" s="40"/>
      <c r="E1931" s="40"/>
      <c r="F1931" s="101">
        <v>39217</v>
      </c>
      <c r="G1931" s="44">
        <v>5.3200000000000004E-2</v>
      </c>
      <c r="H1931" s="44">
        <v>5.3600000000000002E-2</v>
      </c>
      <c r="I1931" s="44">
        <v>5.3668800000000003E-2</v>
      </c>
      <c r="J1931" s="44">
        <v>8.2500000000000004E-2</v>
      </c>
      <c r="K1931" s="44">
        <v>4.7016000000000002E-2</v>
      </c>
      <c r="M1931" s="45">
        <v>5.13447E-2</v>
      </c>
    </row>
    <row r="1932" spans="4:13" ht="15.75" customHeight="1" x14ac:dyDescent="0.25">
      <c r="D1932" s="40"/>
      <c r="E1932" s="40"/>
      <c r="F1932" s="101">
        <v>39218</v>
      </c>
      <c r="G1932" s="44">
        <v>5.3200000000000004E-2</v>
      </c>
      <c r="H1932" s="44">
        <v>5.3600000000000002E-2</v>
      </c>
      <c r="I1932" s="44">
        <v>5.3600000000000002E-2</v>
      </c>
      <c r="J1932" s="44">
        <v>8.2500000000000004E-2</v>
      </c>
      <c r="K1932" s="44">
        <v>4.7095999999999999E-2</v>
      </c>
      <c r="M1932" s="45">
        <v>5.1337000000000001E-2</v>
      </c>
    </row>
    <row r="1933" spans="4:13" ht="15.75" customHeight="1" x14ac:dyDescent="0.25">
      <c r="D1933" s="40"/>
      <c r="E1933" s="40"/>
      <c r="F1933" s="101">
        <v>39219</v>
      </c>
      <c r="G1933" s="44">
        <v>5.3200000000000004E-2</v>
      </c>
      <c r="H1933" s="44">
        <v>5.3600000000000002E-2</v>
      </c>
      <c r="I1933" s="44">
        <v>5.3609400000000001E-2</v>
      </c>
      <c r="J1933" s="44">
        <v>8.2500000000000004E-2</v>
      </c>
      <c r="K1933" s="44">
        <v>4.7516999999999997E-2</v>
      </c>
      <c r="M1933" s="45">
        <v>5.13372E-2</v>
      </c>
    </row>
    <row r="1934" spans="4:13" ht="15.75" customHeight="1" x14ac:dyDescent="0.25">
      <c r="D1934" s="40"/>
      <c r="E1934" s="40"/>
      <c r="F1934" s="101">
        <v>39220</v>
      </c>
      <c r="G1934" s="44">
        <v>5.3200000000000004E-2</v>
      </c>
      <c r="H1934" s="44">
        <v>5.3600000000000002E-2</v>
      </c>
      <c r="I1934" s="44">
        <v>5.3699999999999998E-2</v>
      </c>
      <c r="J1934" s="44">
        <v>8.2500000000000004E-2</v>
      </c>
      <c r="K1934" s="44">
        <v>4.8000999999999995E-2</v>
      </c>
      <c r="M1934" s="45">
        <v>5.1334299999999999E-2</v>
      </c>
    </row>
    <row r="1935" spans="4:13" ht="15.75" customHeight="1" x14ac:dyDescent="0.25">
      <c r="D1935" s="40"/>
      <c r="E1935" s="40"/>
      <c r="F1935" s="101">
        <v>39223</v>
      </c>
      <c r="G1935" s="44">
        <v>5.3200000000000004E-2</v>
      </c>
      <c r="H1935" s="44">
        <v>5.3600000000000002E-2</v>
      </c>
      <c r="I1935" s="44">
        <v>5.37563E-2</v>
      </c>
      <c r="J1935" s="44">
        <v>8.2500000000000004E-2</v>
      </c>
      <c r="K1935" s="44">
        <v>4.7820000000000001E-2</v>
      </c>
      <c r="M1935" s="45">
        <v>5.1176300000000001E-2</v>
      </c>
    </row>
    <row r="1936" spans="4:13" ht="15.75" customHeight="1" x14ac:dyDescent="0.25">
      <c r="D1936" s="40"/>
      <c r="E1936" s="40"/>
      <c r="F1936" s="101">
        <v>39224</v>
      </c>
      <c r="G1936" s="44">
        <v>5.3200000000000004E-2</v>
      </c>
      <c r="H1936" s="44">
        <v>5.3600000000000002E-2</v>
      </c>
      <c r="I1936" s="44">
        <v>5.37469E-2</v>
      </c>
      <c r="J1936" s="44">
        <v>8.2500000000000004E-2</v>
      </c>
      <c r="K1936" s="44">
        <v>4.8244999999999996E-2</v>
      </c>
      <c r="M1936" s="45">
        <v>5.11374E-2</v>
      </c>
    </row>
    <row r="1937" spans="4:13" ht="15.75" customHeight="1" x14ac:dyDescent="0.25">
      <c r="D1937" s="40"/>
      <c r="E1937" s="40"/>
      <c r="F1937" s="101">
        <v>39225</v>
      </c>
      <c r="G1937" s="44">
        <v>5.3200000000000004E-2</v>
      </c>
      <c r="H1937" s="44">
        <v>5.3600000000000002E-2</v>
      </c>
      <c r="I1937" s="44">
        <v>5.3800000000000001E-2</v>
      </c>
      <c r="J1937" s="44">
        <v>8.2500000000000004E-2</v>
      </c>
      <c r="K1937" s="44">
        <v>4.8467999999999997E-2</v>
      </c>
      <c r="M1937" s="45">
        <v>5.1044799999999994E-2</v>
      </c>
    </row>
    <row r="1938" spans="4:13" ht="15.75" customHeight="1" x14ac:dyDescent="0.25">
      <c r="D1938" s="40"/>
      <c r="E1938" s="40"/>
      <c r="F1938" s="101">
        <v>39226</v>
      </c>
      <c r="G1938" s="44">
        <v>5.3200000000000004E-2</v>
      </c>
      <c r="H1938" s="44">
        <v>5.3600000000000002E-2</v>
      </c>
      <c r="I1938" s="44">
        <v>5.3800000000000001E-2</v>
      </c>
      <c r="J1938" s="44">
        <v>8.2500000000000004E-2</v>
      </c>
      <c r="K1938" s="44">
        <v>4.8386999999999999E-2</v>
      </c>
      <c r="M1938" s="45">
        <v>5.1035899999999995E-2</v>
      </c>
    </row>
    <row r="1939" spans="4:13" ht="15.75" customHeight="1" x14ac:dyDescent="0.25">
      <c r="D1939" s="40"/>
      <c r="E1939" s="40"/>
      <c r="F1939" s="101">
        <v>39227</v>
      </c>
      <c r="G1939" s="44">
        <v>5.3200000000000004E-2</v>
      </c>
      <c r="H1939" s="44">
        <v>5.3600000000000002E-2</v>
      </c>
      <c r="I1939" s="44">
        <v>5.3800000000000001E-2</v>
      </c>
      <c r="J1939" s="44">
        <v>8.2500000000000004E-2</v>
      </c>
      <c r="K1939" s="44">
        <v>4.8571999999999997E-2</v>
      </c>
      <c r="M1939" s="45">
        <v>5.1026600000000005E-2</v>
      </c>
    </row>
    <row r="1940" spans="4:13" ht="15.75" customHeight="1" x14ac:dyDescent="0.25">
      <c r="D1940" s="40"/>
      <c r="E1940" s="40"/>
      <c r="F1940" s="101">
        <v>39230</v>
      </c>
      <c r="G1940" s="44" t="s">
        <v>33</v>
      </c>
      <c r="H1940" s="44" t="s">
        <v>33</v>
      </c>
      <c r="I1940" s="44" t="s">
        <v>33</v>
      </c>
      <c r="J1940" s="44" t="s">
        <v>33</v>
      </c>
      <c r="K1940" s="44">
        <v>4.8571999999999997E-2</v>
      </c>
      <c r="M1940" s="45">
        <v>5.1026600000000005E-2</v>
      </c>
    </row>
    <row r="1941" spans="4:13" ht="15.75" customHeight="1" x14ac:dyDescent="0.25">
      <c r="D1941" s="40"/>
      <c r="E1941" s="40"/>
      <c r="F1941" s="101">
        <v>39231</v>
      </c>
      <c r="G1941" s="44">
        <v>5.3200000000000004E-2</v>
      </c>
      <c r="H1941" s="44">
        <v>5.3600000000000002E-2</v>
      </c>
      <c r="I1941" s="44">
        <v>5.3843800000000004E-2</v>
      </c>
      <c r="J1941" s="44">
        <v>8.2500000000000004E-2</v>
      </c>
      <c r="K1941" s="44">
        <v>4.8818E-2</v>
      </c>
      <c r="M1941" s="45">
        <v>5.0943699999999995E-2</v>
      </c>
    </row>
    <row r="1942" spans="4:13" ht="15.75" customHeight="1" x14ac:dyDescent="0.25">
      <c r="D1942" s="40"/>
      <c r="E1942" s="40"/>
      <c r="F1942" s="101">
        <v>39232</v>
      </c>
      <c r="G1942" s="44">
        <v>5.3200000000000004E-2</v>
      </c>
      <c r="H1942" s="44">
        <v>5.3600000000000002E-2</v>
      </c>
      <c r="I1942" s="44">
        <v>5.3847500000000006E-2</v>
      </c>
      <c r="J1942" s="44">
        <v>8.2500000000000004E-2</v>
      </c>
      <c r="K1942" s="44">
        <v>4.8674999999999996E-2</v>
      </c>
      <c r="M1942" s="45">
        <v>5.09246E-2</v>
      </c>
    </row>
    <row r="1943" spans="4:13" ht="15.75" customHeight="1" x14ac:dyDescent="0.25">
      <c r="D1943" s="40"/>
      <c r="E1943" s="40"/>
      <c r="F1943" s="101">
        <v>39233</v>
      </c>
      <c r="G1943" s="44">
        <v>5.3200000000000004E-2</v>
      </c>
      <c r="H1943" s="44">
        <v>5.3600000000000002E-2</v>
      </c>
      <c r="I1943" s="44">
        <v>5.3847500000000006E-2</v>
      </c>
      <c r="J1943" s="44">
        <v>8.2500000000000004E-2</v>
      </c>
      <c r="K1943" s="44">
        <v>4.8878999999999999E-2</v>
      </c>
      <c r="M1943" s="45">
        <v>5.09113E-2</v>
      </c>
    </row>
    <row r="1944" spans="4:13" ht="15.75" customHeight="1" x14ac:dyDescent="0.25">
      <c r="D1944" s="40"/>
      <c r="E1944" s="40"/>
      <c r="F1944" s="101">
        <v>39234</v>
      </c>
      <c r="G1944" s="44">
        <v>5.3200000000000004E-2</v>
      </c>
      <c r="H1944" s="44">
        <v>5.3600000000000002E-2</v>
      </c>
      <c r="I1944" s="44">
        <v>5.3899999999999997E-2</v>
      </c>
      <c r="J1944" s="44">
        <v>8.2500000000000004E-2</v>
      </c>
      <c r="K1944" s="44">
        <v>4.9515999999999998E-2</v>
      </c>
      <c r="M1944" s="45">
        <v>5.02079E-2</v>
      </c>
    </row>
    <row r="1945" spans="4:13" ht="15.75" customHeight="1" x14ac:dyDescent="0.25">
      <c r="D1945" s="40"/>
      <c r="E1945" s="40"/>
      <c r="F1945" s="101">
        <v>39237</v>
      </c>
      <c r="G1945" s="44">
        <v>5.3200000000000004E-2</v>
      </c>
      <c r="H1945" s="44">
        <v>5.3600000000000002E-2</v>
      </c>
      <c r="I1945" s="44">
        <v>5.39344E-2</v>
      </c>
      <c r="J1945" s="44">
        <v>8.2500000000000004E-2</v>
      </c>
      <c r="K1945" s="44">
        <v>4.9271000000000002E-2</v>
      </c>
      <c r="M1945" s="45">
        <v>5.0162999999999999E-2</v>
      </c>
    </row>
    <row r="1946" spans="4:13" ht="15.75" customHeight="1" x14ac:dyDescent="0.25">
      <c r="D1946" s="40"/>
      <c r="E1946" s="40"/>
      <c r="F1946" s="101">
        <v>39238</v>
      </c>
      <c r="G1946" s="44">
        <v>5.3200000000000004E-2</v>
      </c>
      <c r="H1946" s="44">
        <v>5.3600000000000002E-2</v>
      </c>
      <c r="I1946" s="44">
        <v>5.3918799999999996E-2</v>
      </c>
      <c r="J1946" s="44">
        <v>8.2500000000000004E-2</v>
      </c>
      <c r="K1946" s="44">
        <v>4.9908000000000001E-2</v>
      </c>
      <c r="M1946" s="45">
        <v>5.0128000000000006E-2</v>
      </c>
    </row>
    <row r="1947" spans="4:13" ht="15.75" customHeight="1" x14ac:dyDescent="0.25">
      <c r="D1947" s="40"/>
      <c r="E1947" s="40"/>
      <c r="F1947" s="101">
        <v>39239</v>
      </c>
      <c r="G1947" s="44">
        <v>5.3200000000000004E-2</v>
      </c>
      <c r="H1947" s="44">
        <v>5.3600000000000002E-2</v>
      </c>
      <c r="I1947" s="44">
        <v>5.3959400000000005E-2</v>
      </c>
      <c r="J1947" s="44">
        <v>8.2500000000000004E-2</v>
      </c>
      <c r="K1947" s="44">
        <v>4.9641000000000005E-2</v>
      </c>
      <c r="M1947" s="45">
        <v>5.0107900000000004E-2</v>
      </c>
    </row>
    <row r="1948" spans="4:13" ht="15.75" customHeight="1" x14ac:dyDescent="0.25">
      <c r="D1948" s="40"/>
      <c r="E1948" s="40"/>
      <c r="F1948" s="101">
        <v>39240</v>
      </c>
      <c r="G1948" s="44">
        <v>5.3200000000000004E-2</v>
      </c>
      <c r="H1948" s="44">
        <v>5.3600000000000002E-2</v>
      </c>
      <c r="I1948" s="44">
        <v>5.3925000000000001E-2</v>
      </c>
      <c r="J1948" s="44">
        <v>8.2500000000000004E-2</v>
      </c>
      <c r="K1948" s="44">
        <v>5.1299999999999998E-2</v>
      </c>
      <c r="M1948" s="45">
        <v>5.0141999999999999E-2</v>
      </c>
    </row>
    <row r="1949" spans="4:13" ht="15.75" customHeight="1" x14ac:dyDescent="0.25">
      <c r="D1949" s="40"/>
      <c r="E1949" s="40"/>
      <c r="F1949" s="101">
        <v>39241</v>
      </c>
      <c r="G1949" s="44">
        <v>5.3200000000000004E-2</v>
      </c>
      <c r="H1949" s="44">
        <v>5.3600000000000002E-2</v>
      </c>
      <c r="I1949" s="44">
        <v>5.4018800000000006E-2</v>
      </c>
      <c r="J1949" s="44">
        <v>8.2500000000000004E-2</v>
      </c>
      <c r="K1949" s="44">
        <v>5.0991000000000002E-2</v>
      </c>
      <c r="M1949" s="45">
        <v>5.0097500000000003E-2</v>
      </c>
    </row>
    <row r="1950" spans="4:13" ht="15.75" customHeight="1" x14ac:dyDescent="0.25">
      <c r="D1950" s="40"/>
      <c r="E1950" s="40"/>
      <c r="F1950" s="101">
        <v>39244</v>
      </c>
      <c r="G1950" s="44">
        <v>5.3200000000000004E-2</v>
      </c>
      <c r="H1950" s="44">
        <v>5.3600000000000002E-2</v>
      </c>
      <c r="I1950" s="44">
        <v>5.3978100000000001E-2</v>
      </c>
      <c r="J1950" s="44">
        <v>8.2500000000000004E-2</v>
      </c>
      <c r="K1950" s="44">
        <v>5.1513999999999997E-2</v>
      </c>
      <c r="M1950" s="45">
        <v>5.0014200000000002E-2</v>
      </c>
    </row>
    <row r="1951" spans="4:13" ht="15.75" customHeight="1" x14ac:dyDescent="0.25">
      <c r="D1951" s="40"/>
      <c r="E1951" s="40"/>
      <c r="F1951" s="101">
        <v>39245</v>
      </c>
      <c r="G1951" s="44">
        <v>5.3200000000000004E-2</v>
      </c>
      <c r="H1951" s="44">
        <v>5.3600000000000002E-2</v>
      </c>
      <c r="I1951" s="44">
        <v>5.4000000000000006E-2</v>
      </c>
      <c r="J1951" s="44">
        <v>8.2500000000000004E-2</v>
      </c>
      <c r="K1951" s="44">
        <v>5.2927999999999996E-2</v>
      </c>
      <c r="M1951" s="45">
        <v>5.0000900000000001E-2</v>
      </c>
    </row>
    <row r="1952" spans="4:13" ht="15.75" customHeight="1" x14ac:dyDescent="0.25">
      <c r="D1952" s="40"/>
      <c r="E1952" s="40"/>
      <c r="F1952" s="101">
        <v>39246</v>
      </c>
      <c r="G1952" s="44">
        <v>5.3200000000000004E-2</v>
      </c>
      <c r="H1952" s="44">
        <v>5.3600000000000002E-2</v>
      </c>
      <c r="I1952" s="44">
        <v>5.4090600000000003E-2</v>
      </c>
      <c r="J1952" s="44">
        <v>8.2500000000000004E-2</v>
      </c>
      <c r="K1952" s="44">
        <v>5.1978999999999997E-2</v>
      </c>
      <c r="M1952" s="45">
        <v>4.9987500000000004E-2</v>
      </c>
    </row>
    <row r="1953" spans="4:13" ht="15.75" customHeight="1" x14ac:dyDescent="0.25">
      <c r="D1953" s="40"/>
      <c r="E1953" s="40"/>
      <c r="F1953" s="101">
        <v>39247</v>
      </c>
      <c r="G1953" s="44">
        <v>5.3200000000000004E-2</v>
      </c>
      <c r="H1953" s="44">
        <v>5.3600000000000002E-2</v>
      </c>
      <c r="I1953" s="44">
        <v>5.4050000000000001E-2</v>
      </c>
      <c r="J1953" s="44">
        <v>8.2500000000000004E-2</v>
      </c>
      <c r="K1953" s="44">
        <v>5.2211999999999995E-2</v>
      </c>
      <c r="M1953" s="45">
        <v>5.0076099999999998E-2</v>
      </c>
    </row>
    <row r="1954" spans="4:13" ht="15.75" customHeight="1" x14ac:dyDescent="0.25">
      <c r="D1954" s="40"/>
      <c r="E1954" s="40"/>
      <c r="F1954" s="101">
        <v>39248</v>
      </c>
      <c r="G1954" s="44">
        <v>5.3200000000000004E-2</v>
      </c>
      <c r="H1954" s="44">
        <v>5.3600000000000002E-2</v>
      </c>
      <c r="I1954" s="44">
        <v>5.4081299999999999E-2</v>
      </c>
      <c r="J1954" s="44">
        <v>8.2500000000000004E-2</v>
      </c>
      <c r="K1954" s="44">
        <v>5.1626999999999999E-2</v>
      </c>
      <c r="M1954" s="45">
        <v>5.0006799999999997E-2</v>
      </c>
    </row>
    <row r="1955" spans="4:13" ht="15.75" customHeight="1" x14ac:dyDescent="0.25">
      <c r="D1955" s="40"/>
      <c r="E1955" s="40"/>
      <c r="F1955" s="101">
        <v>39251</v>
      </c>
      <c r="G1955" s="44">
        <v>5.3200000000000004E-2</v>
      </c>
      <c r="H1955" s="44">
        <v>5.3600000000000002E-2</v>
      </c>
      <c r="I1955" s="44">
        <v>5.4000000000000006E-2</v>
      </c>
      <c r="J1955" s="44">
        <v>8.2500000000000004E-2</v>
      </c>
      <c r="K1955" s="44">
        <v>5.1334999999999999E-2</v>
      </c>
      <c r="M1955" s="45">
        <v>4.9980799999999999E-2</v>
      </c>
    </row>
    <row r="1956" spans="4:13" ht="15.75" customHeight="1" x14ac:dyDescent="0.25">
      <c r="D1956" s="40"/>
      <c r="E1956" s="40"/>
      <c r="F1956" s="101">
        <v>39252</v>
      </c>
      <c r="G1956" s="44">
        <v>5.3200000000000004E-2</v>
      </c>
      <c r="H1956" s="44">
        <v>5.3600000000000002E-2</v>
      </c>
      <c r="I1956" s="44">
        <v>5.3981300000000003E-2</v>
      </c>
      <c r="J1956" s="44">
        <v>8.2500000000000004E-2</v>
      </c>
      <c r="K1956" s="44">
        <v>5.0814000000000005E-2</v>
      </c>
      <c r="M1956" s="45">
        <v>5.0000799999999998E-2</v>
      </c>
    </row>
    <row r="1957" spans="4:13" ht="15.75" customHeight="1" x14ac:dyDescent="0.25">
      <c r="D1957" s="40"/>
      <c r="E1957" s="40"/>
      <c r="F1957" s="101">
        <v>39253</v>
      </c>
      <c r="G1957" s="44">
        <v>5.3200000000000004E-2</v>
      </c>
      <c r="H1957" s="44">
        <v>5.3600000000000002E-2</v>
      </c>
      <c r="I1957" s="44">
        <v>5.3931300000000001E-2</v>
      </c>
      <c r="J1957" s="44">
        <v>8.2500000000000004E-2</v>
      </c>
      <c r="K1957" s="44">
        <v>5.1316000000000001E-2</v>
      </c>
      <c r="M1957" s="45">
        <v>5.0067800000000003E-2</v>
      </c>
    </row>
    <row r="1958" spans="4:13" ht="15.75" customHeight="1" x14ac:dyDescent="0.25">
      <c r="D1958" s="40"/>
      <c r="E1958" s="40"/>
      <c r="F1958" s="101">
        <v>39254</v>
      </c>
      <c r="G1958" s="44">
        <v>5.3200000000000004E-2</v>
      </c>
      <c r="H1958" s="44">
        <v>5.3600000000000002E-2</v>
      </c>
      <c r="I1958" s="44">
        <v>5.39344E-2</v>
      </c>
      <c r="J1958" s="44">
        <v>8.2500000000000004E-2</v>
      </c>
      <c r="K1958" s="44">
        <v>5.1862999999999999E-2</v>
      </c>
      <c r="M1958" s="45">
        <v>5.0217299999999999E-2</v>
      </c>
    </row>
    <row r="1959" spans="4:13" ht="15.75" customHeight="1" x14ac:dyDescent="0.25">
      <c r="D1959" s="40"/>
      <c r="E1959" s="40"/>
      <c r="F1959" s="101">
        <v>39255</v>
      </c>
      <c r="G1959" s="44">
        <v>5.3200000000000004E-2</v>
      </c>
      <c r="H1959" s="44">
        <v>5.3600000000000002E-2</v>
      </c>
      <c r="I1959" s="44">
        <v>5.3899999999999997E-2</v>
      </c>
      <c r="J1959" s="44">
        <v>8.2500000000000004E-2</v>
      </c>
      <c r="K1959" s="44">
        <v>5.1299999999999998E-2</v>
      </c>
      <c r="M1959" s="45">
        <v>5.0217400000000002E-2</v>
      </c>
    </row>
    <row r="1960" spans="4:13" ht="15.75" customHeight="1" x14ac:dyDescent="0.25">
      <c r="D1960" s="40"/>
      <c r="E1960" s="40"/>
      <c r="F1960" s="101">
        <v>39258</v>
      </c>
      <c r="G1960" s="44">
        <v>5.3200000000000004E-2</v>
      </c>
      <c r="H1960" s="44">
        <v>5.3600000000000002E-2</v>
      </c>
      <c r="I1960" s="44">
        <v>5.3762499999999998E-2</v>
      </c>
      <c r="J1960" s="44">
        <v>8.2500000000000004E-2</v>
      </c>
      <c r="K1960" s="44">
        <v>5.0799999999999998E-2</v>
      </c>
      <c r="M1960" s="45">
        <v>5.0312099999999998E-2</v>
      </c>
    </row>
    <row r="1961" spans="4:13" ht="15.75" customHeight="1" x14ac:dyDescent="0.25">
      <c r="D1961" s="40"/>
      <c r="E1961" s="40"/>
      <c r="F1961" s="101">
        <v>39259</v>
      </c>
      <c r="G1961" s="44">
        <v>5.3200000000000004E-2</v>
      </c>
      <c r="H1961" s="44">
        <v>5.3600000000000002E-2</v>
      </c>
      <c r="I1961" s="44">
        <v>5.3749999999999999E-2</v>
      </c>
      <c r="J1961" s="44">
        <v>8.2500000000000004E-2</v>
      </c>
      <c r="K1961" s="44">
        <v>5.0780000000000006E-2</v>
      </c>
      <c r="M1961" s="45">
        <v>5.03556E-2</v>
      </c>
    </row>
    <row r="1962" spans="4:13" ht="15.75" customHeight="1" x14ac:dyDescent="0.25">
      <c r="D1962" s="40"/>
      <c r="E1962" s="40"/>
      <c r="F1962" s="101">
        <v>39260</v>
      </c>
      <c r="G1962" s="44">
        <v>5.3200000000000004E-2</v>
      </c>
      <c r="H1962" s="44">
        <v>5.3600000000000002E-2</v>
      </c>
      <c r="I1962" s="44">
        <v>5.3749999999999999E-2</v>
      </c>
      <c r="J1962" s="44">
        <v>8.2500000000000004E-2</v>
      </c>
      <c r="K1962" s="44">
        <v>5.0801999999999993E-2</v>
      </c>
      <c r="M1962" s="45">
        <v>5.0399100000000002E-2</v>
      </c>
    </row>
    <row r="1963" spans="4:13" ht="15.75" customHeight="1" x14ac:dyDescent="0.25">
      <c r="D1963" s="40"/>
      <c r="E1963" s="40"/>
      <c r="F1963" s="101">
        <v>39261</v>
      </c>
      <c r="G1963" s="44">
        <v>5.3200000000000004E-2</v>
      </c>
      <c r="H1963" s="44">
        <v>5.3600000000000002E-2</v>
      </c>
      <c r="I1963" s="44">
        <v>5.3800000000000001E-2</v>
      </c>
      <c r="J1963" s="44">
        <v>8.2500000000000004E-2</v>
      </c>
      <c r="K1963" s="44">
        <v>5.1033000000000002E-2</v>
      </c>
      <c r="M1963" s="45">
        <v>5.0512300000000003E-2</v>
      </c>
    </row>
    <row r="1964" spans="4:13" ht="15.75" customHeight="1" x14ac:dyDescent="0.25">
      <c r="D1964" s="40"/>
      <c r="E1964" s="40"/>
      <c r="F1964" s="101">
        <v>39262</v>
      </c>
      <c r="G1964" s="44">
        <v>5.3200000000000004E-2</v>
      </c>
      <c r="H1964" s="44">
        <v>5.3600000000000002E-2</v>
      </c>
      <c r="I1964" s="44">
        <v>5.3862500000000008E-2</v>
      </c>
      <c r="J1964" s="44">
        <v>8.2500000000000004E-2</v>
      </c>
      <c r="K1964" s="44">
        <v>5.0243999999999997E-2</v>
      </c>
      <c r="M1964" s="45">
        <v>5.0518599999999997E-2</v>
      </c>
    </row>
    <row r="1965" spans="4:13" ht="15.75" customHeight="1" x14ac:dyDescent="0.25">
      <c r="D1965" s="40"/>
      <c r="E1965" s="40"/>
      <c r="F1965" s="101">
        <v>39265</v>
      </c>
      <c r="G1965" s="44">
        <v>5.3200000000000004E-2</v>
      </c>
      <c r="H1965" s="44">
        <v>5.3600000000000002E-2</v>
      </c>
      <c r="I1965" s="44">
        <v>5.3800000000000001E-2</v>
      </c>
      <c r="J1965" s="44">
        <v>8.2500000000000004E-2</v>
      </c>
      <c r="K1965" s="44">
        <v>4.9892000000000006E-2</v>
      </c>
      <c r="M1965" s="45">
        <v>5.1293400000000003E-2</v>
      </c>
    </row>
    <row r="1966" spans="4:13" ht="15.75" customHeight="1" x14ac:dyDescent="0.25">
      <c r="D1966" s="40"/>
      <c r="E1966" s="40"/>
      <c r="F1966" s="101">
        <v>39266</v>
      </c>
      <c r="G1966" s="44">
        <v>5.3200000000000004E-2</v>
      </c>
      <c r="H1966" s="44">
        <v>5.3600000000000002E-2</v>
      </c>
      <c r="I1966" s="44">
        <v>5.3800000000000001E-2</v>
      </c>
      <c r="J1966" s="44">
        <v>8.2500000000000004E-2</v>
      </c>
      <c r="K1966" s="44">
        <v>5.0372E-2</v>
      </c>
      <c r="M1966" s="45">
        <v>5.1332199999999994E-2</v>
      </c>
    </row>
    <row r="1967" spans="4:13" ht="15.75" customHeight="1" x14ac:dyDescent="0.25">
      <c r="D1967" s="40"/>
      <c r="E1967" s="40"/>
      <c r="F1967" s="101">
        <v>39267</v>
      </c>
      <c r="G1967" s="44">
        <v>5.3200000000000004E-2</v>
      </c>
      <c r="H1967" s="44">
        <v>5.3600000000000002E-2</v>
      </c>
      <c r="I1967" s="44">
        <v>5.3806300000000001E-2</v>
      </c>
      <c r="J1967" s="44" t="s">
        <v>33</v>
      </c>
      <c r="K1967" s="44">
        <v>5.0372E-2</v>
      </c>
      <c r="M1967" s="45">
        <v>5.1332199999999994E-2</v>
      </c>
    </row>
    <row r="1968" spans="4:13" ht="15.75" customHeight="1" x14ac:dyDescent="0.25">
      <c r="D1968" s="40"/>
      <c r="E1968" s="40"/>
      <c r="F1968" s="101">
        <v>39268</v>
      </c>
      <c r="G1968" s="44">
        <v>5.3200000000000004E-2</v>
      </c>
      <c r="H1968" s="44">
        <v>5.3600000000000002E-2</v>
      </c>
      <c r="I1968" s="44">
        <v>5.3862500000000008E-2</v>
      </c>
      <c r="J1968" s="44">
        <v>8.2500000000000004E-2</v>
      </c>
      <c r="K1968" s="44">
        <v>5.1402000000000003E-2</v>
      </c>
      <c r="M1968" s="45">
        <v>5.1409999999999997E-2</v>
      </c>
    </row>
    <row r="1969" spans="4:13" ht="15.75" customHeight="1" x14ac:dyDescent="0.25">
      <c r="D1969" s="40"/>
      <c r="E1969" s="40"/>
      <c r="F1969" s="101">
        <v>39269</v>
      </c>
      <c r="G1969" s="44">
        <v>5.3200000000000004E-2</v>
      </c>
      <c r="H1969" s="44">
        <v>5.3600000000000002E-2</v>
      </c>
      <c r="I1969" s="44">
        <v>5.3906299999999997E-2</v>
      </c>
      <c r="J1969" s="44">
        <v>8.2500000000000004E-2</v>
      </c>
      <c r="K1969" s="44">
        <v>5.1824000000000002E-2</v>
      </c>
      <c r="M1969" s="45">
        <v>5.1428900000000007E-2</v>
      </c>
    </row>
    <row r="1970" spans="4:13" ht="15.75" customHeight="1" x14ac:dyDescent="0.25">
      <c r="D1970" s="40"/>
      <c r="E1970" s="40"/>
      <c r="F1970" s="101">
        <v>39272</v>
      </c>
      <c r="G1970" s="44">
        <v>5.3200000000000004E-2</v>
      </c>
      <c r="H1970" s="44">
        <v>5.3600000000000002E-2</v>
      </c>
      <c r="I1970" s="44">
        <v>5.3962500000000004E-2</v>
      </c>
      <c r="J1970" s="44">
        <v>8.2500000000000004E-2</v>
      </c>
      <c r="K1970" s="44">
        <v>5.1382000000000004E-2</v>
      </c>
      <c r="M1970" s="45">
        <v>5.1520299999999998E-2</v>
      </c>
    </row>
    <row r="1971" spans="4:13" ht="15.75" customHeight="1" x14ac:dyDescent="0.25">
      <c r="D1971" s="40"/>
      <c r="E1971" s="40"/>
      <c r="F1971" s="101">
        <v>39273</v>
      </c>
      <c r="G1971" s="44">
        <v>5.3200000000000004E-2</v>
      </c>
      <c r="H1971" s="44">
        <v>5.3600000000000002E-2</v>
      </c>
      <c r="I1971" s="44">
        <v>5.3946899999999999E-2</v>
      </c>
      <c r="J1971" s="44">
        <v>8.2500000000000004E-2</v>
      </c>
      <c r="K1971" s="44">
        <v>5.0212000000000007E-2</v>
      </c>
      <c r="M1971" s="45">
        <v>5.15819E-2</v>
      </c>
    </row>
    <row r="1972" spans="4:13" ht="15.75" customHeight="1" x14ac:dyDescent="0.25">
      <c r="D1972" s="40"/>
      <c r="E1972" s="40"/>
      <c r="F1972" s="101">
        <v>39274</v>
      </c>
      <c r="G1972" s="44">
        <v>5.3200000000000004E-2</v>
      </c>
      <c r="H1972" s="44">
        <v>5.3600000000000002E-2</v>
      </c>
      <c r="I1972" s="44">
        <v>5.3800000000000001E-2</v>
      </c>
      <c r="J1972" s="44">
        <v>8.2500000000000004E-2</v>
      </c>
      <c r="K1972" s="44">
        <v>5.0860000000000002E-2</v>
      </c>
      <c r="M1972" s="45">
        <v>5.1608599999999998E-2</v>
      </c>
    </row>
    <row r="1973" spans="4:13" ht="15.75" customHeight="1" x14ac:dyDescent="0.25">
      <c r="D1973" s="40"/>
      <c r="E1973" s="40"/>
      <c r="F1973" s="101">
        <v>39275</v>
      </c>
      <c r="G1973" s="44">
        <v>5.3200000000000004E-2</v>
      </c>
      <c r="H1973" s="44">
        <v>5.3600000000000002E-2</v>
      </c>
      <c r="I1973" s="44">
        <v>5.3859999999999998E-2</v>
      </c>
      <c r="J1973" s="44">
        <v>8.2500000000000004E-2</v>
      </c>
      <c r="K1973" s="44">
        <v>5.1239E-2</v>
      </c>
      <c r="M1973" s="45">
        <v>5.1620299999999994E-2</v>
      </c>
    </row>
    <row r="1974" spans="4:13" ht="15.75" customHeight="1" x14ac:dyDescent="0.25">
      <c r="D1974" s="40"/>
      <c r="E1974" s="40"/>
      <c r="F1974" s="101">
        <v>39276</v>
      </c>
      <c r="G1974" s="44">
        <v>5.3200000000000004E-2</v>
      </c>
      <c r="H1974" s="44">
        <v>5.3600000000000002E-2</v>
      </c>
      <c r="I1974" s="44">
        <v>5.3874999999999999E-2</v>
      </c>
      <c r="J1974" s="44">
        <v>8.2500000000000004E-2</v>
      </c>
      <c r="K1974" s="44">
        <v>5.0928000000000001E-2</v>
      </c>
      <c r="M1974" s="45">
        <v>5.1626499999999999E-2</v>
      </c>
    </row>
    <row r="1975" spans="4:13" ht="15.75" customHeight="1" x14ac:dyDescent="0.25">
      <c r="D1975" s="40"/>
      <c r="E1975" s="40"/>
      <c r="F1975" s="101">
        <v>39279</v>
      </c>
      <c r="G1975" s="44">
        <v>5.3200000000000004E-2</v>
      </c>
      <c r="H1975" s="44">
        <v>5.3600000000000002E-2</v>
      </c>
      <c r="I1975" s="44">
        <v>5.38656E-2</v>
      </c>
      <c r="J1975" s="44">
        <v>8.2500000000000004E-2</v>
      </c>
      <c r="K1975" s="44">
        <v>5.0384999999999999E-2</v>
      </c>
      <c r="M1975" s="45">
        <v>5.1290300000000004E-2</v>
      </c>
    </row>
    <row r="1976" spans="4:13" ht="15.75" customHeight="1" x14ac:dyDescent="0.25">
      <c r="D1976" s="40"/>
      <c r="E1976" s="40"/>
      <c r="F1976" s="101">
        <v>39280</v>
      </c>
      <c r="G1976" s="44">
        <v>5.3200000000000004E-2</v>
      </c>
      <c r="H1976" s="44">
        <v>5.3600000000000002E-2</v>
      </c>
      <c r="I1976" s="44">
        <v>5.3868799999999994E-2</v>
      </c>
      <c r="J1976" s="44">
        <v>8.2500000000000004E-2</v>
      </c>
      <c r="K1976" s="44">
        <v>5.0491000000000001E-2</v>
      </c>
      <c r="M1976" s="45">
        <v>5.1031100000000003E-2</v>
      </c>
    </row>
    <row r="1977" spans="4:13" ht="15.75" customHeight="1" x14ac:dyDescent="0.25">
      <c r="D1977" s="40"/>
      <c r="E1977" s="40"/>
      <c r="F1977" s="101">
        <v>39281</v>
      </c>
      <c r="G1977" s="44">
        <v>5.3200000000000004E-2</v>
      </c>
      <c r="H1977" s="44">
        <v>5.3600000000000002E-2</v>
      </c>
      <c r="I1977" s="44">
        <v>5.3825000000000005E-2</v>
      </c>
      <c r="J1977" s="44">
        <v>8.2500000000000004E-2</v>
      </c>
      <c r="K1977" s="44">
        <v>5.0282999999999994E-2</v>
      </c>
      <c r="M1977" s="45">
        <v>5.0458100000000006E-2</v>
      </c>
    </row>
    <row r="1978" spans="4:13" ht="15.75" customHeight="1" x14ac:dyDescent="0.25">
      <c r="D1978" s="40"/>
      <c r="E1978" s="40"/>
      <c r="F1978" s="101">
        <v>39282</v>
      </c>
      <c r="G1978" s="44">
        <v>5.3200000000000004E-2</v>
      </c>
      <c r="H1978" s="44">
        <v>5.3600000000000002E-2</v>
      </c>
      <c r="I1978" s="44">
        <v>5.3843800000000004E-2</v>
      </c>
      <c r="J1978" s="44">
        <v>8.2500000000000004E-2</v>
      </c>
      <c r="K1978" s="44">
        <v>5.0159000000000002E-2</v>
      </c>
      <c r="M1978" s="45">
        <v>5.0430900000000001E-2</v>
      </c>
    </row>
    <row r="1979" spans="4:13" ht="15.75" customHeight="1" x14ac:dyDescent="0.25">
      <c r="D1979" s="40"/>
      <c r="E1979" s="40"/>
      <c r="F1979" s="101">
        <v>39283</v>
      </c>
      <c r="G1979" s="44">
        <v>5.3200000000000004E-2</v>
      </c>
      <c r="H1979" s="44">
        <v>5.3600000000000002E-2</v>
      </c>
      <c r="I1979" s="44">
        <v>5.3811299999999999E-2</v>
      </c>
      <c r="J1979" s="44">
        <v>8.2500000000000004E-2</v>
      </c>
      <c r="K1979" s="44">
        <v>4.9496999999999999E-2</v>
      </c>
      <c r="M1979" s="45">
        <v>5.0402199999999994E-2</v>
      </c>
    </row>
    <row r="1980" spans="4:13" ht="15.75" customHeight="1" x14ac:dyDescent="0.25">
      <c r="D1980" s="40"/>
      <c r="E1980" s="40"/>
      <c r="F1980" s="101">
        <v>39286</v>
      </c>
      <c r="G1980" s="44">
        <v>5.3200000000000004E-2</v>
      </c>
      <c r="H1980" s="44">
        <v>5.3600000000000002E-2</v>
      </c>
      <c r="I1980" s="44">
        <v>5.3699999999999998E-2</v>
      </c>
      <c r="J1980" s="44">
        <v>8.2500000000000004E-2</v>
      </c>
      <c r="K1980" s="44">
        <v>4.9477E-2</v>
      </c>
      <c r="M1980" s="45">
        <v>4.8216400000000006E-2</v>
      </c>
    </row>
    <row r="1981" spans="4:13" ht="15.75" customHeight="1" x14ac:dyDescent="0.25">
      <c r="D1981" s="40"/>
      <c r="E1981" s="40"/>
      <c r="F1981" s="101">
        <v>39287</v>
      </c>
      <c r="G1981" s="44">
        <v>5.3200000000000004E-2</v>
      </c>
      <c r="H1981" s="44">
        <v>5.3600000000000002E-2</v>
      </c>
      <c r="I1981" s="44">
        <v>5.3740599999999999E-2</v>
      </c>
      <c r="J1981" s="44">
        <v>8.2500000000000004E-2</v>
      </c>
      <c r="K1981" s="44">
        <v>4.9085000000000004E-2</v>
      </c>
      <c r="M1981" s="45">
        <v>4.7432600000000005E-2</v>
      </c>
    </row>
    <row r="1982" spans="4:13" ht="15.75" customHeight="1" x14ac:dyDescent="0.25">
      <c r="D1982" s="40"/>
      <c r="E1982" s="40"/>
      <c r="F1982" s="101">
        <v>39288</v>
      </c>
      <c r="G1982" s="44">
        <v>5.3200000000000004E-2</v>
      </c>
      <c r="H1982" s="44">
        <v>5.3600000000000002E-2</v>
      </c>
      <c r="I1982" s="44">
        <v>5.3703099999999997E-2</v>
      </c>
      <c r="J1982" s="44">
        <v>8.2500000000000004E-2</v>
      </c>
      <c r="K1982" s="44">
        <v>4.8982999999999999E-2</v>
      </c>
      <c r="M1982" s="45">
        <v>4.6979600000000003E-2</v>
      </c>
    </row>
    <row r="1983" spans="4:13" ht="15.75" customHeight="1" x14ac:dyDescent="0.25">
      <c r="D1983" s="40"/>
      <c r="E1983" s="40"/>
      <c r="F1983" s="101">
        <v>39289</v>
      </c>
      <c r="G1983" s="44">
        <v>5.3200000000000004E-2</v>
      </c>
      <c r="H1983" s="44">
        <v>5.3600000000000002E-2</v>
      </c>
      <c r="I1983" s="44">
        <v>5.3693799999999993E-2</v>
      </c>
      <c r="J1983" s="44">
        <v>8.2500000000000004E-2</v>
      </c>
      <c r="K1983" s="44">
        <v>4.7854000000000001E-2</v>
      </c>
      <c r="M1983" s="45">
        <v>4.6837900000000002E-2</v>
      </c>
    </row>
    <row r="1984" spans="4:13" ht="15.75" customHeight="1" x14ac:dyDescent="0.25">
      <c r="D1984" s="40"/>
      <c r="E1984" s="40"/>
      <c r="F1984" s="101">
        <v>39290</v>
      </c>
      <c r="G1984" s="44">
        <v>5.3200000000000004E-2</v>
      </c>
      <c r="H1984" s="44">
        <v>5.3574999999999998E-2</v>
      </c>
      <c r="I1984" s="44">
        <v>5.3268799999999998E-2</v>
      </c>
      <c r="J1984" s="44">
        <v>8.2500000000000004E-2</v>
      </c>
      <c r="K1984" s="44">
        <v>4.7569999999999994E-2</v>
      </c>
      <c r="M1984" s="45">
        <v>4.6667899999999998E-2</v>
      </c>
    </row>
    <row r="1985" spans="4:13" ht="15.75" customHeight="1" x14ac:dyDescent="0.25">
      <c r="D1985" s="40"/>
      <c r="E1985" s="40"/>
      <c r="F1985" s="101">
        <v>39293</v>
      </c>
      <c r="G1985" s="44">
        <v>5.3200000000000004E-2</v>
      </c>
      <c r="H1985" s="44">
        <v>5.3562499999999999E-2</v>
      </c>
      <c r="I1985" s="44">
        <v>5.3124999999999999E-2</v>
      </c>
      <c r="J1985" s="44">
        <v>8.2500000000000004E-2</v>
      </c>
      <c r="K1985" s="44">
        <v>4.8019999999999993E-2</v>
      </c>
      <c r="M1985" s="45">
        <v>4.6681500000000001E-2</v>
      </c>
    </row>
    <row r="1986" spans="4:13" ht="15.75" customHeight="1" x14ac:dyDescent="0.25">
      <c r="D1986" s="40"/>
      <c r="E1986" s="40"/>
      <c r="F1986" s="101">
        <v>39294</v>
      </c>
      <c r="G1986" s="44">
        <v>5.3200000000000004E-2</v>
      </c>
      <c r="H1986" s="44">
        <v>5.3586600000000005E-2</v>
      </c>
      <c r="I1986" s="44">
        <v>5.3268799999999998E-2</v>
      </c>
      <c r="J1986" s="44">
        <v>8.2500000000000004E-2</v>
      </c>
      <c r="K1986" s="44">
        <v>4.7388000000000007E-2</v>
      </c>
      <c r="M1986" s="45">
        <v>4.66653E-2</v>
      </c>
    </row>
    <row r="1987" spans="4:13" ht="15.75" customHeight="1" x14ac:dyDescent="0.25">
      <c r="D1987" s="40"/>
      <c r="E1987" s="40"/>
      <c r="F1987" s="101">
        <v>39295</v>
      </c>
      <c r="G1987" s="44">
        <v>5.3274999999999996E-2</v>
      </c>
      <c r="H1987" s="44">
        <v>5.3595300000000005E-2</v>
      </c>
      <c r="I1987" s="44">
        <v>5.3006299999999999E-2</v>
      </c>
      <c r="J1987" s="44">
        <v>8.2500000000000004E-2</v>
      </c>
      <c r="K1987" s="44">
        <v>4.7919000000000003E-2</v>
      </c>
      <c r="M1987" s="45">
        <v>4.7059300000000005E-2</v>
      </c>
    </row>
    <row r="1988" spans="4:13" ht="15.75" customHeight="1" x14ac:dyDescent="0.25">
      <c r="D1988" s="40"/>
      <c r="E1988" s="40"/>
      <c r="F1988" s="101">
        <v>39296</v>
      </c>
      <c r="G1988" s="44">
        <v>5.33E-2</v>
      </c>
      <c r="H1988" s="44">
        <v>5.3600000000000002E-2</v>
      </c>
      <c r="I1988" s="44">
        <v>5.3181300000000001E-2</v>
      </c>
      <c r="J1988" s="44">
        <v>8.2500000000000004E-2</v>
      </c>
      <c r="K1988" s="44">
        <v>4.7653999999999995E-2</v>
      </c>
      <c r="M1988" s="45">
        <v>4.6924199999999999E-2</v>
      </c>
    </row>
    <row r="1989" spans="4:13" ht="15.75" customHeight="1" x14ac:dyDescent="0.25">
      <c r="D1989" s="40"/>
      <c r="E1989" s="40"/>
      <c r="F1989" s="101">
        <v>39297</v>
      </c>
      <c r="G1989" s="44">
        <v>5.33E-2</v>
      </c>
      <c r="H1989" s="44">
        <v>5.3600000000000002E-2</v>
      </c>
      <c r="I1989" s="44">
        <v>5.3143799999999998E-2</v>
      </c>
      <c r="J1989" s="44">
        <v>8.2500000000000004E-2</v>
      </c>
      <c r="K1989" s="44">
        <v>4.6841999999999995E-2</v>
      </c>
      <c r="M1989" s="45">
        <v>4.6771300000000002E-2</v>
      </c>
    </row>
    <row r="1990" spans="4:13" ht="15.75" customHeight="1" x14ac:dyDescent="0.25">
      <c r="D1990" s="40"/>
      <c r="E1990" s="40"/>
      <c r="F1990" s="101">
        <v>39300</v>
      </c>
      <c r="G1990" s="44">
        <v>5.33E-2</v>
      </c>
      <c r="H1990" s="44">
        <v>5.3562499999999999E-2</v>
      </c>
      <c r="I1990" s="44">
        <v>5.2568799999999999E-2</v>
      </c>
      <c r="J1990" s="44">
        <v>8.2500000000000004E-2</v>
      </c>
      <c r="K1990" s="44">
        <v>4.7370999999999996E-2</v>
      </c>
      <c r="M1990" s="45">
        <v>4.6628999999999997E-2</v>
      </c>
    </row>
    <row r="1991" spans="4:13" ht="15.75" customHeight="1" x14ac:dyDescent="0.25">
      <c r="D1991" s="40"/>
      <c r="E1991" s="40"/>
      <c r="F1991" s="101">
        <v>39301</v>
      </c>
      <c r="G1991" s="44">
        <v>5.33E-2</v>
      </c>
      <c r="H1991" s="44">
        <v>5.3600000000000002E-2</v>
      </c>
      <c r="I1991" s="44">
        <v>5.28E-2</v>
      </c>
      <c r="J1991" s="44">
        <v>8.2500000000000004E-2</v>
      </c>
      <c r="K1991" s="44">
        <v>4.7676999999999997E-2</v>
      </c>
      <c r="M1991" s="45">
        <v>4.6642000000000003E-2</v>
      </c>
    </row>
    <row r="1992" spans="4:13" ht="15.75" customHeight="1" x14ac:dyDescent="0.25">
      <c r="D1992" s="40"/>
      <c r="E1992" s="40"/>
      <c r="F1992" s="101">
        <v>39302</v>
      </c>
      <c r="G1992" s="44">
        <v>5.3499999999999999E-2</v>
      </c>
      <c r="H1992" s="44">
        <v>5.3800000000000001E-2</v>
      </c>
      <c r="I1992" s="44">
        <v>5.3387500000000004E-2</v>
      </c>
      <c r="J1992" s="44">
        <v>8.2500000000000004E-2</v>
      </c>
      <c r="K1992" s="44">
        <v>4.8766999999999998E-2</v>
      </c>
      <c r="M1992" s="45">
        <v>4.6869399999999999E-2</v>
      </c>
    </row>
    <row r="1993" spans="4:13" ht="15.75" customHeight="1" x14ac:dyDescent="0.25">
      <c r="D1993" s="40"/>
      <c r="E1993" s="40"/>
      <c r="F1993" s="101">
        <v>39303</v>
      </c>
      <c r="G1993" s="44">
        <v>5.5412499999999996E-2</v>
      </c>
      <c r="H1993" s="44">
        <v>5.5E-2</v>
      </c>
      <c r="I1993" s="44">
        <v>5.3887499999999998E-2</v>
      </c>
      <c r="J1993" s="44">
        <v>8.2500000000000004E-2</v>
      </c>
      <c r="K1993" s="44">
        <v>4.7678000000000005E-2</v>
      </c>
      <c r="M1993" s="45">
        <v>4.6714900000000004E-2</v>
      </c>
    </row>
    <row r="1994" spans="4:13" ht="15.75" customHeight="1" x14ac:dyDescent="0.25">
      <c r="D1994" s="40"/>
      <c r="E1994" s="40"/>
      <c r="F1994" s="101">
        <v>39304</v>
      </c>
      <c r="G1994" s="44">
        <v>5.6187500000000001E-2</v>
      </c>
      <c r="H1994" s="44">
        <v>5.5750000000000001E-2</v>
      </c>
      <c r="I1994" s="44">
        <v>5.4012499999999998E-2</v>
      </c>
      <c r="J1994" s="44">
        <v>8.2500000000000004E-2</v>
      </c>
      <c r="K1994" s="44">
        <v>4.8076000000000001E-2</v>
      </c>
      <c r="M1994" s="45">
        <v>4.6511799999999999E-2</v>
      </c>
    </row>
    <row r="1995" spans="4:13" ht="15.75" customHeight="1" x14ac:dyDescent="0.25">
      <c r="D1995" s="40"/>
      <c r="E1995" s="40"/>
      <c r="F1995" s="101">
        <v>39307</v>
      </c>
      <c r="G1995" s="44">
        <v>5.6112500000000003E-2</v>
      </c>
      <c r="H1995" s="44">
        <v>5.5574999999999999E-2</v>
      </c>
      <c r="I1995" s="44">
        <v>5.4000000000000006E-2</v>
      </c>
      <c r="J1995" s="44">
        <v>8.2500000000000004E-2</v>
      </c>
      <c r="K1995" s="44">
        <v>4.7599000000000002E-2</v>
      </c>
      <c r="M1995" s="45">
        <v>4.6269600000000001E-2</v>
      </c>
    </row>
    <row r="1996" spans="4:13" ht="15.75" customHeight="1" x14ac:dyDescent="0.25">
      <c r="D1996" s="40"/>
      <c r="E1996" s="40"/>
      <c r="F1996" s="101">
        <v>39308</v>
      </c>
      <c r="G1996" s="44">
        <v>5.58875E-2</v>
      </c>
      <c r="H1996" s="44">
        <v>5.5300000000000002E-2</v>
      </c>
      <c r="I1996" s="44">
        <v>5.3987499999999994E-2</v>
      </c>
      <c r="J1996" s="44">
        <v>8.2500000000000004E-2</v>
      </c>
      <c r="K1996" s="44">
        <v>4.7243000000000007E-2</v>
      </c>
      <c r="M1996" s="45">
        <v>4.6191899999999994E-2</v>
      </c>
    </row>
    <row r="1997" spans="4:13" ht="15.75" customHeight="1" x14ac:dyDescent="0.25">
      <c r="D1997" s="40"/>
      <c r="E1997" s="40"/>
      <c r="F1997" s="101">
        <v>39309</v>
      </c>
      <c r="G1997" s="44">
        <v>5.5693799999999995E-2</v>
      </c>
      <c r="H1997" s="44">
        <v>5.5199999999999999E-2</v>
      </c>
      <c r="I1997" s="44">
        <v>5.3912500000000002E-2</v>
      </c>
      <c r="J1997" s="44">
        <v>8.2500000000000004E-2</v>
      </c>
      <c r="K1997" s="44">
        <v>4.7243000000000007E-2</v>
      </c>
      <c r="M1997" s="45">
        <v>4.6413000000000003E-2</v>
      </c>
    </row>
    <row r="1998" spans="4:13" ht="15.75" customHeight="1" x14ac:dyDescent="0.25">
      <c r="D1998" s="40"/>
      <c r="E1998" s="40"/>
      <c r="F1998" s="101">
        <v>39310</v>
      </c>
      <c r="G1998" s="44">
        <v>5.5374999999999994E-2</v>
      </c>
      <c r="H1998" s="44">
        <v>5.5099999999999996E-2</v>
      </c>
      <c r="I1998" s="44">
        <v>5.3787500000000002E-2</v>
      </c>
      <c r="J1998" s="44">
        <v>8.2500000000000004E-2</v>
      </c>
      <c r="K1998" s="44">
        <v>4.6571999999999995E-2</v>
      </c>
      <c r="M1998" s="45">
        <v>4.6507899999999998E-2</v>
      </c>
    </row>
    <row r="1999" spans="4:13" ht="15.75" customHeight="1" x14ac:dyDescent="0.25">
      <c r="D1999" s="40"/>
      <c r="E1999" s="40"/>
      <c r="F1999" s="101">
        <v>39311</v>
      </c>
      <c r="G1999" s="44">
        <v>5.5099999999999996E-2</v>
      </c>
      <c r="H1999" s="44">
        <v>5.5E-2</v>
      </c>
      <c r="I1999" s="44">
        <v>5.3550000000000007E-2</v>
      </c>
      <c r="J1999" s="44">
        <v>8.2500000000000004E-2</v>
      </c>
      <c r="K1999" s="44">
        <v>4.6847E-2</v>
      </c>
      <c r="M1999" s="45">
        <v>4.6592799999999997E-2</v>
      </c>
    </row>
    <row r="2000" spans="4:13" ht="15.75" customHeight="1" x14ac:dyDescent="0.25">
      <c r="D2000" s="40"/>
      <c r="E2000" s="40"/>
      <c r="F2000" s="101">
        <v>39314</v>
      </c>
      <c r="G2000" s="44">
        <v>5.5012499999999999E-2</v>
      </c>
      <c r="H2000" s="44">
        <v>5.4949999999999999E-2</v>
      </c>
      <c r="I2000" s="44">
        <v>5.3475000000000002E-2</v>
      </c>
      <c r="J2000" s="44">
        <v>8.2500000000000004E-2</v>
      </c>
      <c r="K2000" s="44">
        <v>4.6257E-2</v>
      </c>
      <c r="M2000" s="45">
        <v>4.7075800000000001E-2</v>
      </c>
    </row>
    <row r="2001" spans="4:13" ht="15.75" customHeight="1" x14ac:dyDescent="0.25">
      <c r="D2001" s="40"/>
      <c r="E2001" s="40"/>
      <c r="F2001" s="101">
        <v>39315</v>
      </c>
      <c r="G2001" s="44">
        <v>5.5E-2</v>
      </c>
      <c r="H2001" s="44">
        <v>5.4943799999999994E-2</v>
      </c>
      <c r="I2001" s="44">
        <v>5.3287500000000002E-2</v>
      </c>
      <c r="J2001" s="44">
        <v>8.2500000000000004E-2</v>
      </c>
      <c r="K2001" s="44">
        <v>4.5904E-2</v>
      </c>
      <c r="M2001" s="45">
        <v>4.7189200000000001E-2</v>
      </c>
    </row>
    <row r="2002" spans="4:13" ht="15.75" customHeight="1" x14ac:dyDescent="0.25">
      <c r="D2002" s="40"/>
      <c r="E2002" s="40"/>
      <c r="F2002" s="101">
        <v>39316</v>
      </c>
      <c r="G2002" s="44">
        <v>5.5E-2</v>
      </c>
      <c r="H2002" s="44">
        <v>5.4987500000000002E-2</v>
      </c>
      <c r="I2002" s="44">
        <v>5.3731299999999996E-2</v>
      </c>
      <c r="J2002" s="44">
        <v>8.2500000000000004E-2</v>
      </c>
      <c r="K2002" s="44">
        <v>4.6452E-2</v>
      </c>
      <c r="M2002" s="45">
        <v>4.7843200000000002E-2</v>
      </c>
    </row>
    <row r="2003" spans="4:13" ht="15.75" customHeight="1" x14ac:dyDescent="0.25">
      <c r="D2003" s="40"/>
      <c r="E2003" s="40"/>
      <c r="F2003" s="101">
        <v>39317</v>
      </c>
      <c r="G2003" s="44">
        <v>5.5050000000000002E-2</v>
      </c>
      <c r="H2003" s="44">
        <v>5.5050000000000002E-2</v>
      </c>
      <c r="I2003" s="44">
        <v>5.4312500000000007E-2</v>
      </c>
      <c r="J2003" s="44">
        <v>8.2500000000000004E-2</v>
      </c>
      <c r="K2003" s="44">
        <v>4.6452E-2</v>
      </c>
      <c r="M2003" s="45">
        <v>4.8635299999999999E-2</v>
      </c>
    </row>
    <row r="2004" spans="4:13" ht="15.75" customHeight="1" x14ac:dyDescent="0.25">
      <c r="D2004" s="40"/>
      <c r="E2004" s="40"/>
      <c r="F2004" s="101">
        <v>39318</v>
      </c>
      <c r="G2004" s="44">
        <v>5.5025000000000004E-2</v>
      </c>
      <c r="H2004" s="44">
        <v>5.5056300000000002E-2</v>
      </c>
      <c r="I2004" s="44">
        <v>5.4112500000000001E-2</v>
      </c>
      <c r="J2004" s="44">
        <v>8.2500000000000004E-2</v>
      </c>
      <c r="K2004" s="44">
        <v>4.6155999999999996E-2</v>
      </c>
      <c r="M2004" s="45">
        <v>4.9326299999999997E-2</v>
      </c>
    </row>
    <row r="2005" spans="4:13" ht="15.75" customHeight="1" x14ac:dyDescent="0.25">
      <c r="D2005" s="40"/>
      <c r="E2005" s="40"/>
      <c r="F2005" s="101">
        <v>39321</v>
      </c>
      <c r="G2005" s="44" t="s">
        <v>33</v>
      </c>
      <c r="H2005" s="44" t="s">
        <v>33</v>
      </c>
      <c r="I2005" s="44" t="s">
        <v>33</v>
      </c>
      <c r="J2005" s="44">
        <v>8.2500000000000004E-2</v>
      </c>
      <c r="K2005" s="44">
        <v>4.5627000000000001E-2</v>
      </c>
      <c r="M2005" s="45">
        <v>4.9560000000000007E-2</v>
      </c>
    </row>
    <row r="2006" spans="4:13" ht="15.75" customHeight="1" x14ac:dyDescent="0.25">
      <c r="D2006" s="40"/>
      <c r="E2006" s="40"/>
      <c r="F2006" s="101">
        <v>39322</v>
      </c>
      <c r="G2006" s="44">
        <v>5.5075000000000006E-2</v>
      </c>
      <c r="H2006" s="44">
        <v>5.5099999999999996E-2</v>
      </c>
      <c r="I2006" s="44">
        <v>5.4275000000000004E-2</v>
      </c>
      <c r="J2006" s="44">
        <v>8.2500000000000004E-2</v>
      </c>
      <c r="K2006" s="44">
        <v>4.5061999999999998E-2</v>
      </c>
      <c r="M2006" s="45">
        <v>4.94531E-2</v>
      </c>
    </row>
    <row r="2007" spans="4:13" ht="15.75" customHeight="1" x14ac:dyDescent="0.25">
      <c r="D2007" s="40"/>
      <c r="E2007" s="40"/>
      <c r="F2007" s="101">
        <v>39323</v>
      </c>
      <c r="G2007" s="44">
        <v>5.5650000000000005E-2</v>
      </c>
      <c r="H2007" s="44">
        <v>5.5412499999999996E-2</v>
      </c>
      <c r="I2007" s="44">
        <v>5.4275000000000004E-2</v>
      </c>
      <c r="J2007" s="44">
        <v>8.2500000000000004E-2</v>
      </c>
      <c r="K2007" s="44">
        <v>4.5587000000000003E-2</v>
      </c>
      <c r="M2007" s="45">
        <v>4.9361100000000005E-2</v>
      </c>
    </row>
    <row r="2008" spans="4:13" ht="15.75" customHeight="1" x14ac:dyDescent="0.25">
      <c r="D2008" s="40"/>
      <c r="E2008" s="40"/>
      <c r="F2008" s="101">
        <v>39324</v>
      </c>
      <c r="G2008" s="44">
        <v>5.6649999999999999E-2</v>
      </c>
      <c r="H2008" s="44">
        <v>5.5800000000000002E-2</v>
      </c>
      <c r="I2008" s="44">
        <v>5.4625000000000007E-2</v>
      </c>
      <c r="J2008" s="44">
        <v>8.2500000000000004E-2</v>
      </c>
      <c r="K2008" s="44">
        <v>4.5060999999999997E-2</v>
      </c>
      <c r="M2008" s="45">
        <v>4.9224899999999995E-2</v>
      </c>
    </row>
    <row r="2009" spans="4:13" ht="15.75" customHeight="1" x14ac:dyDescent="0.25">
      <c r="D2009" s="40"/>
      <c r="E2009" s="40"/>
      <c r="F2009" s="101">
        <v>39325</v>
      </c>
      <c r="G2009" s="44">
        <v>5.7200000000000001E-2</v>
      </c>
      <c r="H2009" s="44">
        <v>5.6212499999999999E-2</v>
      </c>
      <c r="I2009" s="44">
        <v>5.5350000000000003E-2</v>
      </c>
      <c r="J2009" s="44">
        <v>8.2500000000000004E-2</v>
      </c>
      <c r="K2009" s="44">
        <v>4.5292000000000006E-2</v>
      </c>
      <c r="M2009" s="45">
        <v>4.9140199999999995E-2</v>
      </c>
    </row>
    <row r="2010" spans="4:13" ht="15.75" customHeight="1" x14ac:dyDescent="0.25">
      <c r="D2010" s="40"/>
      <c r="E2010" s="40"/>
      <c r="F2010" s="101">
        <v>39328</v>
      </c>
      <c r="G2010" s="44">
        <v>5.765E-2</v>
      </c>
      <c r="H2010" s="44">
        <v>5.6687500000000002E-2</v>
      </c>
      <c r="I2010" s="44">
        <v>5.5487500000000002E-2</v>
      </c>
      <c r="J2010" s="44" t="s">
        <v>33</v>
      </c>
      <c r="K2010" s="44">
        <v>4.5292000000000006E-2</v>
      </c>
      <c r="M2010" s="45">
        <v>4.9140199999999995E-2</v>
      </c>
    </row>
    <row r="2011" spans="4:13" ht="15.75" customHeight="1" x14ac:dyDescent="0.25">
      <c r="D2011" s="40"/>
      <c r="E2011" s="40"/>
      <c r="F2011" s="101">
        <v>39329</v>
      </c>
      <c r="G2011" s="44">
        <v>5.7975000000000006E-2</v>
      </c>
      <c r="H2011" s="44">
        <v>5.6981299999999999E-2</v>
      </c>
      <c r="I2011" s="44">
        <v>5.5637499999999999E-2</v>
      </c>
      <c r="J2011" s="44">
        <v>8.2500000000000004E-2</v>
      </c>
      <c r="K2011" s="44">
        <v>4.5465999999999999E-2</v>
      </c>
      <c r="M2011" s="45">
        <v>4.7775900000000003E-2</v>
      </c>
    </row>
    <row r="2012" spans="4:13" ht="15.75" customHeight="1" x14ac:dyDescent="0.25">
      <c r="D2012" s="40"/>
      <c r="E2012" s="40"/>
      <c r="F2012" s="101">
        <v>39330</v>
      </c>
      <c r="G2012" s="44">
        <v>5.8187499999999996E-2</v>
      </c>
      <c r="H2012" s="44">
        <v>5.7200000000000001E-2</v>
      </c>
      <c r="I2012" s="44">
        <v>5.595E-2</v>
      </c>
      <c r="J2012" s="44">
        <v>8.2500000000000004E-2</v>
      </c>
      <c r="K2012" s="44">
        <v>4.4669E-2</v>
      </c>
      <c r="M2012" s="45">
        <v>4.7605300000000003E-2</v>
      </c>
    </row>
    <row r="2013" spans="4:13" ht="15.75" customHeight="1" x14ac:dyDescent="0.25">
      <c r="D2013" s="40"/>
      <c r="E2013" s="40"/>
      <c r="F2013" s="101">
        <v>39331</v>
      </c>
      <c r="G2013" s="44">
        <v>5.8200000000000002E-2</v>
      </c>
      <c r="H2013" s="44">
        <v>5.7237499999999997E-2</v>
      </c>
      <c r="I2013" s="44">
        <v>5.5625000000000001E-2</v>
      </c>
      <c r="J2013" s="44">
        <v>8.2500000000000004E-2</v>
      </c>
      <c r="K2013" s="44">
        <v>4.5075999999999998E-2</v>
      </c>
      <c r="M2013" s="45">
        <v>4.7396200000000006E-2</v>
      </c>
    </row>
    <row r="2014" spans="4:13" ht="15.75" customHeight="1" x14ac:dyDescent="0.25">
      <c r="D2014" s="40"/>
      <c r="E2014" s="40"/>
      <c r="F2014" s="101">
        <v>39332</v>
      </c>
      <c r="G2014" s="44">
        <v>5.8237500000000005E-2</v>
      </c>
      <c r="H2014" s="44">
        <v>5.7249999999999995E-2</v>
      </c>
      <c r="I2014" s="44">
        <v>5.5724999999999997E-2</v>
      </c>
      <c r="J2014" s="44">
        <v>8.2500000000000004E-2</v>
      </c>
      <c r="K2014" s="44">
        <v>4.3815999999999994E-2</v>
      </c>
      <c r="M2014" s="45">
        <v>4.7245499999999996E-2</v>
      </c>
    </row>
    <row r="2015" spans="4:13" ht="15.75" customHeight="1" x14ac:dyDescent="0.25">
      <c r="D2015" s="40"/>
      <c r="E2015" s="40"/>
      <c r="F2015" s="101">
        <v>39335</v>
      </c>
      <c r="G2015" s="44">
        <v>5.8062500000000003E-2</v>
      </c>
      <c r="H2015" s="44">
        <v>5.7037500000000005E-2</v>
      </c>
      <c r="I2015" s="44">
        <v>5.4787499999999996E-2</v>
      </c>
      <c r="J2015" s="44">
        <v>8.2500000000000004E-2</v>
      </c>
      <c r="K2015" s="44">
        <v>4.3220000000000001E-2</v>
      </c>
      <c r="M2015" s="45">
        <v>4.6882E-2</v>
      </c>
    </row>
    <row r="2016" spans="4:13" ht="15.75" customHeight="1" x14ac:dyDescent="0.25">
      <c r="D2016" s="40"/>
      <c r="E2016" s="40"/>
      <c r="F2016" s="101">
        <v>39336</v>
      </c>
      <c r="G2016" s="44">
        <v>5.8031300000000001E-2</v>
      </c>
      <c r="H2016" s="44">
        <v>5.70313E-2</v>
      </c>
      <c r="I2016" s="44">
        <v>5.4887499999999999E-2</v>
      </c>
      <c r="J2016" s="44">
        <v>8.2500000000000004E-2</v>
      </c>
      <c r="K2016" s="44">
        <v>4.3678999999999996E-2</v>
      </c>
      <c r="M2016" s="45">
        <v>4.6825200000000004E-2</v>
      </c>
    </row>
    <row r="2017" spans="4:13" ht="15.75" customHeight="1" x14ac:dyDescent="0.25">
      <c r="D2017" s="40"/>
      <c r="E2017" s="40"/>
      <c r="F2017" s="101">
        <v>39337</v>
      </c>
      <c r="G2017" s="44">
        <v>5.7999999999999996E-2</v>
      </c>
      <c r="H2017" s="44">
        <v>5.70313E-2</v>
      </c>
      <c r="I2017" s="44">
        <v>5.51875E-2</v>
      </c>
      <c r="J2017" s="44">
        <v>8.2500000000000004E-2</v>
      </c>
      <c r="K2017" s="44">
        <v>4.4101999999999995E-2</v>
      </c>
      <c r="M2017" s="45">
        <v>4.6771599999999997E-2</v>
      </c>
    </row>
    <row r="2018" spans="4:13" ht="15.75" customHeight="1" x14ac:dyDescent="0.25">
      <c r="D2018" s="40"/>
      <c r="E2018" s="40"/>
      <c r="F2018" s="101">
        <v>39338</v>
      </c>
      <c r="G2018" s="44">
        <v>5.7525000000000007E-2</v>
      </c>
      <c r="H2018" s="44">
        <v>5.6943799999999996E-2</v>
      </c>
      <c r="I2018" s="44">
        <v>5.5093799999999998E-2</v>
      </c>
      <c r="J2018" s="44">
        <v>8.2500000000000004E-2</v>
      </c>
      <c r="K2018" s="44">
        <v>4.4642999999999995E-2</v>
      </c>
      <c r="M2018" s="45">
        <v>4.6784400000000004E-2</v>
      </c>
    </row>
    <row r="2019" spans="4:13" ht="15.75" customHeight="1" x14ac:dyDescent="0.25">
      <c r="D2019" s="40"/>
      <c r="E2019" s="40"/>
      <c r="F2019" s="101">
        <v>39339</v>
      </c>
      <c r="G2019" s="44">
        <v>5.6137499999999993E-2</v>
      </c>
      <c r="H2019" s="44">
        <v>5.6462499999999999E-2</v>
      </c>
      <c r="I2019" s="44">
        <v>5.4574999999999999E-2</v>
      </c>
      <c r="J2019" s="44">
        <v>8.2500000000000004E-2</v>
      </c>
      <c r="K2019" s="44">
        <v>4.4544E-2</v>
      </c>
      <c r="M2019" s="45">
        <v>4.6726000000000004E-2</v>
      </c>
    </row>
    <row r="2020" spans="4:13" ht="15.75" customHeight="1" x14ac:dyDescent="0.25">
      <c r="D2020" s="40"/>
      <c r="E2020" s="40"/>
      <c r="F2020" s="101">
        <v>39342</v>
      </c>
      <c r="G2020" s="44">
        <v>5.5025000000000004E-2</v>
      </c>
      <c r="H2020" s="44">
        <v>5.5975000000000004E-2</v>
      </c>
      <c r="I2020" s="44">
        <v>5.4199999999999998E-2</v>
      </c>
      <c r="J2020" s="44">
        <v>8.2500000000000004E-2</v>
      </c>
      <c r="K2020" s="44">
        <v>4.4660000000000005E-2</v>
      </c>
      <c r="M2020" s="45">
        <v>4.6473899999999999E-2</v>
      </c>
    </row>
    <row r="2021" spans="4:13" ht="15.75" customHeight="1" x14ac:dyDescent="0.25">
      <c r="D2021" s="40"/>
      <c r="E2021" s="40"/>
      <c r="F2021" s="101">
        <v>39343</v>
      </c>
      <c r="G2021" s="44">
        <v>5.4962499999999997E-2</v>
      </c>
      <c r="H2021" s="44">
        <v>5.5875000000000001E-2</v>
      </c>
      <c r="I2021" s="44">
        <v>5.4199999999999998E-2</v>
      </c>
      <c r="J2021" s="44">
        <v>7.7499999999999999E-2</v>
      </c>
      <c r="K2021" s="44">
        <v>4.4717E-2</v>
      </c>
      <c r="M2021" s="45">
        <v>4.6276499999999998E-2</v>
      </c>
    </row>
    <row r="2022" spans="4:13" ht="15.75" customHeight="1" x14ac:dyDescent="0.25">
      <c r="D2022" s="40"/>
      <c r="E2022" s="40"/>
      <c r="F2022" s="101">
        <v>39344</v>
      </c>
      <c r="G2022" s="44">
        <v>5.1487499999999999E-2</v>
      </c>
      <c r="H2022" s="44">
        <v>5.2374999999999998E-2</v>
      </c>
      <c r="I2022" s="44">
        <v>5.1100000000000007E-2</v>
      </c>
      <c r="J2022" s="44">
        <v>7.7499999999999999E-2</v>
      </c>
      <c r="K2022" s="44">
        <v>4.5457999999999998E-2</v>
      </c>
      <c r="M2022" s="45">
        <v>4.5938600000000003E-2</v>
      </c>
    </row>
    <row r="2023" spans="4:13" ht="15.75" customHeight="1" x14ac:dyDescent="0.25">
      <c r="D2023" s="40"/>
      <c r="E2023" s="40"/>
      <c r="F2023" s="101">
        <v>39345</v>
      </c>
      <c r="G2023" s="44">
        <v>5.1362500000000005E-2</v>
      </c>
      <c r="H2023" s="44">
        <v>5.21E-2</v>
      </c>
      <c r="I2023" s="44">
        <v>5.0693799999999997E-2</v>
      </c>
      <c r="J2023" s="44">
        <v>7.7499999999999999E-2</v>
      </c>
      <c r="K2023" s="44">
        <v>4.6957000000000006E-2</v>
      </c>
      <c r="M2023" s="45">
        <v>4.5924800000000002E-2</v>
      </c>
    </row>
    <row r="2024" spans="4:13" ht="15.75" customHeight="1" x14ac:dyDescent="0.25">
      <c r="D2024" s="40"/>
      <c r="E2024" s="40"/>
      <c r="F2024" s="101">
        <v>39346</v>
      </c>
      <c r="G2024" s="44">
        <v>5.1312499999999997E-2</v>
      </c>
      <c r="H2024" s="44">
        <v>5.2024999999999995E-2</v>
      </c>
      <c r="I2024" s="44">
        <v>5.0949999999999995E-2</v>
      </c>
      <c r="J2024" s="44">
        <v>7.7499999999999999E-2</v>
      </c>
      <c r="K2024" s="44">
        <v>4.6203000000000001E-2</v>
      </c>
      <c r="M2024" s="45">
        <v>4.5929499999999998E-2</v>
      </c>
    </row>
    <row r="2025" spans="4:13" ht="15.75" customHeight="1" x14ac:dyDescent="0.25">
      <c r="D2025" s="40"/>
      <c r="E2025" s="40"/>
      <c r="F2025" s="101">
        <v>39349</v>
      </c>
      <c r="G2025" s="44">
        <v>5.12875E-2</v>
      </c>
      <c r="H2025" s="44">
        <v>5.2000000000000005E-2</v>
      </c>
      <c r="I2025" s="44">
        <v>5.1062500000000004E-2</v>
      </c>
      <c r="J2025" s="44">
        <v>7.7499999999999999E-2</v>
      </c>
      <c r="K2025" s="44">
        <v>4.6281999999999997E-2</v>
      </c>
      <c r="M2025" s="45">
        <v>4.5978700000000004E-2</v>
      </c>
    </row>
    <row r="2026" spans="4:13" ht="15.75" customHeight="1" x14ac:dyDescent="0.25">
      <c r="D2026" s="40"/>
      <c r="E2026" s="40"/>
      <c r="F2026" s="101">
        <v>39350</v>
      </c>
      <c r="G2026" s="44">
        <v>5.12875E-2</v>
      </c>
      <c r="H2026" s="44">
        <v>5.2000000000000005E-2</v>
      </c>
      <c r="I2026" s="44">
        <v>5.14125E-2</v>
      </c>
      <c r="J2026" s="44">
        <v>7.7499999999999999E-2</v>
      </c>
      <c r="K2026" s="44">
        <v>4.6241999999999998E-2</v>
      </c>
      <c r="M2026" s="45">
        <v>4.5945299999999994E-2</v>
      </c>
    </row>
    <row r="2027" spans="4:13" ht="15.75" customHeight="1" x14ac:dyDescent="0.25">
      <c r="D2027" s="40"/>
      <c r="E2027" s="40"/>
      <c r="F2027" s="101">
        <v>39351</v>
      </c>
      <c r="G2027" s="44">
        <v>5.12875E-2</v>
      </c>
      <c r="H2027" s="44">
        <v>5.1981300000000001E-2</v>
      </c>
      <c r="I2027" s="44">
        <v>5.1424999999999998E-2</v>
      </c>
      <c r="J2027" s="44">
        <v>7.7499999999999999E-2</v>
      </c>
      <c r="K2027" s="44">
        <v>4.6201999999999993E-2</v>
      </c>
      <c r="M2027" s="45">
        <v>4.5885100000000005E-2</v>
      </c>
    </row>
    <row r="2028" spans="4:13" ht="15.75" customHeight="1" x14ac:dyDescent="0.25">
      <c r="D2028" s="40"/>
      <c r="E2028" s="40"/>
      <c r="F2028" s="101">
        <v>39352</v>
      </c>
      <c r="G2028" s="44">
        <v>5.1275000000000001E-2</v>
      </c>
      <c r="H2028" s="44">
        <v>5.23063E-2</v>
      </c>
      <c r="I2028" s="44">
        <v>5.1443799999999998E-2</v>
      </c>
      <c r="J2028" s="44">
        <v>7.7499999999999999E-2</v>
      </c>
      <c r="K2028" s="44">
        <v>4.5629999999999997E-2</v>
      </c>
      <c r="M2028" s="45">
        <v>4.5962500000000003E-2</v>
      </c>
    </row>
    <row r="2029" spans="4:13" ht="15.75" customHeight="1" x14ac:dyDescent="0.25">
      <c r="D2029" s="40"/>
      <c r="E2029" s="40"/>
      <c r="F2029" s="101">
        <v>39353</v>
      </c>
      <c r="G2029" s="44">
        <v>5.1237500000000005E-2</v>
      </c>
      <c r="H2029" s="44">
        <v>5.2287500000000001E-2</v>
      </c>
      <c r="I2029" s="44">
        <v>5.1325000000000003E-2</v>
      </c>
      <c r="J2029" s="44">
        <v>7.7499999999999999E-2</v>
      </c>
      <c r="K2029" s="44">
        <v>4.5865000000000003E-2</v>
      </c>
      <c r="M2029" s="45">
        <v>4.5919700000000001E-2</v>
      </c>
    </row>
    <row r="2030" spans="4:13" ht="15.75" customHeight="1" x14ac:dyDescent="0.25">
      <c r="D2030" s="40"/>
      <c r="E2030" s="40"/>
      <c r="F2030" s="101">
        <v>39356</v>
      </c>
      <c r="G2030" s="44">
        <v>5.1206300000000003E-2</v>
      </c>
      <c r="H2030" s="44">
        <v>5.2300000000000006E-2</v>
      </c>
      <c r="I2030" s="44">
        <v>5.1462500000000001E-2</v>
      </c>
      <c r="J2030" s="44">
        <v>7.7499999999999999E-2</v>
      </c>
      <c r="K2030" s="44">
        <v>4.5452000000000006E-2</v>
      </c>
      <c r="M2030" s="45">
        <v>4.6577500000000001E-2</v>
      </c>
    </row>
    <row r="2031" spans="4:13" ht="15.75" customHeight="1" x14ac:dyDescent="0.25">
      <c r="D2031" s="40"/>
      <c r="E2031" s="40"/>
      <c r="F2031" s="101">
        <v>39357</v>
      </c>
      <c r="G2031" s="44">
        <v>5.1262499999999996E-2</v>
      </c>
      <c r="H2031" s="44">
        <v>5.2400000000000002E-2</v>
      </c>
      <c r="I2031" s="44">
        <v>5.1624999999999997E-2</v>
      </c>
      <c r="J2031" s="44">
        <v>7.7499999999999999E-2</v>
      </c>
      <c r="K2031" s="44">
        <v>4.5216000000000006E-2</v>
      </c>
      <c r="M2031" s="45">
        <v>4.6493399999999997E-2</v>
      </c>
    </row>
    <row r="2032" spans="4:13" ht="15.75" customHeight="1" x14ac:dyDescent="0.25">
      <c r="D2032" s="40"/>
      <c r="E2032" s="40"/>
      <c r="F2032" s="101">
        <v>39358</v>
      </c>
      <c r="G2032" s="44">
        <v>5.1249999999999997E-2</v>
      </c>
      <c r="H2032" s="44">
        <v>5.2437500000000005E-2</v>
      </c>
      <c r="I2032" s="44">
        <v>5.16625E-2</v>
      </c>
      <c r="J2032" s="44">
        <v>7.7499999999999999E-2</v>
      </c>
      <c r="K2032" s="44">
        <v>4.5587999999999997E-2</v>
      </c>
      <c r="M2032" s="45">
        <v>4.6303900000000002E-2</v>
      </c>
    </row>
    <row r="2033" spans="4:13" ht="15.75" customHeight="1" x14ac:dyDescent="0.25">
      <c r="D2033" s="40"/>
      <c r="E2033" s="40"/>
      <c r="F2033" s="101">
        <v>39359</v>
      </c>
      <c r="G2033" s="44">
        <v>5.1249999999999997E-2</v>
      </c>
      <c r="H2033" s="44">
        <v>5.2437500000000005E-2</v>
      </c>
      <c r="I2033" s="44">
        <v>5.1781300000000002E-2</v>
      </c>
      <c r="J2033" s="44">
        <v>7.7499999999999999E-2</v>
      </c>
      <c r="K2033" s="44">
        <v>4.5096999999999998E-2</v>
      </c>
      <c r="M2033" s="45">
        <v>4.6276100000000001E-2</v>
      </c>
    </row>
    <row r="2034" spans="4:13" ht="15.75" customHeight="1" x14ac:dyDescent="0.25">
      <c r="D2034" s="40"/>
      <c r="E2034" s="40"/>
      <c r="F2034" s="101">
        <v>39360</v>
      </c>
      <c r="G2034" s="44">
        <v>5.1218800000000002E-2</v>
      </c>
      <c r="H2034" s="44">
        <v>5.24313E-2</v>
      </c>
      <c r="I2034" s="44">
        <v>5.1749999999999997E-2</v>
      </c>
      <c r="J2034" s="44">
        <v>7.7499999999999999E-2</v>
      </c>
      <c r="K2034" s="44">
        <v>4.6356000000000001E-2</v>
      </c>
      <c r="M2034" s="45">
        <v>4.6249900000000004E-2</v>
      </c>
    </row>
    <row r="2035" spans="4:13" ht="15.75" customHeight="1" x14ac:dyDescent="0.25">
      <c r="D2035" s="40"/>
      <c r="E2035" s="40"/>
      <c r="F2035" s="101">
        <v>39363</v>
      </c>
      <c r="G2035" s="44">
        <v>5.1200000000000002E-2</v>
      </c>
      <c r="H2035" s="44">
        <v>5.2531299999999996E-2</v>
      </c>
      <c r="I2035" s="44">
        <v>5.2174999999999999E-2</v>
      </c>
      <c r="J2035" s="44" t="s">
        <v>33</v>
      </c>
      <c r="K2035" s="44">
        <v>4.6356000000000001E-2</v>
      </c>
      <c r="M2035" s="45">
        <v>4.6249900000000004E-2</v>
      </c>
    </row>
    <row r="2036" spans="4:13" ht="15.75" customHeight="1" x14ac:dyDescent="0.25">
      <c r="D2036" s="40"/>
      <c r="E2036" s="40"/>
      <c r="F2036" s="101">
        <v>39364</v>
      </c>
      <c r="G2036" s="44">
        <v>5.11625E-2</v>
      </c>
      <c r="H2036" s="44">
        <v>5.2487499999999999E-2</v>
      </c>
      <c r="I2036" s="44">
        <v>5.2125000000000005E-2</v>
      </c>
      <c r="J2036" s="44">
        <v>7.7499999999999999E-2</v>
      </c>
      <c r="K2036" s="44">
        <v>4.6475000000000002E-2</v>
      </c>
      <c r="M2036" s="45">
        <v>4.5830200000000001E-2</v>
      </c>
    </row>
    <row r="2037" spans="4:13" ht="15.75" customHeight="1" x14ac:dyDescent="0.25">
      <c r="D2037" s="40"/>
      <c r="E2037" s="40"/>
      <c r="F2037" s="101">
        <v>39365</v>
      </c>
      <c r="G2037" s="44">
        <v>5.1100000000000007E-2</v>
      </c>
      <c r="H2037" s="44">
        <v>5.2474999999999994E-2</v>
      </c>
      <c r="I2037" s="44">
        <v>5.2212500000000002E-2</v>
      </c>
      <c r="J2037" s="44">
        <v>7.7499999999999999E-2</v>
      </c>
      <c r="K2037" s="44">
        <v>4.6494999999999995E-2</v>
      </c>
      <c r="M2037" s="45">
        <v>4.4930600000000001E-2</v>
      </c>
    </row>
    <row r="2038" spans="4:13" ht="15.75" customHeight="1" x14ac:dyDescent="0.25">
      <c r="D2038" s="40"/>
      <c r="E2038" s="40"/>
      <c r="F2038" s="101">
        <v>39366</v>
      </c>
      <c r="G2038" s="44">
        <v>5.0912499999999999E-2</v>
      </c>
      <c r="H2038" s="44">
        <v>5.2424999999999999E-2</v>
      </c>
      <c r="I2038" s="44">
        <v>5.2049999999999999E-2</v>
      </c>
      <c r="J2038" s="44">
        <v>7.7499999999999999E-2</v>
      </c>
      <c r="K2038" s="44">
        <v>4.6355000000000007E-2</v>
      </c>
      <c r="M2038" s="45">
        <v>4.4843799999999996E-2</v>
      </c>
    </row>
    <row r="2039" spans="4:13" ht="15.75" customHeight="1" x14ac:dyDescent="0.25">
      <c r="D2039" s="40"/>
      <c r="E2039" s="40"/>
      <c r="F2039" s="101">
        <v>39367</v>
      </c>
      <c r="G2039" s="44">
        <v>5.0599999999999999E-2</v>
      </c>
      <c r="H2039" s="44">
        <v>5.2237499999999999E-2</v>
      </c>
      <c r="I2039" s="44">
        <v>5.1375000000000004E-2</v>
      </c>
      <c r="J2039" s="44">
        <v>7.7499999999999999E-2</v>
      </c>
      <c r="K2039" s="44">
        <v>4.6811999999999993E-2</v>
      </c>
      <c r="M2039" s="45">
        <v>4.47549E-2</v>
      </c>
    </row>
    <row r="2040" spans="4:13" ht="15.75" customHeight="1" x14ac:dyDescent="0.25">
      <c r="D2040" s="40"/>
      <c r="E2040" s="40"/>
      <c r="F2040" s="101">
        <v>39370</v>
      </c>
      <c r="G2040" s="44">
        <v>5.0450000000000002E-2</v>
      </c>
      <c r="H2040" s="44">
        <v>5.2143800000000004E-2</v>
      </c>
      <c r="I2040" s="44">
        <v>5.1462500000000001E-2</v>
      </c>
      <c r="J2040" s="44">
        <v>7.7499999999999999E-2</v>
      </c>
      <c r="K2040" s="44">
        <v>4.6772000000000001E-2</v>
      </c>
      <c r="M2040" s="45">
        <v>4.4363200000000005E-2</v>
      </c>
    </row>
    <row r="2041" spans="4:13" ht="15.75" customHeight="1" x14ac:dyDescent="0.25">
      <c r="D2041" s="40"/>
      <c r="E2041" s="40"/>
      <c r="F2041" s="101">
        <v>39371</v>
      </c>
      <c r="G2041" s="44">
        <v>5.0349999999999999E-2</v>
      </c>
      <c r="H2041" s="44">
        <v>5.2087500000000002E-2</v>
      </c>
      <c r="I2041" s="44">
        <v>5.1337500000000001E-2</v>
      </c>
      <c r="J2041" s="44">
        <v>7.7499999999999999E-2</v>
      </c>
      <c r="K2041" s="44">
        <v>4.6473000000000007E-2</v>
      </c>
      <c r="M2041" s="45">
        <v>4.4185100000000005E-2</v>
      </c>
    </row>
    <row r="2042" spans="4:13" ht="15.75" customHeight="1" x14ac:dyDescent="0.25">
      <c r="D2042" s="40"/>
      <c r="E2042" s="40"/>
      <c r="F2042" s="101">
        <v>39372</v>
      </c>
      <c r="G2042" s="44">
        <v>5.02125E-2</v>
      </c>
      <c r="H2042" s="44">
        <v>5.1987500000000006E-2</v>
      </c>
      <c r="I2042" s="44">
        <v>5.1062500000000004E-2</v>
      </c>
      <c r="J2042" s="44">
        <v>7.7499999999999999E-2</v>
      </c>
      <c r="K2042" s="44">
        <v>4.5522E-2</v>
      </c>
      <c r="M2042" s="45">
        <v>4.3916000000000004E-2</v>
      </c>
    </row>
    <row r="2043" spans="4:13" ht="15.75" customHeight="1" x14ac:dyDescent="0.25">
      <c r="D2043" s="40"/>
      <c r="E2043" s="40"/>
      <c r="F2043" s="101">
        <v>39373</v>
      </c>
      <c r="G2043" s="44">
        <v>4.9974999999999999E-2</v>
      </c>
      <c r="H2043" s="44">
        <v>5.1799999999999999E-2</v>
      </c>
      <c r="I2043" s="44">
        <v>5.0787500000000006E-2</v>
      </c>
      <c r="J2043" s="44">
        <v>7.7499999999999999E-2</v>
      </c>
      <c r="K2043" s="44">
        <v>4.4893000000000002E-2</v>
      </c>
      <c r="M2043" s="45">
        <v>4.3842199999999998E-2</v>
      </c>
    </row>
    <row r="2044" spans="4:13" ht="15.75" customHeight="1" x14ac:dyDescent="0.25">
      <c r="D2044" s="40"/>
      <c r="E2044" s="40"/>
      <c r="F2044" s="101">
        <v>39374</v>
      </c>
      <c r="G2044" s="44">
        <v>4.9500000000000002E-2</v>
      </c>
      <c r="H2044" s="44">
        <v>5.1512500000000003E-2</v>
      </c>
      <c r="I2044" s="44">
        <v>5.0056299999999998E-2</v>
      </c>
      <c r="J2044" s="44">
        <v>7.7499999999999999E-2</v>
      </c>
      <c r="K2044" s="44">
        <v>4.3914999999999996E-2</v>
      </c>
      <c r="M2044" s="45">
        <v>4.3941800000000003E-2</v>
      </c>
    </row>
    <row r="2045" spans="4:13" ht="15.75" customHeight="1" x14ac:dyDescent="0.25">
      <c r="D2045" s="40"/>
      <c r="E2045" s="40"/>
      <c r="F2045" s="101">
        <v>39377</v>
      </c>
      <c r="G2045" s="44">
        <v>4.8925000000000003E-2</v>
      </c>
      <c r="H2045" s="44">
        <v>5.0925000000000005E-2</v>
      </c>
      <c r="I2045" s="44">
        <v>4.9249999999999995E-2</v>
      </c>
      <c r="J2045" s="44">
        <v>7.7499999999999999E-2</v>
      </c>
      <c r="K2045" s="44">
        <v>4.4108000000000001E-2</v>
      </c>
      <c r="M2045" s="45">
        <v>4.3594799999999996E-2</v>
      </c>
    </row>
    <row r="2046" spans="4:13" ht="15.75" customHeight="1" x14ac:dyDescent="0.25">
      <c r="D2046" s="40"/>
      <c r="E2046" s="40"/>
      <c r="F2046" s="101">
        <v>39378</v>
      </c>
      <c r="G2046" s="44">
        <v>4.8724999999999997E-2</v>
      </c>
      <c r="H2046" s="44">
        <v>5.0837500000000001E-2</v>
      </c>
      <c r="I2046" s="44">
        <v>4.9387500000000001E-2</v>
      </c>
      <c r="J2046" s="44">
        <v>7.7499999999999999E-2</v>
      </c>
      <c r="K2046" s="44">
        <v>4.4029999999999993E-2</v>
      </c>
      <c r="M2046" s="45">
        <v>4.3498700000000001E-2</v>
      </c>
    </row>
    <row r="2047" spans="4:13" ht="15.75" customHeight="1" x14ac:dyDescent="0.25">
      <c r="D2047" s="40"/>
      <c r="E2047" s="40"/>
      <c r="F2047" s="101">
        <v>39379</v>
      </c>
      <c r="G2047" s="44">
        <v>4.8562500000000001E-2</v>
      </c>
      <c r="H2047" s="44">
        <v>5.0650000000000001E-2</v>
      </c>
      <c r="I2047" s="44">
        <v>4.9000000000000002E-2</v>
      </c>
      <c r="J2047" s="44">
        <v>7.7499999999999999E-2</v>
      </c>
      <c r="K2047" s="44">
        <v>4.3388000000000003E-2</v>
      </c>
      <c r="M2047" s="45">
        <v>4.3237600000000001E-2</v>
      </c>
    </row>
    <row r="2048" spans="4:13" ht="15.75" customHeight="1" x14ac:dyDescent="0.25">
      <c r="D2048" s="40"/>
      <c r="E2048" s="40"/>
      <c r="F2048" s="101">
        <v>39380</v>
      </c>
      <c r="G2048" s="44">
        <v>4.8187499999999994E-2</v>
      </c>
      <c r="H2048" s="44">
        <v>5.0106299999999999E-2</v>
      </c>
      <c r="I2048" s="44">
        <v>4.8356299999999998E-2</v>
      </c>
      <c r="J2048" s="44">
        <v>7.7499999999999999E-2</v>
      </c>
      <c r="K2048" s="44">
        <v>4.3775000000000001E-2</v>
      </c>
      <c r="M2048" s="45">
        <v>4.3177099999999996E-2</v>
      </c>
    </row>
    <row r="2049" spans="4:13" ht="15.75" customHeight="1" x14ac:dyDescent="0.25">
      <c r="D2049" s="40"/>
      <c r="E2049" s="40"/>
      <c r="F2049" s="101">
        <v>39381</v>
      </c>
      <c r="G2049" s="44">
        <v>4.7925000000000002E-2</v>
      </c>
      <c r="H2049" s="44">
        <v>4.98375E-2</v>
      </c>
      <c r="I2049" s="44">
        <v>4.8318800000000002E-2</v>
      </c>
      <c r="J2049" s="44">
        <v>7.7499999999999999E-2</v>
      </c>
      <c r="K2049" s="44">
        <v>4.4005999999999997E-2</v>
      </c>
      <c r="M2049" s="45">
        <v>4.3135599999999996E-2</v>
      </c>
    </row>
    <row r="2050" spans="4:13" ht="15.75" customHeight="1" x14ac:dyDescent="0.25">
      <c r="D2050" s="40"/>
      <c r="E2050" s="40"/>
      <c r="F2050" s="101">
        <v>39384</v>
      </c>
      <c r="G2050" s="44">
        <v>4.7525000000000005E-2</v>
      </c>
      <c r="H2050" s="44">
        <v>4.9599999999999998E-2</v>
      </c>
      <c r="I2050" s="44">
        <v>4.8312500000000001E-2</v>
      </c>
      <c r="J2050" s="44">
        <v>7.7499999999999999E-2</v>
      </c>
      <c r="K2050" s="44">
        <v>4.3811000000000003E-2</v>
      </c>
      <c r="M2050" s="45">
        <v>4.2478999999999996E-2</v>
      </c>
    </row>
    <row r="2051" spans="4:13" ht="15.75" customHeight="1" x14ac:dyDescent="0.25">
      <c r="D2051" s="40"/>
      <c r="E2051" s="40"/>
      <c r="F2051" s="101">
        <v>39385</v>
      </c>
      <c r="G2051" s="44">
        <v>4.7162499999999996E-2</v>
      </c>
      <c r="H2051" s="44">
        <v>4.9112499999999996E-2</v>
      </c>
      <c r="I2051" s="44">
        <v>4.8181300000000003E-2</v>
      </c>
      <c r="J2051" s="44">
        <v>7.7499999999999999E-2</v>
      </c>
      <c r="K2051" s="44">
        <v>4.3789999999999996E-2</v>
      </c>
      <c r="M2051" s="45">
        <v>4.1938400000000001E-2</v>
      </c>
    </row>
    <row r="2052" spans="4:13" ht="15.75" customHeight="1" x14ac:dyDescent="0.25">
      <c r="D2052" s="40"/>
      <c r="E2052" s="40"/>
      <c r="F2052" s="101">
        <v>39386</v>
      </c>
      <c r="G2052" s="44">
        <v>4.70625E-2</v>
      </c>
      <c r="H2052" s="44">
        <v>4.8937499999999995E-2</v>
      </c>
      <c r="I2052" s="44">
        <v>4.8062500000000001E-2</v>
      </c>
      <c r="J2052" s="44">
        <v>7.4999999999999997E-2</v>
      </c>
      <c r="K2052" s="44">
        <v>4.4707999999999998E-2</v>
      </c>
      <c r="M2052" s="45">
        <v>4.1747500000000007E-2</v>
      </c>
    </row>
    <row r="2053" spans="4:13" ht="15.75" customHeight="1" x14ac:dyDescent="0.25">
      <c r="D2053" s="40"/>
      <c r="E2053" s="40"/>
      <c r="F2053" s="101">
        <v>39387</v>
      </c>
      <c r="G2053" s="44">
        <v>4.6875E-2</v>
      </c>
      <c r="H2053" s="44">
        <v>4.8775000000000006E-2</v>
      </c>
      <c r="I2053" s="44">
        <v>4.8462500000000006E-2</v>
      </c>
      <c r="J2053" s="44">
        <v>7.4999999999999997E-2</v>
      </c>
      <c r="K2053" s="44">
        <v>4.3457999999999997E-2</v>
      </c>
      <c r="M2053" s="45">
        <v>4.0696599999999999E-2</v>
      </c>
    </row>
    <row r="2054" spans="4:13" ht="15.75" customHeight="1" x14ac:dyDescent="0.25">
      <c r="D2054" s="40"/>
      <c r="E2054" s="40"/>
      <c r="F2054" s="101">
        <v>39388</v>
      </c>
      <c r="G2054" s="44">
        <v>4.6775000000000004E-2</v>
      </c>
      <c r="H2054" s="44">
        <v>4.8649999999999999E-2</v>
      </c>
      <c r="I2054" s="44">
        <v>4.7937500000000001E-2</v>
      </c>
      <c r="J2054" s="44">
        <v>7.4999999999999997E-2</v>
      </c>
      <c r="K2054" s="44">
        <v>4.3164999999999995E-2</v>
      </c>
      <c r="M2054" s="45">
        <v>4.0572200000000003E-2</v>
      </c>
    </row>
    <row r="2055" spans="4:13" ht="15.75" customHeight="1" x14ac:dyDescent="0.25">
      <c r="D2055" s="40"/>
      <c r="E2055" s="40"/>
      <c r="F2055" s="101">
        <v>39391</v>
      </c>
      <c r="G2055" s="44">
        <v>4.6675000000000001E-2</v>
      </c>
      <c r="H2055" s="44">
        <v>4.8750000000000002E-2</v>
      </c>
      <c r="I2055" s="44">
        <v>4.8106299999999998E-2</v>
      </c>
      <c r="J2055" s="44">
        <v>7.4999999999999997E-2</v>
      </c>
      <c r="K2055" s="44">
        <v>4.3338000000000002E-2</v>
      </c>
      <c r="M2055" s="45">
        <v>4.03197E-2</v>
      </c>
    </row>
    <row r="2056" spans="4:13" ht="15.75" customHeight="1" x14ac:dyDescent="0.25">
      <c r="D2056" s="40"/>
      <c r="E2056" s="40"/>
      <c r="F2056" s="101">
        <v>39392</v>
      </c>
      <c r="G2056" s="44">
        <v>4.6668799999999996E-2</v>
      </c>
      <c r="H2056" s="44">
        <v>4.8974999999999998E-2</v>
      </c>
      <c r="I2056" s="44">
        <v>4.8524999999999999E-2</v>
      </c>
      <c r="J2056" s="44">
        <v>7.4999999999999997E-2</v>
      </c>
      <c r="K2056" s="44">
        <v>4.3726000000000001E-2</v>
      </c>
      <c r="M2056" s="45">
        <v>4.0326399999999998E-2</v>
      </c>
    </row>
    <row r="2057" spans="4:13" ht="15.75" customHeight="1" x14ac:dyDescent="0.25">
      <c r="D2057" s="40"/>
      <c r="E2057" s="40"/>
      <c r="F2057" s="101">
        <v>39393</v>
      </c>
      <c r="G2057" s="44">
        <v>4.6649999999999997E-2</v>
      </c>
      <c r="H2057" s="44">
        <v>4.8962499999999999E-2</v>
      </c>
      <c r="I2057" s="44">
        <v>4.83875E-2</v>
      </c>
      <c r="J2057" s="44">
        <v>7.4999999999999997E-2</v>
      </c>
      <c r="K2057" s="44">
        <v>4.3083999999999997E-2</v>
      </c>
      <c r="M2057" s="45">
        <v>4.0329799999999999E-2</v>
      </c>
    </row>
    <row r="2058" spans="4:13" ht="15.75" customHeight="1" x14ac:dyDescent="0.25">
      <c r="D2058" s="40"/>
      <c r="E2058" s="40"/>
      <c r="F2058" s="101">
        <v>39394</v>
      </c>
      <c r="G2058" s="44">
        <v>4.6600000000000003E-2</v>
      </c>
      <c r="H2058" s="44">
        <v>4.8868799999999997E-2</v>
      </c>
      <c r="I2058" s="44">
        <v>4.8031300000000006E-2</v>
      </c>
      <c r="J2058" s="44">
        <v>7.4999999999999997E-2</v>
      </c>
      <c r="K2058" s="44">
        <v>4.2828999999999999E-2</v>
      </c>
      <c r="M2058" s="45">
        <v>4.0517899999999996E-2</v>
      </c>
    </row>
    <row r="2059" spans="4:13" ht="15.75" customHeight="1" x14ac:dyDescent="0.25">
      <c r="D2059" s="40"/>
      <c r="E2059" s="40"/>
      <c r="F2059" s="101">
        <v>39395</v>
      </c>
      <c r="G2059" s="44">
        <v>4.6593799999999998E-2</v>
      </c>
      <c r="H2059" s="44">
        <v>4.8793800000000005E-2</v>
      </c>
      <c r="I2059" s="44">
        <v>4.7625000000000001E-2</v>
      </c>
      <c r="J2059" s="44">
        <v>7.4999999999999997E-2</v>
      </c>
      <c r="K2059" s="44">
        <v>4.2133000000000004E-2</v>
      </c>
      <c r="M2059" s="45">
        <v>4.0429800000000002E-2</v>
      </c>
    </row>
    <row r="2060" spans="4:13" ht="15.75" customHeight="1" x14ac:dyDescent="0.25">
      <c r="D2060" s="40"/>
      <c r="E2060" s="40"/>
      <c r="F2060" s="101">
        <v>39398</v>
      </c>
      <c r="G2060" s="44">
        <v>4.6531299999999998E-2</v>
      </c>
      <c r="H2060" s="44">
        <v>4.87E-2</v>
      </c>
      <c r="I2060" s="44">
        <v>4.74375E-2</v>
      </c>
      <c r="J2060" s="44" t="s">
        <v>33</v>
      </c>
      <c r="K2060" s="44">
        <v>4.2133000000000004E-2</v>
      </c>
      <c r="M2060" s="45">
        <v>4.0429800000000002E-2</v>
      </c>
    </row>
    <row r="2061" spans="4:13" ht="15.75" customHeight="1" x14ac:dyDescent="0.25">
      <c r="D2061" s="40"/>
      <c r="E2061" s="40"/>
      <c r="F2061" s="101">
        <v>39399</v>
      </c>
      <c r="G2061" s="44">
        <v>4.6518799999999999E-2</v>
      </c>
      <c r="H2061" s="44">
        <v>4.8687500000000002E-2</v>
      </c>
      <c r="I2061" s="44">
        <v>4.7375E-2</v>
      </c>
      <c r="J2061" s="44">
        <v>7.4999999999999997E-2</v>
      </c>
      <c r="K2061" s="44">
        <v>4.2634999999999999E-2</v>
      </c>
      <c r="M2061" s="45">
        <v>4.0831699999999999E-2</v>
      </c>
    </row>
    <row r="2062" spans="4:13" ht="15.75" customHeight="1" x14ac:dyDescent="0.25">
      <c r="D2062" s="40"/>
      <c r="E2062" s="40"/>
      <c r="F2062" s="101">
        <v>39400</v>
      </c>
      <c r="G2062" s="44">
        <v>4.6581299999999999E-2</v>
      </c>
      <c r="H2062" s="44">
        <v>4.8775000000000006E-2</v>
      </c>
      <c r="I2062" s="44">
        <v>4.7750000000000001E-2</v>
      </c>
      <c r="J2062" s="44">
        <v>7.4999999999999997E-2</v>
      </c>
      <c r="K2062" s="44">
        <v>4.2500000000000003E-2</v>
      </c>
      <c r="M2062" s="45">
        <v>4.0794899999999995E-2</v>
      </c>
    </row>
    <row r="2063" spans="4:13" ht="15.75" customHeight="1" x14ac:dyDescent="0.25">
      <c r="D2063" s="40"/>
      <c r="E2063" s="40"/>
      <c r="F2063" s="101">
        <v>39401</v>
      </c>
      <c r="G2063" s="44">
        <v>4.6862500000000001E-2</v>
      </c>
      <c r="H2063" s="44">
        <v>4.9050000000000003E-2</v>
      </c>
      <c r="I2063" s="44">
        <v>4.7912499999999997E-2</v>
      </c>
      <c r="J2063" s="44">
        <v>7.4999999999999997E-2</v>
      </c>
      <c r="K2063" s="44">
        <v>4.1402999999999995E-2</v>
      </c>
      <c r="M2063" s="45">
        <v>4.0841200000000001E-2</v>
      </c>
    </row>
    <row r="2064" spans="4:13" ht="15.75" customHeight="1" x14ac:dyDescent="0.25">
      <c r="D2064" s="40"/>
      <c r="E2064" s="40"/>
      <c r="F2064" s="101">
        <v>39402</v>
      </c>
      <c r="G2064" s="44">
        <v>4.7400000000000005E-2</v>
      </c>
      <c r="H2064" s="44">
        <v>4.9487500000000004E-2</v>
      </c>
      <c r="I2064" s="44">
        <v>4.8087499999999998E-2</v>
      </c>
      <c r="J2064" s="44">
        <v>7.4999999999999997E-2</v>
      </c>
      <c r="K2064" s="44">
        <v>4.1669999999999999E-2</v>
      </c>
      <c r="M2064" s="45">
        <v>4.0786100000000006E-2</v>
      </c>
    </row>
    <row r="2065" spans="4:13" ht="15.75" customHeight="1" x14ac:dyDescent="0.25">
      <c r="D2065" s="40"/>
      <c r="E2065" s="40"/>
      <c r="F2065" s="101">
        <v>39405</v>
      </c>
      <c r="G2065" s="44">
        <v>4.7675000000000002E-2</v>
      </c>
      <c r="H2065" s="44">
        <v>4.9818800000000003E-2</v>
      </c>
      <c r="I2065" s="44">
        <v>4.845E-2</v>
      </c>
      <c r="J2065" s="44">
        <v>7.4999999999999997E-2</v>
      </c>
      <c r="K2065" s="44">
        <v>4.0714E-2</v>
      </c>
      <c r="M2065" s="45">
        <v>4.04003E-2</v>
      </c>
    </row>
    <row r="2066" spans="4:13" ht="15.75" customHeight="1" x14ac:dyDescent="0.25">
      <c r="D2066" s="40"/>
      <c r="E2066" s="40"/>
      <c r="F2066" s="101">
        <v>39406</v>
      </c>
      <c r="G2066" s="44">
        <v>4.7800000000000002E-2</v>
      </c>
      <c r="H2066" s="44">
        <v>0.05</v>
      </c>
      <c r="I2066" s="44">
        <v>4.8562500000000001E-2</v>
      </c>
      <c r="J2066" s="44">
        <v>7.4999999999999997E-2</v>
      </c>
      <c r="K2066" s="44">
        <v>4.0960999999999997E-2</v>
      </c>
      <c r="M2066" s="45">
        <v>4.0075900000000005E-2</v>
      </c>
    </row>
    <row r="2067" spans="4:13" ht="15.75" customHeight="1" x14ac:dyDescent="0.25">
      <c r="D2067" s="40"/>
      <c r="E2067" s="40"/>
      <c r="F2067" s="101">
        <v>39407</v>
      </c>
      <c r="G2067" s="44">
        <v>4.78313E-2</v>
      </c>
      <c r="H2067" s="44">
        <v>5.015E-2</v>
      </c>
      <c r="I2067" s="44">
        <v>4.8524999999999999E-2</v>
      </c>
      <c r="J2067" s="44">
        <v>7.4999999999999997E-2</v>
      </c>
      <c r="K2067" s="44">
        <v>4.0067000000000005E-2</v>
      </c>
      <c r="M2067" s="45">
        <v>3.96479E-2</v>
      </c>
    </row>
    <row r="2068" spans="4:13" ht="15.75" customHeight="1" x14ac:dyDescent="0.25">
      <c r="D2068" s="40"/>
      <c r="E2068" s="40"/>
      <c r="F2068" s="101">
        <v>39408</v>
      </c>
      <c r="G2068" s="44">
        <v>4.78875E-2</v>
      </c>
      <c r="H2068" s="44">
        <v>5.0300000000000004E-2</v>
      </c>
      <c r="I2068" s="44">
        <v>4.8550000000000003E-2</v>
      </c>
      <c r="J2068" s="44" t="s">
        <v>33</v>
      </c>
      <c r="K2068" s="44">
        <v>4.0067000000000005E-2</v>
      </c>
      <c r="M2068" s="45">
        <v>3.96479E-2</v>
      </c>
    </row>
    <row r="2069" spans="4:13" ht="15.75" customHeight="1" x14ac:dyDescent="0.25">
      <c r="D2069" s="40"/>
      <c r="E2069" s="40"/>
      <c r="F2069" s="101">
        <v>39409</v>
      </c>
      <c r="G2069" s="44">
        <v>4.7931299999999996E-2</v>
      </c>
      <c r="H2069" s="44">
        <v>5.04E-2</v>
      </c>
      <c r="I2069" s="44">
        <v>4.8562500000000001E-2</v>
      </c>
      <c r="J2069" s="44">
        <v>7.4999999999999997E-2</v>
      </c>
      <c r="K2069" s="44">
        <v>3.9988999999999997E-2</v>
      </c>
      <c r="M2069" s="45">
        <v>3.9122799999999999E-2</v>
      </c>
    </row>
    <row r="2070" spans="4:13" ht="15.75" customHeight="1" x14ac:dyDescent="0.25">
      <c r="D2070" s="40"/>
      <c r="E2070" s="40"/>
      <c r="F2070" s="101">
        <v>39412</v>
      </c>
      <c r="G2070" s="44">
        <v>4.8000000000000001E-2</v>
      </c>
      <c r="H2070" s="44">
        <v>5.0531300000000001E-2</v>
      </c>
      <c r="I2070" s="44">
        <v>4.8937499999999995E-2</v>
      </c>
      <c r="J2070" s="44">
        <v>7.4999999999999997E-2</v>
      </c>
      <c r="K2070" s="44">
        <v>3.8391000000000002E-2</v>
      </c>
      <c r="M2070" s="45">
        <v>3.9039400000000002E-2</v>
      </c>
    </row>
    <row r="2071" spans="4:13" ht="15.75" customHeight="1" x14ac:dyDescent="0.25">
      <c r="D2071" s="40"/>
      <c r="E2071" s="40"/>
      <c r="F2071" s="101">
        <v>39413</v>
      </c>
      <c r="G2071" s="44">
        <v>4.8087499999999998E-2</v>
      </c>
      <c r="H2071" s="44">
        <v>5.0618800000000005E-2</v>
      </c>
      <c r="I2071" s="44">
        <v>4.8625000000000002E-2</v>
      </c>
      <c r="J2071" s="44">
        <v>7.4999999999999997E-2</v>
      </c>
      <c r="K2071" s="44">
        <v>3.9477000000000005E-2</v>
      </c>
      <c r="M2071" s="45">
        <v>3.9042800000000003E-2</v>
      </c>
    </row>
    <row r="2072" spans="4:13" ht="15.75" customHeight="1" x14ac:dyDescent="0.25">
      <c r="D2072" s="40"/>
      <c r="E2072" s="40"/>
      <c r="F2072" s="101">
        <v>39414</v>
      </c>
      <c r="G2072" s="44">
        <v>4.8218799999999999E-2</v>
      </c>
      <c r="H2072" s="44">
        <v>5.0812499999999997E-2</v>
      </c>
      <c r="I2072" s="44">
        <v>4.9062500000000002E-2</v>
      </c>
      <c r="J2072" s="44">
        <v>7.4999999999999997E-2</v>
      </c>
      <c r="K2072" s="44">
        <v>4.0347000000000001E-2</v>
      </c>
      <c r="M2072" s="45">
        <v>3.9042800000000003E-2</v>
      </c>
    </row>
    <row r="2073" spans="4:13" ht="15.75" customHeight="1" x14ac:dyDescent="0.25">
      <c r="D2073" s="40"/>
      <c r="E2073" s="40"/>
      <c r="F2073" s="101">
        <v>39415</v>
      </c>
      <c r="G2073" s="44">
        <v>5.2249999999999998E-2</v>
      </c>
      <c r="H2073" s="44">
        <v>5.1237500000000005E-2</v>
      </c>
      <c r="I2073" s="44">
        <v>4.9124999999999995E-2</v>
      </c>
      <c r="J2073" s="44">
        <v>7.4999999999999997E-2</v>
      </c>
      <c r="K2073" s="44">
        <v>3.9344000000000004E-2</v>
      </c>
      <c r="M2073" s="45">
        <v>3.8966300000000002E-2</v>
      </c>
    </row>
    <row r="2074" spans="4:13" ht="15.75" customHeight="1" x14ac:dyDescent="0.25">
      <c r="D2074" s="40"/>
      <c r="E2074" s="40"/>
      <c r="F2074" s="101">
        <v>39416</v>
      </c>
      <c r="G2074" s="44">
        <v>5.2362499999999999E-2</v>
      </c>
      <c r="H2074" s="44">
        <v>5.1312499999999997E-2</v>
      </c>
      <c r="I2074" s="44">
        <v>4.9100000000000005E-2</v>
      </c>
      <c r="J2074" s="44">
        <v>7.4999999999999997E-2</v>
      </c>
      <c r="K2074" s="44">
        <v>3.9378999999999997E-2</v>
      </c>
      <c r="M2074" s="45">
        <v>3.9239299999999998E-2</v>
      </c>
    </row>
    <row r="2075" spans="4:13" ht="15.75" customHeight="1" x14ac:dyDescent="0.25">
      <c r="D2075" s="40"/>
      <c r="E2075" s="40"/>
      <c r="F2075" s="101">
        <v>39419</v>
      </c>
      <c r="G2075" s="44">
        <v>5.2456300000000004E-2</v>
      </c>
      <c r="H2075" s="44">
        <v>5.1406299999999995E-2</v>
      </c>
      <c r="I2075" s="44">
        <v>4.8956299999999994E-2</v>
      </c>
      <c r="J2075" s="44">
        <v>7.4999999999999997E-2</v>
      </c>
      <c r="K2075" s="44">
        <v>3.8459E-2</v>
      </c>
      <c r="M2075" s="45">
        <v>3.8456299999999999E-2</v>
      </c>
    </row>
    <row r="2076" spans="4:13" ht="15.75" customHeight="1" x14ac:dyDescent="0.25">
      <c r="D2076" s="40"/>
      <c r="E2076" s="40"/>
      <c r="F2076" s="101">
        <v>39420</v>
      </c>
      <c r="G2076" s="44">
        <v>5.2518799999999997E-2</v>
      </c>
      <c r="H2076" s="44">
        <v>5.1500000000000004E-2</v>
      </c>
      <c r="I2076" s="44">
        <v>4.9087500000000006E-2</v>
      </c>
      <c r="J2076" s="44">
        <v>7.4999999999999997E-2</v>
      </c>
      <c r="K2076" s="44">
        <v>3.8925999999999995E-2</v>
      </c>
      <c r="M2076" s="45">
        <v>3.8404500000000001E-2</v>
      </c>
    </row>
    <row r="2077" spans="4:13" ht="15.75" customHeight="1" x14ac:dyDescent="0.25">
      <c r="D2077" s="40"/>
      <c r="E2077" s="40"/>
      <c r="F2077" s="101">
        <v>39421</v>
      </c>
      <c r="G2077" s="44">
        <v>5.2499999999999998E-2</v>
      </c>
      <c r="H2077" s="44">
        <v>5.1506299999999998E-2</v>
      </c>
      <c r="I2077" s="44">
        <v>4.9037499999999998E-2</v>
      </c>
      <c r="J2077" s="44">
        <v>7.4999999999999997E-2</v>
      </c>
      <c r="K2077" s="44">
        <v>3.9546999999999999E-2</v>
      </c>
      <c r="M2077" s="45">
        <v>3.8357000000000002E-2</v>
      </c>
    </row>
    <row r="2078" spans="4:13" ht="15.75" customHeight="1" x14ac:dyDescent="0.25">
      <c r="D2078" s="40"/>
      <c r="E2078" s="40"/>
      <c r="F2078" s="101">
        <v>39422</v>
      </c>
      <c r="G2078" s="44">
        <v>5.2424999999999999E-2</v>
      </c>
      <c r="H2078" s="44">
        <v>5.1462500000000001E-2</v>
      </c>
      <c r="I2078" s="44">
        <v>4.9012500000000001E-2</v>
      </c>
      <c r="J2078" s="44">
        <v>7.4999999999999997E-2</v>
      </c>
      <c r="K2078" s="44">
        <v>4.0076000000000001E-2</v>
      </c>
      <c r="M2078" s="45">
        <v>3.8150900000000001E-2</v>
      </c>
    </row>
    <row r="2079" spans="4:13" ht="15.75" customHeight="1" x14ac:dyDescent="0.25">
      <c r="D2079" s="40"/>
      <c r="E2079" s="40"/>
      <c r="F2079" s="101">
        <v>39423</v>
      </c>
      <c r="G2079" s="44">
        <v>5.2374999999999998E-2</v>
      </c>
      <c r="H2079" s="44">
        <v>5.1406299999999995E-2</v>
      </c>
      <c r="I2079" s="44">
        <v>4.9318799999999996E-2</v>
      </c>
      <c r="J2079" s="44">
        <v>7.4999999999999997E-2</v>
      </c>
      <c r="K2079" s="44">
        <v>4.1048000000000001E-2</v>
      </c>
      <c r="M2079" s="45">
        <v>3.7967300000000002E-2</v>
      </c>
    </row>
    <row r="2080" spans="4:13" ht="15.75" customHeight="1" x14ac:dyDescent="0.25">
      <c r="D2080" s="40"/>
      <c r="E2080" s="40"/>
      <c r="F2080" s="101">
        <v>39426</v>
      </c>
      <c r="G2080" s="44">
        <v>5.2318800000000006E-2</v>
      </c>
      <c r="H2080" s="44">
        <v>5.1325000000000003E-2</v>
      </c>
      <c r="I2080" s="44">
        <v>4.9675000000000004E-2</v>
      </c>
      <c r="J2080" s="44">
        <v>7.4999999999999997E-2</v>
      </c>
      <c r="K2080" s="44">
        <v>4.1567E-2</v>
      </c>
      <c r="M2080" s="45">
        <v>3.7683000000000001E-2</v>
      </c>
    </row>
    <row r="2081" spans="4:13" ht="15.75" customHeight="1" x14ac:dyDescent="0.25">
      <c r="D2081" s="40"/>
      <c r="E2081" s="40"/>
      <c r="F2081" s="101">
        <v>39427</v>
      </c>
      <c r="G2081" s="44">
        <v>5.20375E-2</v>
      </c>
      <c r="H2081" s="44">
        <v>5.1112499999999998E-2</v>
      </c>
      <c r="I2081" s="44">
        <v>4.9562499999999995E-2</v>
      </c>
      <c r="J2081" s="44">
        <v>7.2499999999999995E-2</v>
      </c>
      <c r="K2081" s="44">
        <v>3.9694E-2</v>
      </c>
      <c r="M2081" s="45">
        <v>3.7660300000000001E-2</v>
      </c>
    </row>
    <row r="2082" spans="4:13" ht="15.75" customHeight="1" x14ac:dyDescent="0.25">
      <c r="D2082" s="40"/>
      <c r="E2082" s="40"/>
      <c r="F2082" s="101">
        <v>39428</v>
      </c>
      <c r="G2082" s="44">
        <v>5.1025000000000001E-2</v>
      </c>
      <c r="H2082" s="44">
        <v>5.0575000000000002E-2</v>
      </c>
      <c r="I2082" s="44">
        <v>4.9287499999999998E-2</v>
      </c>
      <c r="J2082" s="44">
        <v>7.2499999999999995E-2</v>
      </c>
      <c r="K2082" s="44">
        <v>4.0892999999999999E-2</v>
      </c>
      <c r="M2082" s="45">
        <v>3.7913100000000005E-2</v>
      </c>
    </row>
    <row r="2083" spans="4:13" ht="15.75" customHeight="1" x14ac:dyDescent="0.25">
      <c r="D2083" s="40"/>
      <c r="E2083" s="40"/>
      <c r="F2083" s="101">
        <v>39429</v>
      </c>
      <c r="G2083" s="44">
        <v>5.0275E-2</v>
      </c>
      <c r="H2083" s="44">
        <v>4.9906300000000001E-2</v>
      </c>
      <c r="I2083" s="44">
        <v>4.8287500000000004E-2</v>
      </c>
      <c r="J2083" s="44">
        <v>7.2499999999999995E-2</v>
      </c>
      <c r="K2083" s="44">
        <v>4.2011E-2</v>
      </c>
      <c r="M2083" s="45">
        <v>3.77778E-2</v>
      </c>
    </row>
    <row r="2084" spans="4:13" ht="15.75" customHeight="1" x14ac:dyDescent="0.25">
      <c r="D2084" s="40"/>
      <c r="E2084" s="40"/>
      <c r="F2084" s="101">
        <v>39430</v>
      </c>
      <c r="G2084" s="44">
        <v>4.99625E-2</v>
      </c>
      <c r="H2084" s="44">
        <v>4.9662499999999998E-2</v>
      </c>
      <c r="I2084" s="44">
        <v>4.8487499999999996E-2</v>
      </c>
      <c r="J2084" s="44">
        <v>7.2499999999999995E-2</v>
      </c>
      <c r="K2084" s="44">
        <v>4.2340000000000003E-2</v>
      </c>
      <c r="M2084" s="45">
        <v>3.7653400000000004E-2</v>
      </c>
    </row>
    <row r="2085" spans="4:13" ht="15.75" customHeight="1" x14ac:dyDescent="0.25">
      <c r="D2085" s="40"/>
      <c r="E2085" s="40"/>
      <c r="F2085" s="101">
        <v>39433</v>
      </c>
      <c r="G2085" s="44">
        <v>4.965E-2</v>
      </c>
      <c r="H2085" s="44">
        <v>4.9412499999999998E-2</v>
      </c>
      <c r="I2085" s="44">
        <v>4.8487499999999996E-2</v>
      </c>
      <c r="J2085" s="44">
        <v>7.2499999999999995E-2</v>
      </c>
      <c r="K2085" s="44">
        <v>4.1449E-2</v>
      </c>
      <c r="M2085" s="45">
        <v>3.7485600000000001E-2</v>
      </c>
    </row>
    <row r="2086" spans="4:13" ht="15.75" customHeight="1" x14ac:dyDescent="0.25">
      <c r="D2086" s="40"/>
      <c r="E2086" s="40"/>
      <c r="F2086" s="101">
        <v>39434</v>
      </c>
      <c r="G2086" s="44">
        <v>4.9487500000000004E-2</v>
      </c>
      <c r="H2086" s="44">
        <v>4.9262499999999994E-2</v>
      </c>
      <c r="I2086" s="44">
        <v>4.8250000000000001E-2</v>
      </c>
      <c r="J2086" s="44">
        <v>7.2499999999999995E-2</v>
      </c>
      <c r="K2086" s="44">
        <v>4.1178999999999993E-2</v>
      </c>
      <c r="M2086" s="45">
        <v>3.7440300000000003E-2</v>
      </c>
    </row>
    <row r="2087" spans="4:13" ht="15.75" customHeight="1" x14ac:dyDescent="0.25">
      <c r="D2087" s="40"/>
      <c r="E2087" s="40"/>
      <c r="F2087" s="101">
        <v>39435</v>
      </c>
      <c r="G2087" s="44">
        <v>4.9318799999999996E-2</v>
      </c>
      <c r="H2087" s="44">
        <v>4.9100000000000005E-2</v>
      </c>
      <c r="I2087" s="44">
        <v>4.7774999999999998E-2</v>
      </c>
      <c r="J2087" s="44">
        <v>7.2499999999999995E-2</v>
      </c>
      <c r="K2087" s="44">
        <v>4.0278000000000001E-2</v>
      </c>
      <c r="M2087" s="45">
        <v>3.7287800000000003E-2</v>
      </c>
    </row>
    <row r="2088" spans="4:13" ht="15.75" customHeight="1" x14ac:dyDescent="0.25">
      <c r="D2088" s="40"/>
      <c r="E2088" s="40"/>
      <c r="F2088" s="101">
        <v>39436</v>
      </c>
      <c r="G2088" s="44">
        <v>4.8962499999999999E-2</v>
      </c>
      <c r="H2088" s="44">
        <v>4.8837499999999999E-2</v>
      </c>
      <c r="I2088" s="44">
        <v>4.7449999999999999E-2</v>
      </c>
      <c r="J2088" s="44">
        <v>7.2499999999999995E-2</v>
      </c>
      <c r="K2088" s="44">
        <v>4.0507000000000001E-2</v>
      </c>
      <c r="M2088" s="45">
        <v>3.7408199999999996E-2</v>
      </c>
    </row>
    <row r="2089" spans="4:13" ht="15.75" customHeight="1" x14ac:dyDescent="0.25">
      <c r="D2089" s="40"/>
      <c r="E2089" s="40"/>
      <c r="F2089" s="101">
        <v>39437</v>
      </c>
      <c r="G2089" s="44">
        <v>4.8649999999999999E-2</v>
      </c>
      <c r="H2089" s="44">
        <v>4.8575E-2</v>
      </c>
      <c r="I2089" s="44">
        <v>4.7274999999999998E-2</v>
      </c>
      <c r="J2089" s="44">
        <v>7.2499999999999995E-2</v>
      </c>
      <c r="K2089" s="44">
        <v>4.1679000000000001E-2</v>
      </c>
      <c r="M2089" s="45">
        <v>3.7636500000000003E-2</v>
      </c>
    </row>
    <row r="2090" spans="4:13" ht="15.75" customHeight="1" x14ac:dyDescent="0.25">
      <c r="D2090" s="40"/>
      <c r="E2090" s="40"/>
      <c r="F2090" s="101">
        <v>39440</v>
      </c>
      <c r="G2090" s="44">
        <v>4.8550000000000003E-2</v>
      </c>
      <c r="H2090" s="44">
        <v>4.8425000000000003E-2</v>
      </c>
      <c r="I2090" s="44">
        <v>4.7175000000000002E-2</v>
      </c>
      <c r="J2090" s="44">
        <v>7.2499999999999995E-2</v>
      </c>
      <c r="K2090" s="44">
        <v>4.2125000000000003E-2</v>
      </c>
      <c r="M2090" s="45">
        <v>3.6556600000000002E-2</v>
      </c>
    </row>
    <row r="2091" spans="4:13" ht="15.75" customHeight="1" x14ac:dyDescent="0.25">
      <c r="D2091" s="40"/>
      <c r="E2091" s="40"/>
      <c r="F2091" s="101">
        <v>39441</v>
      </c>
      <c r="G2091" s="44" t="s">
        <v>33</v>
      </c>
      <c r="H2091" s="44" t="s">
        <v>33</v>
      </c>
      <c r="I2091" s="44" t="s">
        <v>33</v>
      </c>
      <c r="J2091" s="44" t="s">
        <v>33</v>
      </c>
      <c r="K2091" s="44">
        <v>4.2125000000000003E-2</v>
      </c>
      <c r="M2091" s="45">
        <v>3.6556600000000002E-2</v>
      </c>
    </row>
    <row r="2092" spans="4:13" ht="15.75" customHeight="1" x14ac:dyDescent="0.25">
      <c r="D2092" s="40"/>
      <c r="E2092" s="40"/>
      <c r="F2092" s="101">
        <v>39442</v>
      </c>
      <c r="G2092" s="44" t="s">
        <v>33</v>
      </c>
      <c r="H2092" s="44" t="s">
        <v>33</v>
      </c>
      <c r="I2092" s="44" t="s">
        <v>33</v>
      </c>
      <c r="J2092" s="44">
        <v>7.2499999999999995E-2</v>
      </c>
      <c r="K2092" s="44">
        <v>4.2748999999999995E-2</v>
      </c>
      <c r="M2092" s="45">
        <v>3.4949000000000001E-2</v>
      </c>
    </row>
    <row r="2093" spans="4:13" ht="15.75" customHeight="1" x14ac:dyDescent="0.25">
      <c r="D2093" s="40"/>
      <c r="E2093" s="40"/>
      <c r="F2093" s="101">
        <v>39443</v>
      </c>
      <c r="G2093" s="44">
        <v>4.845E-2</v>
      </c>
      <c r="H2093" s="44">
        <v>4.8300000000000003E-2</v>
      </c>
      <c r="I2093" s="44">
        <v>4.7175000000000002E-2</v>
      </c>
      <c r="J2093" s="44">
        <v>7.2499999999999995E-2</v>
      </c>
      <c r="K2093" s="44">
        <v>4.1969000000000006E-2</v>
      </c>
      <c r="M2093" s="45">
        <v>3.4721500000000002E-2</v>
      </c>
    </row>
    <row r="2094" spans="4:13" ht="15.75" customHeight="1" x14ac:dyDescent="0.25">
      <c r="D2094" s="40"/>
      <c r="E2094" s="40"/>
      <c r="F2094" s="101">
        <v>39444</v>
      </c>
      <c r="G2094" s="44">
        <v>4.63125E-2</v>
      </c>
      <c r="H2094" s="44">
        <v>4.7287499999999996E-2</v>
      </c>
      <c r="I2094" s="44">
        <v>4.6487499999999994E-2</v>
      </c>
      <c r="J2094" s="44">
        <v>7.2499999999999995E-2</v>
      </c>
      <c r="K2094" s="44">
        <v>4.0731999999999997E-2</v>
      </c>
      <c r="M2094" s="45">
        <v>3.4514999999999997E-2</v>
      </c>
    </row>
    <row r="2095" spans="4:13" ht="15.75" customHeight="1" x14ac:dyDescent="0.25">
      <c r="D2095" s="40"/>
      <c r="E2095" s="40"/>
      <c r="F2095" s="101">
        <v>39447</v>
      </c>
      <c r="G2095" s="44">
        <v>4.5999999999999999E-2</v>
      </c>
      <c r="H2095" s="44">
        <v>4.7024999999999997E-2</v>
      </c>
      <c r="I2095" s="44">
        <v>4.5962500000000003E-2</v>
      </c>
      <c r="J2095" s="44">
        <v>7.2499999999999995E-2</v>
      </c>
      <c r="K2095" s="44">
        <v>4.0232000000000004E-2</v>
      </c>
      <c r="M2095" s="45">
        <v>3.31276E-2</v>
      </c>
    </row>
    <row r="2096" spans="4:13" ht="15.75" customHeight="1" x14ac:dyDescent="0.25">
      <c r="D2096" s="40"/>
      <c r="E2096" s="40"/>
      <c r="F2096" s="101">
        <v>39448</v>
      </c>
      <c r="G2096" s="44" t="s">
        <v>33</v>
      </c>
      <c r="H2096" s="44" t="s">
        <v>33</v>
      </c>
      <c r="I2096" s="44" t="s">
        <v>33</v>
      </c>
      <c r="J2096" s="44" t="s">
        <v>33</v>
      </c>
      <c r="K2096" s="44">
        <v>4.0232000000000004E-2</v>
      </c>
      <c r="M2096" s="45">
        <v>3.31276E-2</v>
      </c>
    </row>
    <row r="2097" spans="4:13" ht="15.75" customHeight="1" x14ac:dyDescent="0.25">
      <c r="D2097" s="40"/>
      <c r="E2097" s="40"/>
      <c r="F2097" s="101">
        <v>39449</v>
      </c>
      <c r="G2097" s="44">
        <v>4.5700000000000005E-2</v>
      </c>
      <c r="H2097" s="44">
        <v>4.6806299999999995E-2</v>
      </c>
      <c r="I2097" s="44">
        <v>4.5662500000000002E-2</v>
      </c>
      <c r="J2097" s="44">
        <v>7.2499999999999995E-2</v>
      </c>
      <c r="K2097" s="44">
        <v>3.9033000000000005E-2</v>
      </c>
      <c r="M2097" s="45">
        <v>3.2614999999999998E-2</v>
      </c>
    </row>
    <row r="2098" spans="4:13" ht="15.75" customHeight="1" x14ac:dyDescent="0.25">
      <c r="D2098" s="40"/>
      <c r="E2098" s="40"/>
      <c r="F2098" s="101">
        <v>39450</v>
      </c>
      <c r="G2098" s="44">
        <v>4.5400000000000003E-2</v>
      </c>
      <c r="H2098" s="44">
        <v>4.6462500000000004E-2</v>
      </c>
      <c r="I2098" s="44">
        <v>4.4737499999999999E-2</v>
      </c>
      <c r="J2098" s="44">
        <v>7.2499999999999995E-2</v>
      </c>
      <c r="K2098" s="44">
        <v>3.8918000000000001E-2</v>
      </c>
      <c r="M2098" s="45">
        <v>3.2358699999999997E-2</v>
      </c>
    </row>
    <row r="2099" spans="4:13" ht="15.75" customHeight="1" x14ac:dyDescent="0.25">
      <c r="D2099" s="40"/>
      <c r="E2099" s="40"/>
      <c r="F2099" s="101">
        <v>39451</v>
      </c>
      <c r="G2099" s="44">
        <v>4.5149999999999996E-2</v>
      </c>
      <c r="H2099" s="44">
        <v>4.6199999999999998E-2</v>
      </c>
      <c r="I2099" s="44">
        <v>4.4674999999999999E-2</v>
      </c>
      <c r="J2099" s="44">
        <v>7.2499999999999995E-2</v>
      </c>
      <c r="K2099" s="44">
        <v>3.8650999999999998E-2</v>
      </c>
      <c r="M2099" s="45">
        <v>3.2105399999999999E-2</v>
      </c>
    </row>
    <row r="2100" spans="4:13" ht="15.75" customHeight="1" x14ac:dyDescent="0.25">
      <c r="D2100" s="40"/>
      <c r="E2100" s="40"/>
      <c r="F2100" s="101">
        <v>39454</v>
      </c>
      <c r="G2100" s="44">
        <v>4.4412500000000001E-2</v>
      </c>
      <c r="H2100" s="44">
        <v>4.5431299999999994E-2</v>
      </c>
      <c r="I2100" s="44">
        <v>4.3637499999999996E-2</v>
      </c>
      <c r="J2100" s="44">
        <v>7.2499999999999995E-2</v>
      </c>
      <c r="K2100" s="44">
        <v>3.8311000000000005E-2</v>
      </c>
      <c r="M2100" s="45">
        <v>3.0653700000000002E-2</v>
      </c>
    </row>
    <row r="2101" spans="4:13" ht="15.75" customHeight="1" x14ac:dyDescent="0.25">
      <c r="D2101" s="40"/>
      <c r="E2101" s="40"/>
      <c r="F2101" s="101">
        <v>39455</v>
      </c>
      <c r="G2101" s="44">
        <v>4.4112499999999999E-2</v>
      </c>
      <c r="H2101" s="44">
        <v>4.505E-2</v>
      </c>
      <c r="I2101" s="44">
        <v>4.3287500000000007E-2</v>
      </c>
      <c r="J2101" s="44">
        <v>7.2499999999999995E-2</v>
      </c>
      <c r="K2101" s="44">
        <v>3.7822000000000001E-2</v>
      </c>
      <c r="M2101" s="45">
        <v>3.0142699999999998E-2</v>
      </c>
    </row>
    <row r="2102" spans="4:13" ht="15.75" customHeight="1" x14ac:dyDescent="0.25">
      <c r="D2102" s="40"/>
      <c r="E2102" s="40"/>
      <c r="F2102" s="101">
        <v>39456</v>
      </c>
      <c r="G2102" s="44">
        <v>4.3706300000000003E-2</v>
      </c>
      <c r="H2102" s="44">
        <v>4.4424999999999999E-2</v>
      </c>
      <c r="I2102" s="44">
        <v>4.2625000000000003E-2</v>
      </c>
      <c r="J2102" s="44">
        <v>7.2499999999999995E-2</v>
      </c>
      <c r="K2102" s="44">
        <v>3.8214999999999999E-2</v>
      </c>
      <c r="M2102" s="45">
        <v>2.95219E-2</v>
      </c>
    </row>
    <row r="2103" spans="4:13" ht="15.75" customHeight="1" x14ac:dyDescent="0.25">
      <c r="D2103" s="40"/>
      <c r="E2103" s="40"/>
      <c r="F2103" s="101">
        <v>39457</v>
      </c>
      <c r="G2103" s="44">
        <v>4.3193799999999997E-2</v>
      </c>
      <c r="H2103" s="44">
        <v>4.3768799999999997E-2</v>
      </c>
      <c r="I2103" s="44">
        <v>4.1937499999999996E-2</v>
      </c>
      <c r="J2103" s="44">
        <v>7.2499999999999995E-2</v>
      </c>
      <c r="K2103" s="44">
        <v>3.8837000000000003E-2</v>
      </c>
      <c r="M2103" s="45">
        <v>2.9169299999999999E-2</v>
      </c>
    </row>
    <row r="2104" spans="4:13" ht="15.75" customHeight="1" x14ac:dyDescent="0.25">
      <c r="D2104" s="40"/>
      <c r="E2104" s="40"/>
      <c r="F2104" s="101">
        <v>39458</v>
      </c>
      <c r="G2104" s="44">
        <v>4.2362499999999997E-2</v>
      </c>
      <c r="H2104" s="44">
        <v>4.2575000000000002E-2</v>
      </c>
      <c r="I2104" s="44">
        <v>4.0812500000000002E-2</v>
      </c>
      <c r="J2104" s="44">
        <v>7.2499999999999995E-2</v>
      </c>
      <c r="K2104" s="44">
        <v>3.7835000000000001E-2</v>
      </c>
      <c r="M2104" s="45">
        <v>2.8761700000000001E-2</v>
      </c>
    </row>
    <row r="2105" spans="4:13" ht="15.75" customHeight="1" x14ac:dyDescent="0.25">
      <c r="D2105" s="40"/>
      <c r="E2105" s="40"/>
      <c r="F2105" s="101">
        <v>39461</v>
      </c>
      <c r="G2105" s="44">
        <v>4.0812500000000002E-2</v>
      </c>
      <c r="H2105" s="44">
        <v>4.0549999999999996E-2</v>
      </c>
      <c r="I2105" s="44">
        <v>3.8537499999999995E-2</v>
      </c>
      <c r="J2105" s="44">
        <v>7.2499999999999995E-2</v>
      </c>
      <c r="K2105" s="44">
        <v>3.7647E-2</v>
      </c>
      <c r="M2105" s="45">
        <v>2.7481800000000001E-2</v>
      </c>
    </row>
    <row r="2106" spans="4:13" ht="15.75" customHeight="1" x14ac:dyDescent="0.25">
      <c r="D2106" s="40"/>
      <c r="E2106" s="40"/>
      <c r="F2106" s="101">
        <v>39462</v>
      </c>
      <c r="G2106" s="44">
        <v>4.0224999999999997E-2</v>
      </c>
      <c r="H2106" s="44">
        <v>3.9975000000000004E-2</v>
      </c>
      <c r="I2106" s="44">
        <v>3.8275000000000003E-2</v>
      </c>
      <c r="J2106" s="44">
        <v>7.2499999999999995E-2</v>
      </c>
      <c r="K2106" s="44">
        <v>3.6750999999999999E-2</v>
      </c>
      <c r="M2106" s="45">
        <v>2.7135900000000001E-2</v>
      </c>
    </row>
    <row r="2107" spans="4:13" ht="15.75" customHeight="1" x14ac:dyDescent="0.25">
      <c r="D2107" s="40"/>
      <c r="E2107" s="40"/>
      <c r="F2107" s="101">
        <v>39463</v>
      </c>
      <c r="G2107" s="44">
        <v>3.98938E-2</v>
      </c>
      <c r="H2107" s="44">
        <v>3.9512499999999999E-2</v>
      </c>
      <c r="I2107" s="44">
        <v>3.7937499999999999E-2</v>
      </c>
      <c r="J2107" s="44">
        <v>7.2499999999999995E-2</v>
      </c>
      <c r="K2107" s="44">
        <v>3.7345000000000003E-2</v>
      </c>
      <c r="M2107" s="45">
        <v>2.7170399999999997E-2</v>
      </c>
    </row>
    <row r="2108" spans="4:13" ht="15.75" customHeight="1" x14ac:dyDescent="0.25">
      <c r="D2108" s="40"/>
      <c r="E2108" s="40"/>
      <c r="F2108" s="101">
        <v>39464</v>
      </c>
      <c r="G2108" s="44">
        <v>3.9587500000000005E-2</v>
      </c>
      <c r="H2108" s="44">
        <v>3.9262499999999999E-2</v>
      </c>
      <c r="I2108" s="44">
        <v>3.8112500000000001E-2</v>
      </c>
      <c r="J2108" s="44">
        <v>7.2499999999999995E-2</v>
      </c>
      <c r="K2108" s="44">
        <v>3.6211E-2</v>
      </c>
      <c r="M2108" s="45">
        <v>2.6815099999999998E-2</v>
      </c>
    </row>
    <row r="2109" spans="4:13" ht="15.75" customHeight="1" x14ac:dyDescent="0.25">
      <c r="D2109" s="40"/>
      <c r="E2109" s="40"/>
      <c r="F2109" s="101">
        <v>39465</v>
      </c>
      <c r="G2109" s="44">
        <v>3.9343799999999998E-2</v>
      </c>
      <c r="H2109" s="44">
        <v>3.89375E-2</v>
      </c>
      <c r="I2109" s="44">
        <v>3.7537500000000001E-2</v>
      </c>
      <c r="J2109" s="44">
        <v>7.2499999999999995E-2</v>
      </c>
      <c r="K2109" s="44">
        <v>3.6297000000000003E-2</v>
      </c>
      <c r="M2109" s="45">
        <v>2.6478500000000002E-2</v>
      </c>
    </row>
    <row r="2110" spans="4:13" ht="15.75" customHeight="1" x14ac:dyDescent="0.25">
      <c r="D2110" s="40"/>
      <c r="E2110" s="40"/>
      <c r="F2110" s="101">
        <v>39468</v>
      </c>
      <c r="G2110" s="44">
        <v>3.9024999999999997E-2</v>
      </c>
      <c r="H2110" s="44">
        <v>3.8475000000000002E-2</v>
      </c>
      <c r="I2110" s="44">
        <v>3.67438E-2</v>
      </c>
      <c r="J2110" s="44" t="s">
        <v>33</v>
      </c>
      <c r="K2110" s="44">
        <v>3.6297000000000003E-2</v>
      </c>
      <c r="M2110" s="45">
        <v>2.6478500000000002E-2</v>
      </c>
    </row>
    <row r="2111" spans="4:13" ht="15.75" customHeight="1" x14ac:dyDescent="0.25">
      <c r="D2111" s="40"/>
      <c r="E2111" s="40"/>
      <c r="F2111" s="101">
        <v>39469</v>
      </c>
      <c r="G2111" s="44">
        <v>3.77375E-2</v>
      </c>
      <c r="H2111" s="44">
        <v>3.7175E-2</v>
      </c>
      <c r="I2111" s="44">
        <v>3.49E-2</v>
      </c>
      <c r="J2111" s="44">
        <v>6.5000000000000002E-2</v>
      </c>
      <c r="K2111" s="44">
        <v>3.4332000000000001E-2</v>
      </c>
      <c r="M2111" s="45">
        <v>2.54776E-2</v>
      </c>
    </row>
    <row r="2112" spans="4:13" ht="15.75" customHeight="1" x14ac:dyDescent="0.25">
      <c r="D2112" s="40"/>
      <c r="E2112" s="40"/>
      <c r="F2112" s="101">
        <v>39470</v>
      </c>
      <c r="G2112" s="44">
        <v>3.3762500000000001E-2</v>
      </c>
      <c r="H2112" s="44">
        <v>3.3312499999999995E-2</v>
      </c>
      <c r="I2112" s="44">
        <v>3.1637499999999999E-2</v>
      </c>
      <c r="J2112" s="44">
        <v>6.5000000000000002E-2</v>
      </c>
      <c r="K2112" s="44">
        <v>3.5979999999999998E-2</v>
      </c>
      <c r="M2112" s="45">
        <v>2.5880100000000003E-2</v>
      </c>
    </row>
    <row r="2113" spans="4:13" ht="15.75" customHeight="1" x14ac:dyDescent="0.25">
      <c r="D2113" s="40"/>
      <c r="E2113" s="40"/>
      <c r="F2113" s="101">
        <v>39471</v>
      </c>
      <c r="G2113" s="44">
        <v>3.2850000000000004E-2</v>
      </c>
      <c r="H2113" s="44">
        <v>3.2437500000000001E-2</v>
      </c>
      <c r="I2113" s="44">
        <v>3.15E-2</v>
      </c>
      <c r="J2113" s="44">
        <v>6.5000000000000002E-2</v>
      </c>
      <c r="K2113" s="44">
        <v>3.7018000000000002E-2</v>
      </c>
      <c r="M2113" s="45">
        <v>2.6150099999999999E-2</v>
      </c>
    </row>
    <row r="2114" spans="4:13" ht="15.75" customHeight="1" x14ac:dyDescent="0.25">
      <c r="D2114" s="40"/>
      <c r="E2114" s="40"/>
      <c r="F2114" s="101">
        <v>39472</v>
      </c>
      <c r="G2114" s="44">
        <v>3.3125000000000002E-2</v>
      </c>
      <c r="H2114" s="44">
        <v>3.3062500000000002E-2</v>
      </c>
      <c r="I2114" s="44">
        <v>3.3000000000000002E-2</v>
      </c>
      <c r="J2114" s="44">
        <v>6.5000000000000002E-2</v>
      </c>
      <c r="K2114" s="44">
        <v>3.5493999999999998E-2</v>
      </c>
      <c r="M2114" s="45">
        <v>2.6243599999999999E-2</v>
      </c>
    </row>
    <row r="2115" spans="4:13" ht="15.75" customHeight="1" x14ac:dyDescent="0.25">
      <c r="D2115" s="40"/>
      <c r="E2115" s="40"/>
      <c r="F2115" s="101">
        <v>39475</v>
      </c>
      <c r="G2115" s="44">
        <v>3.2812500000000001E-2</v>
      </c>
      <c r="H2115" s="44">
        <v>3.25125E-2</v>
      </c>
      <c r="I2115" s="44">
        <v>3.1837499999999998E-2</v>
      </c>
      <c r="J2115" s="44">
        <v>6.5000000000000002E-2</v>
      </c>
      <c r="K2115" s="44">
        <v>3.5805999999999998E-2</v>
      </c>
      <c r="M2115" s="45">
        <v>2.60045E-2</v>
      </c>
    </row>
    <row r="2116" spans="4:13" ht="15.75" customHeight="1" x14ac:dyDescent="0.25">
      <c r="D2116" s="40"/>
      <c r="E2116" s="40"/>
      <c r="F2116" s="101">
        <v>39476</v>
      </c>
      <c r="G2116" s="44">
        <v>3.2712500000000005E-2</v>
      </c>
      <c r="H2116" s="44">
        <v>3.2437500000000001E-2</v>
      </c>
      <c r="I2116" s="44">
        <v>3.1818800000000001E-2</v>
      </c>
      <c r="J2116" s="44">
        <v>6.5000000000000002E-2</v>
      </c>
      <c r="K2116" s="44">
        <v>3.6768999999999996E-2</v>
      </c>
      <c r="M2116" s="45">
        <v>2.5888100000000001E-2</v>
      </c>
    </row>
    <row r="2117" spans="4:13" ht="15.75" customHeight="1" x14ac:dyDescent="0.25">
      <c r="D2117" s="40"/>
      <c r="E2117" s="40"/>
      <c r="F2117" s="101">
        <v>39477</v>
      </c>
      <c r="G2117" s="44">
        <v>3.26375E-2</v>
      </c>
      <c r="H2117" s="44">
        <v>3.23938E-2</v>
      </c>
      <c r="I2117" s="44">
        <v>3.1862499999999995E-2</v>
      </c>
      <c r="J2117" s="44">
        <v>0.06</v>
      </c>
      <c r="K2117" s="44">
        <v>3.6656000000000001E-2</v>
      </c>
      <c r="M2117" s="45">
        <v>2.5965999999999999E-2</v>
      </c>
    </row>
    <row r="2118" spans="4:13" ht="15.75" customHeight="1" x14ac:dyDescent="0.25">
      <c r="D2118" s="40"/>
      <c r="E2118" s="40"/>
      <c r="F2118" s="101">
        <v>39478</v>
      </c>
      <c r="G2118" s="44">
        <v>3.14375E-2</v>
      </c>
      <c r="H2118" s="44">
        <v>3.1118800000000002E-2</v>
      </c>
      <c r="I2118" s="44">
        <v>3.0412499999999999E-2</v>
      </c>
      <c r="J2118" s="44">
        <v>0.06</v>
      </c>
      <c r="K2118" s="44">
        <v>3.5931000000000005E-2</v>
      </c>
      <c r="M2118" s="45">
        <v>2.6070099999999999E-2</v>
      </c>
    </row>
    <row r="2119" spans="4:13" ht="15.75" customHeight="1" x14ac:dyDescent="0.25">
      <c r="D2119" s="40"/>
      <c r="E2119" s="40"/>
      <c r="F2119" s="101">
        <v>39479</v>
      </c>
      <c r="G2119" s="44">
        <v>3.1412499999999996E-2</v>
      </c>
      <c r="H2119" s="44">
        <v>3.0950000000000002E-2</v>
      </c>
      <c r="I2119" s="44">
        <v>3.0162499999999998E-2</v>
      </c>
      <c r="J2119" s="44">
        <v>0.06</v>
      </c>
      <c r="K2119" s="44">
        <v>3.5926E-2</v>
      </c>
      <c r="M2119" s="45">
        <v>2.5603600000000001E-2</v>
      </c>
    </row>
    <row r="2120" spans="4:13" ht="15.75" customHeight="1" x14ac:dyDescent="0.25">
      <c r="D2120" s="40"/>
      <c r="E2120" s="40"/>
      <c r="F2120" s="101">
        <v>39482</v>
      </c>
      <c r="G2120" s="44">
        <v>3.18125E-2</v>
      </c>
      <c r="H2120" s="44">
        <v>3.1449999999999999E-2</v>
      </c>
      <c r="I2120" s="44">
        <v>3.0975000000000003E-2</v>
      </c>
      <c r="J2120" s="44">
        <v>0.06</v>
      </c>
      <c r="K2120" s="44">
        <v>3.6444000000000004E-2</v>
      </c>
      <c r="M2120" s="45">
        <v>2.6187599999999998E-2</v>
      </c>
    </row>
    <row r="2121" spans="4:13" ht="15.75" customHeight="1" x14ac:dyDescent="0.25">
      <c r="D2121" s="40"/>
      <c r="E2121" s="40"/>
      <c r="F2121" s="101">
        <v>39483</v>
      </c>
      <c r="G2121" s="44">
        <v>3.2181299999999996E-2</v>
      </c>
      <c r="H2121" s="44">
        <v>3.1618800000000002E-2</v>
      </c>
      <c r="I2121" s="44">
        <v>3.1112500000000001E-2</v>
      </c>
      <c r="J2121" s="44">
        <v>0.06</v>
      </c>
      <c r="K2121" s="44">
        <v>3.5701000000000004E-2</v>
      </c>
      <c r="M2121" s="45">
        <v>2.62498E-2</v>
      </c>
    </row>
    <row r="2122" spans="4:13" ht="15.75" customHeight="1" x14ac:dyDescent="0.25">
      <c r="D2122" s="40"/>
      <c r="E2122" s="40"/>
      <c r="F2122" s="101">
        <v>39484</v>
      </c>
      <c r="G2122" s="44">
        <v>3.1925000000000002E-2</v>
      </c>
      <c r="H2122" s="44">
        <v>3.1274999999999997E-2</v>
      </c>
      <c r="I2122" s="44">
        <v>3.0025E-2</v>
      </c>
      <c r="J2122" s="44">
        <v>0.06</v>
      </c>
      <c r="K2122" s="44">
        <v>3.5885E-2</v>
      </c>
      <c r="M2122" s="45">
        <v>2.62464E-2</v>
      </c>
    </row>
    <row r="2123" spans="4:13" ht="15.75" customHeight="1" x14ac:dyDescent="0.25">
      <c r="D2123" s="40"/>
      <c r="E2123" s="40"/>
      <c r="F2123" s="101">
        <v>39485</v>
      </c>
      <c r="G2123" s="44">
        <v>3.1649999999999998E-2</v>
      </c>
      <c r="H2123" s="44">
        <v>3.09625E-2</v>
      </c>
      <c r="I2123" s="44">
        <v>2.9774999999999999E-2</v>
      </c>
      <c r="J2123" s="44">
        <v>0.06</v>
      </c>
      <c r="K2123" s="44">
        <v>3.7568999999999998E-2</v>
      </c>
      <c r="M2123" s="45">
        <v>2.6360399999999999E-2</v>
      </c>
    </row>
    <row r="2124" spans="4:13" ht="15.75" customHeight="1" x14ac:dyDescent="0.25">
      <c r="D2124" s="40"/>
      <c r="E2124" s="40"/>
      <c r="F2124" s="101">
        <v>39486</v>
      </c>
      <c r="G2124" s="44">
        <v>3.1537500000000003E-2</v>
      </c>
      <c r="H2124" s="44">
        <v>3.08813E-2</v>
      </c>
      <c r="I2124" s="44">
        <v>2.9912499999999998E-2</v>
      </c>
      <c r="J2124" s="44">
        <v>0.06</v>
      </c>
      <c r="K2124" s="44">
        <v>3.6427999999999995E-2</v>
      </c>
      <c r="M2124" s="45">
        <v>2.63018E-2</v>
      </c>
    </row>
    <row r="2125" spans="4:13" ht="15.75" customHeight="1" x14ac:dyDescent="0.25">
      <c r="D2125" s="40"/>
      <c r="E2125" s="40"/>
      <c r="F2125" s="101">
        <v>39489</v>
      </c>
      <c r="G2125" s="44">
        <v>3.1387499999999999E-2</v>
      </c>
      <c r="H2125" s="44">
        <v>3.0699999999999998E-2</v>
      </c>
      <c r="I2125" s="44">
        <v>2.9624999999999999E-2</v>
      </c>
      <c r="J2125" s="44">
        <v>0.06</v>
      </c>
      <c r="K2125" s="44">
        <v>3.6143999999999996E-2</v>
      </c>
      <c r="M2125" s="45">
        <v>2.6284399999999999E-2</v>
      </c>
    </row>
    <row r="2126" spans="4:13" ht="15.75" customHeight="1" x14ac:dyDescent="0.25">
      <c r="D2126" s="40"/>
      <c r="E2126" s="40"/>
      <c r="F2126" s="101">
        <v>39490</v>
      </c>
      <c r="G2126" s="44">
        <v>3.1274999999999997E-2</v>
      </c>
      <c r="H2126" s="44">
        <v>3.0674999999999997E-2</v>
      </c>
      <c r="I2126" s="44">
        <v>2.9587500000000003E-2</v>
      </c>
      <c r="J2126" s="44">
        <v>0.06</v>
      </c>
      <c r="K2126" s="44">
        <v>3.6579E-2</v>
      </c>
      <c r="M2126" s="45">
        <v>2.62084E-2</v>
      </c>
    </row>
    <row r="2127" spans="4:13" ht="15.75" customHeight="1" x14ac:dyDescent="0.25">
      <c r="D2127" s="40"/>
      <c r="E2127" s="40"/>
      <c r="F2127" s="101">
        <v>39491</v>
      </c>
      <c r="G2127" s="44">
        <v>3.1212499999999997E-2</v>
      </c>
      <c r="H2127" s="44">
        <v>3.065E-2</v>
      </c>
      <c r="I2127" s="44">
        <v>2.9543799999999999E-2</v>
      </c>
      <c r="J2127" s="44">
        <v>0.06</v>
      </c>
      <c r="K2127" s="44">
        <v>3.7282000000000003E-2</v>
      </c>
      <c r="M2127" s="45">
        <v>2.6063200000000002E-2</v>
      </c>
    </row>
    <row r="2128" spans="4:13" ht="15.75" customHeight="1" x14ac:dyDescent="0.25">
      <c r="D2128" s="40"/>
      <c r="E2128" s="40"/>
      <c r="F2128" s="101">
        <v>39492</v>
      </c>
      <c r="G2128" s="44">
        <v>3.1162499999999999E-2</v>
      </c>
      <c r="H2128" s="44">
        <v>3.065E-2</v>
      </c>
      <c r="I2128" s="44">
        <v>2.96125E-2</v>
      </c>
      <c r="J2128" s="44">
        <v>0.06</v>
      </c>
      <c r="K2128" s="44">
        <v>3.8163000000000002E-2</v>
      </c>
      <c r="M2128" s="45">
        <v>2.5793699999999999E-2</v>
      </c>
    </row>
    <row r="2129" spans="4:13" ht="15.75" customHeight="1" x14ac:dyDescent="0.25">
      <c r="D2129" s="40"/>
      <c r="E2129" s="40"/>
      <c r="F2129" s="101">
        <v>39493</v>
      </c>
      <c r="G2129" s="44">
        <v>3.11875E-2</v>
      </c>
      <c r="H2129" s="44">
        <v>3.0699999999999998E-2</v>
      </c>
      <c r="I2129" s="44">
        <v>2.9693800000000003E-2</v>
      </c>
      <c r="J2129" s="44">
        <v>0.06</v>
      </c>
      <c r="K2129" s="44">
        <v>3.7686000000000004E-2</v>
      </c>
      <c r="M2129" s="45">
        <v>2.5839500000000001E-2</v>
      </c>
    </row>
    <row r="2130" spans="4:13" ht="15.75" customHeight="1" x14ac:dyDescent="0.25">
      <c r="D2130" s="40"/>
      <c r="E2130" s="40"/>
      <c r="F2130" s="101">
        <v>39496</v>
      </c>
      <c r="G2130" s="44">
        <v>3.1137499999999999E-2</v>
      </c>
      <c r="H2130" s="44">
        <v>3.0699999999999998E-2</v>
      </c>
      <c r="I2130" s="44">
        <v>2.98E-2</v>
      </c>
      <c r="J2130" s="44" t="s">
        <v>33</v>
      </c>
      <c r="K2130" s="44">
        <v>3.7686000000000004E-2</v>
      </c>
      <c r="M2130" s="45">
        <v>2.5839500000000001E-2</v>
      </c>
    </row>
    <row r="2131" spans="4:13" ht="15.75" customHeight="1" x14ac:dyDescent="0.25">
      <c r="D2131" s="40"/>
      <c r="E2131" s="40"/>
      <c r="F2131" s="101">
        <v>39497</v>
      </c>
      <c r="G2131" s="44">
        <v>3.11063E-2</v>
      </c>
      <c r="H2131" s="44">
        <v>3.0699999999999998E-2</v>
      </c>
      <c r="I2131" s="44">
        <v>2.98E-2</v>
      </c>
      <c r="J2131" s="44">
        <v>0.06</v>
      </c>
      <c r="K2131" s="44">
        <v>3.8959000000000001E-2</v>
      </c>
      <c r="M2131" s="45">
        <v>2.4384400000000001E-2</v>
      </c>
    </row>
    <row r="2132" spans="4:13" ht="15.75" customHeight="1" x14ac:dyDescent="0.25">
      <c r="D2132" s="40"/>
      <c r="E2132" s="40"/>
      <c r="F2132" s="101">
        <v>39498</v>
      </c>
      <c r="G2132" s="44">
        <v>3.1175000000000001E-2</v>
      </c>
      <c r="H2132" s="44">
        <v>3.0781299999999998E-2</v>
      </c>
      <c r="I2132" s="44">
        <v>3.01938E-2</v>
      </c>
      <c r="J2132" s="44">
        <v>0.06</v>
      </c>
      <c r="K2132" s="44">
        <v>3.8901999999999999E-2</v>
      </c>
      <c r="M2132" s="45">
        <v>2.3479299999999998E-2</v>
      </c>
    </row>
    <row r="2133" spans="4:13" ht="15.75" customHeight="1" x14ac:dyDescent="0.25">
      <c r="D2133" s="40"/>
      <c r="E2133" s="40"/>
      <c r="F2133" s="101">
        <v>39499</v>
      </c>
      <c r="G2133" s="44">
        <v>3.1349999999999996E-2</v>
      </c>
      <c r="H2133" s="44">
        <v>3.0924999999999998E-2</v>
      </c>
      <c r="I2133" s="44">
        <v>3.0706299999999999E-2</v>
      </c>
      <c r="J2133" s="44">
        <v>0.06</v>
      </c>
      <c r="K2133" s="44">
        <v>3.7705999999999996E-2</v>
      </c>
      <c r="M2133" s="45">
        <v>2.1068299999999998E-2</v>
      </c>
    </row>
    <row r="2134" spans="4:13" ht="15.75" customHeight="1" x14ac:dyDescent="0.25">
      <c r="D2134" s="40"/>
      <c r="E2134" s="40"/>
      <c r="F2134" s="101">
        <v>39500</v>
      </c>
      <c r="G2134" s="44">
        <v>3.1200000000000002E-2</v>
      </c>
      <c r="H2134" s="44">
        <v>3.0800000000000001E-2</v>
      </c>
      <c r="I2134" s="44">
        <v>2.9993800000000001E-2</v>
      </c>
      <c r="J2134" s="44">
        <v>0.06</v>
      </c>
      <c r="K2134" s="44">
        <v>3.8015E-2</v>
      </c>
      <c r="M2134" s="45">
        <v>2.0846300000000002E-2</v>
      </c>
    </row>
    <row r="2135" spans="4:13" ht="15.75" customHeight="1" x14ac:dyDescent="0.25">
      <c r="D2135" s="40"/>
      <c r="E2135" s="40"/>
      <c r="F2135" s="101">
        <v>39503</v>
      </c>
      <c r="G2135" s="44">
        <v>3.1237499999999998E-2</v>
      </c>
      <c r="H2135" s="44">
        <v>3.0893799999999999E-2</v>
      </c>
      <c r="I2135" s="44">
        <v>3.0562499999999999E-2</v>
      </c>
      <c r="J2135" s="44">
        <v>0.06</v>
      </c>
      <c r="K2135" s="44">
        <v>3.8963999999999999E-2</v>
      </c>
      <c r="M2135" s="45">
        <v>1.9555599999999999E-2</v>
      </c>
    </row>
    <row r="2136" spans="4:13" ht="15.75" customHeight="1" x14ac:dyDescent="0.25">
      <c r="D2136" s="40"/>
      <c r="E2136" s="40"/>
      <c r="F2136" s="101">
        <v>39504</v>
      </c>
      <c r="G2136" s="44">
        <v>3.125E-2</v>
      </c>
      <c r="H2136" s="44">
        <v>3.0899999999999997E-2</v>
      </c>
      <c r="I2136" s="44">
        <v>3.0575000000000001E-2</v>
      </c>
      <c r="J2136" s="44">
        <v>0.06</v>
      </c>
      <c r="K2136" s="44">
        <v>3.8595999999999998E-2</v>
      </c>
      <c r="M2136" s="45">
        <v>1.8958200000000001E-2</v>
      </c>
    </row>
    <row r="2137" spans="4:13" ht="15.75" customHeight="1" x14ac:dyDescent="0.25">
      <c r="D2137" s="40"/>
      <c r="E2137" s="40"/>
      <c r="F2137" s="101">
        <v>39505</v>
      </c>
      <c r="G2137" s="44">
        <v>3.1218800000000001E-2</v>
      </c>
      <c r="H2137" s="44">
        <v>3.0849999999999999E-2</v>
      </c>
      <c r="I2137" s="44">
        <v>3.0168799999999999E-2</v>
      </c>
      <c r="J2137" s="44">
        <v>0.06</v>
      </c>
      <c r="K2137" s="44">
        <v>3.8481000000000001E-2</v>
      </c>
      <c r="M2137" s="45">
        <v>1.8288199999999998E-2</v>
      </c>
    </row>
    <row r="2138" spans="4:13" ht="15.75" customHeight="1" x14ac:dyDescent="0.25">
      <c r="D2138" s="40"/>
      <c r="E2138" s="40"/>
      <c r="F2138" s="101">
        <v>39506</v>
      </c>
      <c r="G2138" s="44">
        <v>3.1193800000000001E-2</v>
      </c>
      <c r="H2138" s="44">
        <v>3.07563E-2</v>
      </c>
      <c r="I2138" s="44">
        <v>2.9687499999999999E-2</v>
      </c>
      <c r="J2138" s="44">
        <v>0.06</v>
      </c>
      <c r="K2138" s="44">
        <v>3.6697E-2</v>
      </c>
      <c r="M2138" s="45">
        <v>1.7784100000000001E-2</v>
      </c>
    </row>
    <row r="2139" spans="4:13" ht="15.75" customHeight="1" x14ac:dyDescent="0.25">
      <c r="D2139" s="40"/>
      <c r="E2139" s="40"/>
      <c r="F2139" s="101">
        <v>39507</v>
      </c>
      <c r="G2139" s="44">
        <v>3.11063E-2</v>
      </c>
      <c r="H2139" s="44">
        <v>3.0575000000000001E-2</v>
      </c>
      <c r="I2139" s="44">
        <v>2.9312499999999998E-2</v>
      </c>
      <c r="J2139" s="44">
        <v>0.06</v>
      </c>
      <c r="K2139" s="44">
        <v>3.5091999999999998E-2</v>
      </c>
      <c r="M2139" s="45">
        <v>1.80968E-2</v>
      </c>
    </row>
    <row r="2140" spans="4:13" ht="15.75" customHeight="1" x14ac:dyDescent="0.25">
      <c r="D2140" s="40"/>
      <c r="E2140" s="40"/>
      <c r="F2140" s="101">
        <v>39510</v>
      </c>
      <c r="G2140" s="44">
        <v>3.0862500000000001E-2</v>
      </c>
      <c r="H2140" s="44">
        <v>3.0143800000000002E-2</v>
      </c>
      <c r="I2140" s="44">
        <v>2.8624999999999998E-2</v>
      </c>
      <c r="J2140" s="44">
        <v>0.06</v>
      </c>
      <c r="K2140" s="44">
        <v>3.5468E-2</v>
      </c>
      <c r="M2140" s="45">
        <v>1.8319800000000001E-2</v>
      </c>
    </row>
    <row r="2141" spans="4:13" ht="15.75" customHeight="1" x14ac:dyDescent="0.25">
      <c r="D2141" s="40"/>
      <c r="E2141" s="40"/>
      <c r="F2141" s="101">
        <v>39511</v>
      </c>
      <c r="G2141" s="44">
        <v>3.0800000000000001E-2</v>
      </c>
      <c r="H2141" s="44">
        <v>3.0081299999999998E-2</v>
      </c>
      <c r="I2141" s="44">
        <v>2.8768799999999997E-2</v>
      </c>
      <c r="J2141" s="44">
        <v>0.06</v>
      </c>
      <c r="K2141" s="44">
        <v>3.6242000000000003E-2</v>
      </c>
      <c r="M2141" s="45">
        <v>1.8190599999999998E-2</v>
      </c>
    </row>
    <row r="2142" spans="4:13" ht="15.75" customHeight="1" x14ac:dyDescent="0.25">
      <c r="D2142" s="40"/>
      <c r="E2142" s="40"/>
      <c r="F2142" s="101">
        <v>39512</v>
      </c>
      <c r="G2142" s="44">
        <v>3.0750000000000003E-2</v>
      </c>
      <c r="H2142" s="44">
        <v>0.03</v>
      </c>
      <c r="I2142" s="44">
        <v>2.8924999999999999E-2</v>
      </c>
      <c r="J2142" s="44">
        <v>0.06</v>
      </c>
      <c r="K2142" s="44">
        <v>3.6680000000000004E-2</v>
      </c>
      <c r="M2142" s="45">
        <v>1.8238299999999999E-2</v>
      </c>
    </row>
    <row r="2143" spans="4:13" ht="15.75" customHeight="1" x14ac:dyDescent="0.25">
      <c r="D2143" s="40"/>
      <c r="E2143" s="40"/>
      <c r="F2143" s="101">
        <v>39513</v>
      </c>
      <c r="G2143" s="44">
        <v>3.0581299999999999E-2</v>
      </c>
      <c r="H2143" s="44">
        <v>2.9900000000000003E-2</v>
      </c>
      <c r="I2143" s="44">
        <v>2.8924999999999999E-2</v>
      </c>
      <c r="J2143" s="44">
        <v>0.06</v>
      </c>
      <c r="K2143" s="44">
        <v>3.5825999999999997E-2</v>
      </c>
      <c r="M2143" s="45">
        <v>1.7988199999999999E-2</v>
      </c>
    </row>
    <row r="2144" spans="4:13" ht="15.75" customHeight="1" x14ac:dyDescent="0.25">
      <c r="D2144" s="40"/>
      <c r="E2144" s="40"/>
      <c r="F2144" s="101">
        <v>39514</v>
      </c>
      <c r="G2144" s="44">
        <v>0.03</v>
      </c>
      <c r="H2144" s="44">
        <v>2.93875E-2</v>
      </c>
      <c r="I2144" s="44">
        <v>2.7843800000000002E-2</v>
      </c>
      <c r="J2144" s="44">
        <v>0.06</v>
      </c>
      <c r="K2144" s="44">
        <v>3.5317000000000001E-2</v>
      </c>
      <c r="M2144" s="45">
        <v>1.77737E-2</v>
      </c>
    </row>
    <row r="2145" spans="4:13" ht="15.75" customHeight="1" x14ac:dyDescent="0.25">
      <c r="D2145" s="40"/>
      <c r="E2145" s="40"/>
      <c r="F2145" s="101">
        <v>39517</v>
      </c>
      <c r="G2145" s="44">
        <v>2.9350000000000001E-2</v>
      </c>
      <c r="H2145" s="44">
        <v>2.90125E-2</v>
      </c>
      <c r="I2145" s="44">
        <v>2.78125E-2</v>
      </c>
      <c r="J2145" s="44">
        <v>0.06</v>
      </c>
      <c r="K2145" s="44">
        <v>3.4548999999999996E-2</v>
      </c>
      <c r="M2145" s="45">
        <v>1.7450799999999999E-2</v>
      </c>
    </row>
    <row r="2146" spans="4:13" ht="15.75" customHeight="1" x14ac:dyDescent="0.25">
      <c r="D2146" s="40"/>
      <c r="E2146" s="40"/>
      <c r="F2146" s="101">
        <v>39518</v>
      </c>
      <c r="G2146" s="44">
        <v>2.8900000000000002E-2</v>
      </c>
      <c r="H2146" s="44">
        <v>2.8675000000000003E-2</v>
      </c>
      <c r="I2146" s="44">
        <v>2.7400000000000001E-2</v>
      </c>
      <c r="J2146" s="44">
        <v>0.06</v>
      </c>
      <c r="K2146" s="44">
        <v>3.5921000000000002E-2</v>
      </c>
      <c r="M2146" s="45">
        <v>1.7321599999999999E-2</v>
      </c>
    </row>
    <row r="2147" spans="4:13" ht="15.75" customHeight="1" x14ac:dyDescent="0.25">
      <c r="D2147" s="40"/>
      <c r="E2147" s="40"/>
      <c r="F2147" s="101">
        <v>39519</v>
      </c>
      <c r="G2147" s="44">
        <v>2.8612499999999999E-2</v>
      </c>
      <c r="H2147" s="44">
        <v>2.8500000000000001E-2</v>
      </c>
      <c r="I2147" s="44">
        <v>2.7875E-2</v>
      </c>
      <c r="J2147" s="44">
        <v>0.06</v>
      </c>
      <c r="K2147" s="44">
        <v>3.4603999999999996E-2</v>
      </c>
      <c r="M2147" s="45">
        <v>1.75342E-2</v>
      </c>
    </row>
    <row r="2148" spans="4:13" ht="15.75" customHeight="1" x14ac:dyDescent="0.25">
      <c r="D2148" s="40"/>
      <c r="E2148" s="40"/>
      <c r="F2148" s="101">
        <v>39520</v>
      </c>
      <c r="G2148" s="44">
        <v>2.8174999999999999E-2</v>
      </c>
      <c r="H2148" s="44">
        <v>2.7999999999999997E-2</v>
      </c>
      <c r="I2148" s="44">
        <v>2.6993800000000002E-2</v>
      </c>
      <c r="J2148" s="44">
        <v>0.06</v>
      </c>
      <c r="K2148" s="44">
        <v>3.5261000000000001E-2</v>
      </c>
      <c r="M2148" s="45">
        <v>1.7334099999999998E-2</v>
      </c>
    </row>
    <row r="2149" spans="4:13" ht="15.75" customHeight="1" x14ac:dyDescent="0.25">
      <c r="D2149" s="40"/>
      <c r="E2149" s="40"/>
      <c r="F2149" s="101">
        <v>39521</v>
      </c>
      <c r="G2149" s="44">
        <v>2.775E-2</v>
      </c>
      <c r="H2149" s="44">
        <v>2.7637499999999999E-2</v>
      </c>
      <c r="I2149" s="44">
        <v>2.67125E-2</v>
      </c>
      <c r="J2149" s="44">
        <v>0.06</v>
      </c>
      <c r="K2149" s="44">
        <v>3.4679000000000001E-2</v>
      </c>
      <c r="M2149" s="45">
        <v>1.7227800000000001E-2</v>
      </c>
    </row>
    <row r="2150" spans="4:13" ht="15.75" customHeight="1" x14ac:dyDescent="0.25">
      <c r="D2150" s="40"/>
      <c r="E2150" s="40"/>
      <c r="F2150" s="101">
        <v>39524</v>
      </c>
      <c r="G2150" s="44">
        <v>2.5587499999999999E-2</v>
      </c>
      <c r="H2150" s="44">
        <v>2.5787499999999998E-2</v>
      </c>
      <c r="I2150" s="44">
        <v>2.36625E-2</v>
      </c>
      <c r="J2150" s="44">
        <v>0.06</v>
      </c>
      <c r="K2150" s="44">
        <v>3.3061E-2</v>
      </c>
      <c r="M2150" s="45">
        <v>1.6649799999999999E-2</v>
      </c>
    </row>
    <row r="2151" spans="4:13" ht="15.75" customHeight="1" x14ac:dyDescent="0.25">
      <c r="D2151" s="40"/>
      <c r="E2151" s="40"/>
      <c r="F2151" s="101">
        <v>39525</v>
      </c>
      <c r="G2151" s="44">
        <v>2.5356299999999998E-2</v>
      </c>
      <c r="H2151" s="44">
        <v>2.5418799999999998E-2</v>
      </c>
      <c r="I2151" s="44">
        <v>2.3824999999999999E-2</v>
      </c>
      <c r="J2151" s="44">
        <v>5.2499999999999998E-2</v>
      </c>
      <c r="K2151" s="44">
        <v>3.4827999999999998E-2</v>
      </c>
      <c r="M2151" s="45">
        <v>1.66982E-2</v>
      </c>
    </row>
    <row r="2152" spans="4:13" ht="15.75" customHeight="1" x14ac:dyDescent="0.25">
      <c r="D2152" s="40"/>
      <c r="E2152" s="40"/>
      <c r="F2152" s="101">
        <v>39526</v>
      </c>
      <c r="G2152" s="44">
        <v>2.59875E-2</v>
      </c>
      <c r="H2152" s="44">
        <v>2.59875E-2</v>
      </c>
      <c r="I2152" s="44">
        <v>2.4975000000000001E-2</v>
      </c>
      <c r="J2152" s="44">
        <v>5.2499999999999998E-2</v>
      </c>
      <c r="K2152" s="44">
        <v>3.3281999999999999E-2</v>
      </c>
      <c r="M2152" s="45">
        <v>1.73916E-2</v>
      </c>
    </row>
    <row r="2153" spans="4:13" ht="15.75" customHeight="1" x14ac:dyDescent="0.25">
      <c r="D2153" s="40"/>
      <c r="E2153" s="40"/>
      <c r="F2153" s="101">
        <v>39527</v>
      </c>
      <c r="G2153" s="44">
        <v>2.6062500000000002E-2</v>
      </c>
      <c r="H2153" s="44">
        <v>2.6062500000000002E-2</v>
      </c>
      <c r="I2153" s="44">
        <v>2.5393800000000001E-2</v>
      </c>
      <c r="J2153" s="44">
        <v>5.2499999999999998E-2</v>
      </c>
      <c r="K2153" s="44">
        <v>3.3336000000000005E-2</v>
      </c>
      <c r="M2153" s="45">
        <v>1.7828699999999999E-2</v>
      </c>
    </row>
    <row r="2154" spans="4:13" ht="15.75" customHeight="1" x14ac:dyDescent="0.25">
      <c r="D2154" s="40"/>
      <c r="E2154" s="40"/>
      <c r="F2154" s="101">
        <v>39528</v>
      </c>
      <c r="G2154" s="44" t="s">
        <v>33</v>
      </c>
      <c r="H2154" s="44" t="s">
        <v>33</v>
      </c>
      <c r="I2154" s="44" t="s">
        <v>33</v>
      </c>
      <c r="J2154" s="44" t="s">
        <v>33</v>
      </c>
      <c r="K2154" s="44">
        <v>3.3336000000000005E-2</v>
      </c>
      <c r="M2154" s="45">
        <v>1.7828699999999999E-2</v>
      </c>
    </row>
    <row r="2155" spans="4:13" ht="15.75" customHeight="1" x14ac:dyDescent="0.25">
      <c r="D2155" s="40"/>
      <c r="E2155" s="40"/>
      <c r="F2155" s="101">
        <v>39531</v>
      </c>
      <c r="G2155" s="44" t="s">
        <v>33</v>
      </c>
      <c r="H2155" s="44" t="s">
        <v>33</v>
      </c>
      <c r="I2155" s="44" t="s">
        <v>33</v>
      </c>
      <c r="J2155" s="44">
        <v>5.2499999999999998E-2</v>
      </c>
      <c r="K2155" s="44">
        <v>3.5562999999999997E-2</v>
      </c>
      <c r="M2155" s="45">
        <v>1.96898E-2</v>
      </c>
    </row>
    <row r="2156" spans="4:13" ht="15.75" customHeight="1" x14ac:dyDescent="0.25">
      <c r="D2156" s="40"/>
      <c r="E2156" s="40"/>
      <c r="F2156" s="101">
        <v>39532</v>
      </c>
      <c r="G2156" s="44">
        <v>2.6537500000000002E-2</v>
      </c>
      <c r="H2156" s="44">
        <v>2.6549999999999997E-2</v>
      </c>
      <c r="I2156" s="44">
        <v>2.63375E-2</v>
      </c>
      <c r="J2156" s="44">
        <v>5.2499999999999998E-2</v>
      </c>
      <c r="K2156" s="44">
        <v>3.5053000000000001E-2</v>
      </c>
      <c r="M2156" s="45">
        <v>2.0193799999999998E-2</v>
      </c>
    </row>
    <row r="2157" spans="4:13" ht="15.75" customHeight="1" x14ac:dyDescent="0.25">
      <c r="D2157" s="40"/>
      <c r="E2157" s="40"/>
      <c r="F2157" s="101">
        <v>39533</v>
      </c>
      <c r="G2157" s="44">
        <v>2.6775000000000004E-2</v>
      </c>
      <c r="H2157" s="44">
        <v>2.67125E-2</v>
      </c>
      <c r="I2157" s="44">
        <v>2.6318800000000003E-2</v>
      </c>
      <c r="J2157" s="44">
        <v>5.2499999999999998E-2</v>
      </c>
      <c r="K2157" s="44">
        <v>3.4602000000000001E-2</v>
      </c>
      <c r="M2157" s="45">
        <v>2.0417900000000003E-2</v>
      </c>
    </row>
    <row r="2158" spans="4:13" ht="15.75" customHeight="1" x14ac:dyDescent="0.25">
      <c r="D2158" s="40"/>
      <c r="E2158" s="40"/>
      <c r="F2158" s="101">
        <v>39534</v>
      </c>
      <c r="G2158" s="44">
        <v>2.7037499999999999E-2</v>
      </c>
      <c r="H2158" s="44">
        <v>2.69625E-2</v>
      </c>
      <c r="I2158" s="44">
        <v>2.63E-2</v>
      </c>
      <c r="J2158" s="44">
        <v>5.2499999999999998E-2</v>
      </c>
      <c r="K2158" s="44">
        <v>3.5279999999999999E-2</v>
      </c>
      <c r="M2158" s="45">
        <v>2.0911900000000001E-2</v>
      </c>
    </row>
    <row r="2159" spans="4:13" ht="15.75" customHeight="1" x14ac:dyDescent="0.25">
      <c r="D2159" s="40"/>
      <c r="E2159" s="40"/>
      <c r="F2159" s="101">
        <v>39535</v>
      </c>
      <c r="G2159" s="44">
        <v>2.70875E-2</v>
      </c>
      <c r="H2159" s="44">
        <v>2.6974999999999999E-2</v>
      </c>
      <c r="I2159" s="44">
        <v>2.6324999999999998E-2</v>
      </c>
      <c r="J2159" s="44">
        <v>5.2499999999999998E-2</v>
      </c>
      <c r="K2159" s="44">
        <v>3.4414E-2</v>
      </c>
      <c r="M2159" s="45">
        <v>2.1353799999999999E-2</v>
      </c>
    </row>
    <row r="2160" spans="4:13" ht="15.75" customHeight="1" x14ac:dyDescent="0.25">
      <c r="D2160" s="40"/>
      <c r="E2160" s="40"/>
      <c r="F2160" s="101">
        <v>39538</v>
      </c>
      <c r="G2160" s="44">
        <v>2.7031299999999998E-2</v>
      </c>
      <c r="H2160" s="44">
        <v>2.68813E-2</v>
      </c>
      <c r="I2160" s="44">
        <v>2.6143800000000002E-2</v>
      </c>
      <c r="J2160" s="44">
        <v>5.2499999999999998E-2</v>
      </c>
      <c r="K2160" s="44">
        <v>3.4096000000000001E-2</v>
      </c>
      <c r="M2160" s="45">
        <v>2.1214300000000002E-2</v>
      </c>
    </row>
    <row r="2161" spans="4:13" ht="15.75" customHeight="1" x14ac:dyDescent="0.25">
      <c r="D2161" s="40"/>
      <c r="E2161" s="40"/>
      <c r="F2161" s="101">
        <v>39539</v>
      </c>
      <c r="G2161" s="44">
        <v>2.7000000000000003E-2</v>
      </c>
      <c r="H2161" s="44">
        <v>2.68375E-2</v>
      </c>
      <c r="I2161" s="44">
        <v>2.6162499999999998E-2</v>
      </c>
      <c r="J2161" s="44">
        <v>5.2499999999999998E-2</v>
      </c>
      <c r="K2161" s="44">
        <v>3.5583000000000004E-2</v>
      </c>
      <c r="M2161" s="45">
        <v>2.1391200000000003E-2</v>
      </c>
    </row>
    <row r="2162" spans="4:13" ht="15.75" customHeight="1" x14ac:dyDescent="0.25">
      <c r="D2162" s="40"/>
      <c r="E2162" s="40"/>
      <c r="F2162" s="101">
        <v>39540</v>
      </c>
      <c r="G2162" s="44">
        <v>2.7099999999999999E-2</v>
      </c>
      <c r="H2162" s="44">
        <v>2.7000000000000003E-2</v>
      </c>
      <c r="I2162" s="44">
        <v>2.6699999999999998E-2</v>
      </c>
      <c r="J2162" s="44">
        <v>5.2499999999999998E-2</v>
      </c>
      <c r="K2162" s="44">
        <v>3.5962999999999995E-2</v>
      </c>
      <c r="M2162" s="45">
        <v>2.1224300000000001E-2</v>
      </c>
    </row>
    <row r="2163" spans="4:13" ht="15.75" customHeight="1" x14ac:dyDescent="0.25">
      <c r="D2163" s="40"/>
      <c r="E2163" s="40"/>
      <c r="F2163" s="101">
        <v>39541</v>
      </c>
      <c r="G2163" s="44">
        <v>2.7412499999999999E-2</v>
      </c>
      <c r="H2163" s="44">
        <v>2.7275000000000001E-2</v>
      </c>
      <c r="I2163" s="44">
        <v>2.7200000000000002E-2</v>
      </c>
      <c r="J2163" s="44">
        <v>5.2499999999999998E-2</v>
      </c>
      <c r="K2163" s="44">
        <v>3.5772999999999999E-2</v>
      </c>
      <c r="M2163" s="45">
        <v>2.08869E-2</v>
      </c>
    </row>
    <row r="2164" spans="4:13" ht="15.75" customHeight="1" x14ac:dyDescent="0.25">
      <c r="D2164" s="40"/>
      <c r="E2164" s="40"/>
      <c r="F2164" s="101">
        <v>39542</v>
      </c>
      <c r="G2164" s="44">
        <v>2.7387499999999999E-2</v>
      </c>
      <c r="H2164" s="44">
        <v>2.7275000000000001E-2</v>
      </c>
      <c r="I2164" s="44">
        <v>2.7200000000000002E-2</v>
      </c>
      <c r="J2164" s="44">
        <v>5.2499999999999998E-2</v>
      </c>
      <c r="K2164" s="44">
        <v>3.4657E-2</v>
      </c>
      <c r="M2164" s="45">
        <v>2.0788399999999999E-2</v>
      </c>
    </row>
    <row r="2165" spans="4:13" ht="15.75" customHeight="1" x14ac:dyDescent="0.25">
      <c r="D2165" s="40"/>
      <c r="E2165" s="40"/>
      <c r="F2165" s="101">
        <v>39545</v>
      </c>
      <c r="G2165" s="44">
        <v>2.7243799999999999E-2</v>
      </c>
      <c r="H2165" s="44">
        <v>2.7099999999999999E-2</v>
      </c>
      <c r="I2165" s="44">
        <v>2.6800000000000001E-2</v>
      </c>
      <c r="J2165" s="44">
        <v>5.2499999999999998E-2</v>
      </c>
      <c r="K2165" s="44">
        <v>3.5355999999999999E-2</v>
      </c>
      <c r="M2165" s="45">
        <v>2.0533199999999998E-2</v>
      </c>
    </row>
    <row r="2166" spans="4:13" ht="15.75" customHeight="1" x14ac:dyDescent="0.25">
      <c r="D2166" s="40"/>
      <c r="E2166" s="40"/>
      <c r="F2166" s="101">
        <v>39546</v>
      </c>
      <c r="G2166" s="44">
        <v>2.7215600000000003E-2</v>
      </c>
      <c r="H2166" s="44">
        <v>2.7099999999999999E-2</v>
      </c>
      <c r="I2166" s="44">
        <v>2.6800000000000001E-2</v>
      </c>
      <c r="J2166" s="44">
        <v>5.2499999999999998E-2</v>
      </c>
      <c r="K2166" s="44">
        <v>3.5563999999999998E-2</v>
      </c>
      <c r="M2166" s="45">
        <v>2.0396299999999999E-2</v>
      </c>
    </row>
    <row r="2167" spans="4:13" ht="15.75" customHeight="1" x14ac:dyDescent="0.25">
      <c r="D2167" s="40"/>
      <c r="E2167" s="40"/>
      <c r="F2167" s="101">
        <v>39547</v>
      </c>
      <c r="G2167" s="44">
        <v>2.7268799999999999E-2</v>
      </c>
      <c r="H2167" s="44">
        <v>2.7156300000000001E-2</v>
      </c>
      <c r="I2167" s="44">
        <v>2.6987500000000001E-2</v>
      </c>
      <c r="J2167" s="44">
        <v>5.2499999999999998E-2</v>
      </c>
      <c r="K2167" s="44">
        <v>3.4807000000000005E-2</v>
      </c>
      <c r="M2167" s="45">
        <v>2.0346199999999998E-2</v>
      </c>
    </row>
    <row r="2168" spans="4:13" ht="15.75" customHeight="1" x14ac:dyDescent="0.25">
      <c r="D2168" s="40"/>
      <c r="E2168" s="40"/>
      <c r="F2168" s="101">
        <v>39548</v>
      </c>
      <c r="G2168" s="44">
        <v>2.7174999999999998E-2</v>
      </c>
      <c r="H2168" s="44">
        <v>2.7099999999999999E-2</v>
      </c>
      <c r="I2168" s="44">
        <v>2.68375E-2</v>
      </c>
      <c r="J2168" s="44">
        <v>5.2499999999999998E-2</v>
      </c>
      <c r="K2168" s="44">
        <v>3.5394000000000002E-2</v>
      </c>
      <c r="M2168" s="45">
        <v>2.0323500000000001E-2</v>
      </c>
    </row>
    <row r="2169" spans="4:13" ht="15.75" customHeight="1" x14ac:dyDescent="0.25">
      <c r="D2169" s="40"/>
      <c r="E2169" s="40"/>
      <c r="F2169" s="101">
        <v>39549</v>
      </c>
      <c r="G2169" s="44">
        <v>2.7159399999999997E-2</v>
      </c>
      <c r="H2169" s="44">
        <v>2.7131300000000001E-2</v>
      </c>
      <c r="I2169" s="44">
        <v>2.7112500000000001E-2</v>
      </c>
      <c r="J2169" s="44">
        <v>5.2499999999999998E-2</v>
      </c>
      <c r="K2169" s="44">
        <v>3.4693999999999996E-2</v>
      </c>
      <c r="M2169" s="45">
        <v>2.0242300000000001E-2</v>
      </c>
    </row>
    <row r="2170" spans="4:13" ht="15.75" customHeight="1" x14ac:dyDescent="0.25">
      <c r="D2170" s="40"/>
      <c r="E2170" s="40"/>
      <c r="F2170" s="101">
        <v>39552</v>
      </c>
      <c r="G2170" s="44">
        <v>2.7131300000000001E-2</v>
      </c>
      <c r="H2170" s="44">
        <v>2.70875E-2</v>
      </c>
      <c r="I2170" s="44">
        <v>2.6868799999999998E-2</v>
      </c>
      <c r="J2170" s="44">
        <v>5.2499999999999998E-2</v>
      </c>
      <c r="K2170" s="44">
        <v>3.5109000000000001E-2</v>
      </c>
      <c r="M2170" s="45">
        <v>2.00123E-2</v>
      </c>
    </row>
    <row r="2171" spans="4:13" ht="15.75" customHeight="1" x14ac:dyDescent="0.25">
      <c r="D2171" s="40"/>
      <c r="E2171" s="40"/>
      <c r="F2171" s="101">
        <v>39553</v>
      </c>
      <c r="G2171" s="44">
        <v>2.7162499999999999E-2</v>
      </c>
      <c r="H2171" s="44">
        <v>2.7159399999999997E-2</v>
      </c>
      <c r="I2171" s="44">
        <v>2.7168800000000003E-2</v>
      </c>
      <c r="J2171" s="44">
        <v>5.2499999999999998E-2</v>
      </c>
      <c r="K2171" s="44">
        <v>3.6003E-2</v>
      </c>
      <c r="M2171" s="45">
        <v>1.9915499999999999E-2</v>
      </c>
    </row>
    <row r="2172" spans="4:13" ht="15.75" customHeight="1" x14ac:dyDescent="0.25">
      <c r="D2172" s="40"/>
      <c r="E2172" s="40"/>
      <c r="F2172" s="101">
        <v>39554</v>
      </c>
      <c r="G2172" s="44">
        <v>2.73219E-2</v>
      </c>
      <c r="H2172" s="44">
        <v>2.7337500000000001E-2</v>
      </c>
      <c r="I2172" s="44">
        <v>2.7587500000000001E-2</v>
      </c>
      <c r="J2172" s="44">
        <v>5.2499999999999998E-2</v>
      </c>
      <c r="K2172" s="44">
        <v>3.6886000000000002E-2</v>
      </c>
      <c r="M2172" s="45">
        <v>1.98821E-2</v>
      </c>
    </row>
    <row r="2173" spans="4:13" ht="15.75" customHeight="1" x14ac:dyDescent="0.25">
      <c r="D2173" s="40"/>
      <c r="E2173" s="40"/>
      <c r="F2173" s="101">
        <v>39555</v>
      </c>
      <c r="G2173" s="44">
        <v>2.7999999999999997E-2</v>
      </c>
      <c r="H2173" s="44">
        <v>2.8174999999999999E-2</v>
      </c>
      <c r="I2173" s="44">
        <v>2.8818800000000002E-2</v>
      </c>
      <c r="J2173" s="44">
        <v>5.2499999999999998E-2</v>
      </c>
      <c r="K2173" s="44">
        <v>3.7273000000000001E-2</v>
      </c>
      <c r="M2173" s="45">
        <v>1.9825800000000001E-2</v>
      </c>
    </row>
    <row r="2174" spans="4:13" ht="15.75" customHeight="1" x14ac:dyDescent="0.25">
      <c r="D2174" s="40"/>
      <c r="E2174" s="40"/>
      <c r="F2174" s="101">
        <v>39556</v>
      </c>
      <c r="G2174" s="44">
        <v>2.8737499999999999E-2</v>
      </c>
      <c r="H2174" s="44">
        <v>2.9075000000000004E-2</v>
      </c>
      <c r="I2174" s="44">
        <v>3.0187499999999999E-2</v>
      </c>
      <c r="J2174" s="44">
        <v>5.2499999999999998E-2</v>
      </c>
      <c r="K2174" s="44">
        <v>3.7061000000000004E-2</v>
      </c>
      <c r="M2174" s="45">
        <v>1.9770599999999999E-2</v>
      </c>
    </row>
    <row r="2175" spans="4:13" ht="15.75" customHeight="1" x14ac:dyDescent="0.25">
      <c r="D2175" s="40"/>
      <c r="E2175" s="40"/>
      <c r="F2175" s="101">
        <v>39559</v>
      </c>
      <c r="G2175" s="44">
        <v>2.8975000000000001E-2</v>
      </c>
      <c r="H2175" s="44">
        <v>2.92E-2</v>
      </c>
      <c r="I2175" s="44">
        <v>3.0212500000000003E-2</v>
      </c>
      <c r="J2175" s="44">
        <v>5.2499999999999998E-2</v>
      </c>
      <c r="K2175" s="44">
        <v>3.7254999999999996E-2</v>
      </c>
      <c r="M2175" s="45">
        <v>1.95683E-2</v>
      </c>
    </row>
    <row r="2176" spans="4:13" ht="15.75" customHeight="1" x14ac:dyDescent="0.25">
      <c r="D2176" s="40"/>
      <c r="E2176" s="40"/>
      <c r="F2176" s="101">
        <v>39560</v>
      </c>
      <c r="G2176" s="44">
        <v>2.895E-2</v>
      </c>
      <c r="H2176" s="44">
        <v>2.92E-2</v>
      </c>
      <c r="I2176" s="44">
        <v>3.0374999999999999E-2</v>
      </c>
      <c r="J2176" s="44">
        <v>5.2499999999999998E-2</v>
      </c>
      <c r="K2176" s="44">
        <v>3.6907999999999996E-2</v>
      </c>
      <c r="M2176" s="45">
        <v>1.9514899999999998E-2</v>
      </c>
    </row>
    <row r="2177" spans="4:13" ht="15.75" customHeight="1" x14ac:dyDescent="0.25">
      <c r="D2177" s="40"/>
      <c r="E2177" s="40"/>
      <c r="F2177" s="101">
        <v>39561</v>
      </c>
      <c r="G2177" s="44">
        <v>2.895E-2</v>
      </c>
      <c r="H2177" s="44">
        <v>2.92E-2</v>
      </c>
      <c r="I2177" s="44">
        <v>3.04625E-2</v>
      </c>
      <c r="J2177" s="44">
        <v>5.2499999999999998E-2</v>
      </c>
      <c r="K2177" s="44">
        <v>3.7314E-2</v>
      </c>
      <c r="M2177" s="45">
        <v>1.9538299999999998E-2</v>
      </c>
    </row>
    <row r="2178" spans="4:13" ht="15.75" customHeight="1" x14ac:dyDescent="0.25">
      <c r="D2178" s="40"/>
      <c r="E2178" s="40"/>
      <c r="F2178" s="101">
        <v>39562</v>
      </c>
      <c r="G2178" s="44">
        <v>2.8862499999999999E-2</v>
      </c>
      <c r="H2178" s="44">
        <v>2.9068800000000002E-2</v>
      </c>
      <c r="I2178" s="44">
        <v>3.0281300000000001E-2</v>
      </c>
      <c r="J2178" s="44">
        <v>5.2499999999999998E-2</v>
      </c>
      <c r="K2178" s="44">
        <v>3.8248999999999998E-2</v>
      </c>
      <c r="M2178" s="45">
        <v>1.9728800000000001E-2</v>
      </c>
    </row>
    <row r="2179" spans="4:13" ht="15.75" customHeight="1" x14ac:dyDescent="0.25">
      <c r="D2179" s="40"/>
      <c r="E2179" s="40"/>
      <c r="F2179" s="101">
        <v>39563</v>
      </c>
      <c r="G2179" s="44">
        <v>2.8812500000000001E-2</v>
      </c>
      <c r="H2179" s="44">
        <v>2.9125000000000002E-2</v>
      </c>
      <c r="I2179" s="44">
        <v>3.0800000000000001E-2</v>
      </c>
      <c r="J2179" s="44">
        <v>5.2499999999999998E-2</v>
      </c>
      <c r="K2179" s="44">
        <v>3.8703000000000001E-2</v>
      </c>
      <c r="M2179" s="45">
        <v>1.97098E-2</v>
      </c>
    </row>
    <row r="2180" spans="4:13" ht="15.75" customHeight="1" x14ac:dyDescent="0.25">
      <c r="D2180" s="40"/>
      <c r="E2180" s="40"/>
      <c r="F2180" s="101">
        <v>39566</v>
      </c>
      <c r="G2180" s="44">
        <v>2.8624999999999998E-2</v>
      </c>
      <c r="H2180" s="44">
        <v>2.89938E-2</v>
      </c>
      <c r="I2180" s="44">
        <v>3.0418799999999999E-2</v>
      </c>
      <c r="J2180" s="44">
        <v>5.2499999999999998E-2</v>
      </c>
      <c r="K2180" s="44">
        <v>3.8252000000000001E-2</v>
      </c>
      <c r="M2180" s="45">
        <v>1.9841899999999999E-2</v>
      </c>
    </row>
    <row r="2181" spans="4:13" ht="15.75" customHeight="1" x14ac:dyDescent="0.25">
      <c r="D2181" s="40"/>
      <c r="E2181" s="40"/>
      <c r="F2181" s="101">
        <v>39567</v>
      </c>
      <c r="G2181" s="44">
        <v>2.8275000000000002E-2</v>
      </c>
      <c r="H2181" s="44">
        <v>2.8728099999999999E-2</v>
      </c>
      <c r="I2181" s="44">
        <v>2.98625E-2</v>
      </c>
      <c r="J2181" s="44">
        <v>5.2499999999999998E-2</v>
      </c>
      <c r="K2181" s="44">
        <v>3.8193999999999999E-2</v>
      </c>
      <c r="M2181" s="45">
        <v>1.99621E-2</v>
      </c>
    </row>
    <row r="2182" spans="4:13" ht="15.75" customHeight="1" x14ac:dyDescent="0.25">
      <c r="D2182" s="40"/>
      <c r="E2182" s="40"/>
      <c r="F2182" s="101">
        <v>39568</v>
      </c>
      <c r="G2182" s="44">
        <v>2.8025000000000001E-2</v>
      </c>
      <c r="H2182" s="44">
        <v>2.8500000000000001E-2</v>
      </c>
      <c r="I2182" s="44">
        <v>2.9649999999999999E-2</v>
      </c>
      <c r="J2182" s="44">
        <v>0.05</v>
      </c>
      <c r="K2182" s="44">
        <v>3.7279E-2</v>
      </c>
      <c r="M2182" s="45">
        <v>2.0069E-2</v>
      </c>
    </row>
    <row r="2183" spans="4:13" ht="15.75" customHeight="1" x14ac:dyDescent="0.25">
      <c r="D2183" s="40"/>
      <c r="E2183" s="40"/>
      <c r="F2183" s="101">
        <v>39569</v>
      </c>
      <c r="G2183" s="44">
        <v>2.7237499999999998E-2</v>
      </c>
      <c r="H2183" s="44">
        <v>2.7843800000000002E-2</v>
      </c>
      <c r="I2183" s="44">
        <v>2.8825E-2</v>
      </c>
      <c r="J2183" s="44">
        <v>0.05</v>
      </c>
      <c r="K2183" s="44">
        <v>3.7629999999999997E-2</v>
      </c>
      <c r="M2183" s="45">
        <v>2.0257600000000001E-2</v>
      </c>
    </row>
    <row r="2184" spans="4:13" ht="15.75" customHeight="1" x14ac:dyDescent="0.25">
      <c r="D2184" s="40"/>
      <c r="E2184" s="40"/>
      <c r="F2184" s="101">
        <v>39570</v>
      </c>
      <c r="G2184" s="44">
        <v>2.6974999999999999E-2</v>
      </c>
      <c r="H2184" s="44">
        <v>2.7699999999999999E-2</v>
      </c>
      <c r="I2184" s="44">
        <v>2.8737499999999999E-2</v>
      </c>
      <c r="J2184" s="44">
        <v>0.05</v>
      </c>
      <c r="K2184" s="44">
        <v>3.8551000000000002E-2</v>
      </c>
      <c r="M2184" s="45">
        <v>2.0310000000000002E-2</v>
      </c>
    </row>
    <row r="2185" spans="4:13" ht="15.75" customHeight="1" x14ac:dyDescent="0.25">
      <c r="D2185" s="40"/>
      <c r="E2185" s="40"/>
      <c r="F2185" s="101">
        <v>39573</v>
      </c>
      <c r="G2185" s="44" t="s">
        <v>33</v>
      </c>
      <c r="H2185" s="44" t="s">
        <v>33</v>
      </c>
      <c r="I2185" s="44" t="s">
        <v>33</v>
      </c>
      <c r="J2185" s="44">
        <v>0.05</v>
      </c>
      <c r="K2185" s="44">
        <v>3.8670000000000003E-2</v>
      </c>
      <c r="M2185" s="45">
        <v>2.0581599999999999E-2</v>
      </c>
    </row>
    <row r="2186" spans="4:13" ht="15.75" customHeight="1" x14ac:dyDescent="0.25">
      <c r="D2186" s="40"/>
      <c r="E2186" s="40"/>
      <c r="F2186" s="101">
        <v>39574</v>
      </c>
      <c r="G2186" s="44">
        <v>2.6737500000000001E-2</v>
      </c>
      <c r="H2186" s="44">
        <v>2.7574999999999999E-2</v>
      </c>
      <c r="I2186" s="44">
        <v>2.8762500000000003E-2</v>
      </c>
      <c r="J2186" s="44">
        <v>0.05</v>
      </c>
      <c r="K2186" s="44">
        <v>3.9163999999999997E-2</v>
      </c>
      <c r="M2186" s="45">
        <v>2.0630000000000003E-2</v>
      </c>
    </row>
    <row r="2187" spans="4:13" ht="15.75" customHeight="1" x14ac:dyDescent="0.25">
      <c r="D2187" s="40"/>
      <c r="E2187" s="40"/>
      <c r="F2187" s="101">
        <v>39575</v>
      </c>
      <c r="G2187" s="44">
        <v>2.62125E-2</v>
      </c>
      <c r="H2187" s="44">
        <v>2.7343799999999998E-2</v>
      </c>
      <c r="I2187" s="44">
        <v>2.8487499999999999E-2</v>
      </c>
      <c r="J2187" s="44">
        <v>0.05</v>
      </c>
      <c r="K2187" s="44">
        <v>3.8475000000000002E-2</v>
      </c>
      <c r="M2187" s="45">
        <v>2.0642499999999998E-2</v>
      </c>
    </row>
    <row r="2188" spans="4:13" ht="15.75" customHeight="1" x14ac:dyDescent="0.25">
      <c r="D2188" s="40"/>
      <c r="E2188" s="40"/>
      <c r="F2188" s="101">
        <v>39576</v>
      </c>
      <c r="G2188" s="44">
        <v>2.5899999999999999E-2</v>
      </c>
      <c r="H2188" s="44">
        <v>2.7156300000000001E-2</v>
      </c>
      <c r="I2188" s="44">
        <v>2.8199999999999999E-2</v>
      </c>
      <c r="J2188" s="44">
        <v>0.05</v>
      </c>
      <c r="K2188" s="44">
        <v>3.7747999999999997E-2</v>
      </c>
      <c r="M2188" s="45">
        <v>2.0702099999999998E-2</v>
      </c>
    </row>
    <row r="2189" spans="4:13" ht="15.75" customHeight="1" x14ac:dyDescent="0.25">
      <c r="D2189" s="40"/>
      <c r="E2189" s="40"/>
      <c r="F2189" s="101">
        <v>39577</v>
      </c>
      <c r="G2189" s="44">
        <v>2.5499999999999998E-2</v>
      </c>
      <c r="H2189" s="44">
        <v>2.6849999999999999E-2</v>
      </c>
      <c r="I2189" s="44">
        <v>2.7799999999999998E-2</v>
      </c>
      <c r="J2189" s="44">
        <v>0.05</v>
      </c>
      <c r="K2189" s="44">
        <v>3.7692000000000003E-2</v>
      </c>
      <c r="M2189" s="45">
        <v>2.0723600000000002E-2</v>
      </c>
    </row>
    <row r="2190" spans="4:13" ht="15.75" customHeight="1" x14ac:dyDescent="0.25">
      <c r="D2190" s="40"/>
      <c r="E2190" s="40"/>
      <c r="F2190" s="101">
        <v>39580</v>
      </c>
      <c r="G2190" s="44">
        <v>2.5293800000000002E-2</v>
      </c>
      <c r="H2190" s="44">
        <v>2.6781299999999997E-2</v>
      </c>
      <c r="I2190" s="44">
        <v>2.8043800000000001E-2</v>
      </c>
      <c r="J2190" s="44">
        <v>0.05</v>
      </c>
      <c r="K2190" s="44">
        <v>3.7974000000000001E-2</v>
      </c>
      <c r="M2190" s="45">
        <v>2.0811000000000003E-2</v>
      </c>
    </row>
    <row r="2191" spans="4:13" ht="15.75" customHeight="1" x14ac:dyDescent="0.25">
      <c r="D2191" s="40"/>
      <c r="E2191" s="40"/>
      <c r="F2191" s="101">
        <v>39581</v>
      </c>
      <c r="G2191" s="44">
        <v>2.5143800000000001E-2</v>
      </c>
      <c r="H2191" s="44">
        <v>2.67563E-2</v>
      </c>
      <c r="I2191" s="44">
        <v>2.8275000000000002E-2</v>
      </c>
      <c r="J2191" s="44">
        <v>0.05</v>
      </c>
      <c r="K2191" s="44">
        <v>3.9130999999999999E-2</v>
      </c>
      <c r="M2191" s="45">
        <v>2.0833599999999997E-2</v>
      </c>
    </row>
    <row r="2192" spans="4:13" ht="15.75" customHeight="1" x14ac:dyDescent="0.25">
      <c r="D2192" s="40"/>
      <c r="E2192" s="40"/>
      <c r="F2192" s="101">
        <v>39582</v>
      </c>
      <c r="G2192" s="44">
        <v>2.5049999999999999E-2</v>
      </c>
      <c r="H2192" s="44">
        <v>2.7200000000000002E-2</v>
      </c>
      <c r="I2192" s="44">
        <v>2.93875E-2</v>
      </c>
      <c r="J2192" s="44">
        <v>0.05</v>
      </c>
      <c r="K2192" s="44">
        <v>3.9112000000000001E-2</v>
      </c>
      <c r="M2192" s="45">
        <v>2.0891400000000001E-2</v>
      </c>
    </row>
    <row r="2193" spans="4:13" ht="15.75" customHeight="1" x14ac:dyDescent="0.25">
      <c r="D2193" s="40"/>
      <c r="E2193" s="40"/>
      <c r="F2193" s="101">
        <v>39583</v>
      </c>
      <c r="G2193" s="44">
        <v>2.4975000000000001E-2</v>
      </c>
      <c r="H2193" s="44">
        <v>2.71875E-2</v>
      </c>
      <c r="I2193" s="44">
        <v>2.9412500000000001E-2</v>
      </c>
      <c r="J2193" s="44">
        <v>0.05</v>
      </c>
      <c r="K2193" s="44">
        <v>3.8143999999999997E-2</v>
      </c>
      <c r="M2193" s="45">
        <v>2.09401E-2</v>
      </c>
    </row>
    <row r="2194" spans="4:13" ht="15.75" customHeight="1" x14ac:dyDescent="0.25">
      <c r="D2194" s="40"/>
      <c r="E2194" s="40"/>
      <c r="F2194" s="101">
        <v>39584</v>
      </c>
      <c r="G2194" s="44">
        <v>2.4787499999999997E-2</v>
      </c>
      <c r="H2194" s="44">
        <v>2.6949999999999998E-2</v>
      </c>
      <c r="I2194" s="44">
        <v>2.8862499999999999E-2</v>
      </c>
      <c r="J2194" s="44">
        <v>0.05</v>
      </c>
      <c r="K2194" s="44">
        <v>3.8446000000000001E-2</v>
      </c>
      <c r="M2194" s="45">
        <v>2.0953099999999999E-2</v>
      </c>
    </row>
    <row r="2195" spans="4:13" ht="15.75" customHeight="1" x14ac:dyDescent="0.25">
      <c r="D2195" s="40"/>
      <c r="E2195" s="40"/>
      <c r="F2195" s="101">
        <v>39587</v>
      </c>
      <c r="G2195" s="44">
        <v>2.45125E-2</v>
      </c>
      <c r="H2195" s="44">
        <v>2.6775000000000004E-2</v>
      </c>
      <c r="I2195" s="44">
        <v>2.8450000000000003E-2</v>
      </c>
      <c r="J2195" s="44">
        <v>0.05</v>
      </c>
      <c r="K2195" s="44">
        <v>3.8294000000000002E-2</v>
      </c>
      <c r="M2195" s="45">
        <v>2.1017800000000003E-2</v>
      </c>
    </row>
    <row r="2196" spans="4:13" ht="15.75" customHeight="1" x14ac:dyDescent="0.25">
      <c r="D2196" s="40"/>
      <c r="E2196" s="40"/>
      <c r="F2196" s="101">
        <v>39588</v>
      </c>
      <c r="G2196" s="44">
        <v>2.4300000000000002E-2</v>
      </c>
      <c r="H2196" s="44">
        <v>2.6575000000000001E-2</v>
      </c>
      <c r="I2196" s="44">
        <v>2.8006299999999998E-2</v>
      </c>
      <c r="J2196" s="44">
        <v>0.05</v>
      </c>
      <c r="K2196" s="44">
        <v>3.7746000000000002E-2</v>
      </c>
      <c r="M2196" s="45">
        <v>2.1004900000000003E-2</v>
      </c>
    </row>
    <row r="2197" spans="4:13" ht="15.75" customHeight="1" x14ac:dyDescent="0.25">
      <c r="D2197" s="40"/>
      <c r="E2197" s="40"/>
      <c r="F2197" s="101">
        <v>39589</v>
      </c>
      <c r="G2197" s="44">
        <v>2.4043800000000001E-2</v>
      </c>
      <c r="H2197" s="44">
        <v>2.63813E-2</v>
      </c>
      <c r="I2197" s="44">
        <v>2.7837500000000001E-2</v>
      </c>
      <c r="J2197" s="44">
        <v>0.05</v>
      </c>
      <c r="K2197" s="44">
        <v>3.8067000000000004E-2</v>
      </c>
      <c r="M2197" s="45">
        <v>2.0933899999999998E-2</v>
      </c>
    </row>
    <row r="2198" spans="4:13" ht="15.75" customHeight="1" x14ac:dyDescent="0.25">
      <c r="D2198" s="40"/>
      <c r="E2198" s="40"/>
      <c r="F2198" s="101">
        <v>39590</v>
      </c>
      <c r="G2198" s="44">
        <v>2.3925000000000002E-2</v>
      </c>
      <c r="H2198" s="44">
        <v>2.63813E-2</v>
      </c>
      <c r="I2198" s="44">
        <v>2.8087499999999998E-2</v>
      </c>
      <c r="J2198" s="44">
        <v>0.05</v>
      </c>
      <c r="K2198" s="44">
        <v>3.9111E-2</v>
      </c>
      <c r="M2198" s="45">
        <v>2.0971400000000001E-2</v>
      </c>
    </row>
    <row r="2199" spans="4:13" ht="15.75" customHeight="1" x14ac:dyDescent="0.25">
      <c r="D2199" s="40"/>
      <c r="E2199" s="40"/>
      <c r="F2199" s="101">
        <v>39591</v>
      </c>
      <c r="G2199" s="44">
        <v>2.3824999999999999E-2</v>
      </c>
      <c r="H2199" s="44">
        <v>2.6456300000000002E-2</v>
      </c>
      <c r="I2199" s="44">
        <v>2.8487499999999999E-2</v>
      </c>
      <c r="J2199" s="44">
        <v>0.05</v>
      </c>
      <c r="K2199" s="44">
        <v>3.8425000000000001E-2</v>
      </c>
      <c r="M2199" s="45">
        <v>2.09757E-2</v>
      </c>
    </row>
    <row r="2200" spans="4:13" ht="15.75" customHeight="1" x14ac:dyDescent="0.25">
      <c r="D2200" s="40"/>
      <c r="E2200" s="40"/>
      <c r="F2200" s="101">
        <v>39594</v>
      </c>
      <c r="G2200" s="44" t="s">
        <v>33</v>
      </c>
      <c r="H2200" s="44" t="s">
        <v>33</v>
      </c>
      <c r="I2200" s="44" t="s">
        <v>33</v>
      </c>
      <c r="J2200" s="44" t="s">
        <v>33</v>
      </c>
      <c r="K2200" s="44">
        <v>3.8425000000000001E-2</v>
      </c>
      <c r="M2200" s="45">
        <v>2.09757E-2</v>
      </c>
    </row>
    <row r="2201" spans="4:13" ht="15.75" customHeight="1" x14ac:dyDescent="0.25">
      <c r="D2201" s="40"/>
      <c r="E2201" s="40"/>
      <c r="F2201" s="101">
        <v>39595</v>
      </c>
      <c r="G2201" s="44">
        <v>2.3787500000000003E-2</v>
      </c>
      <c r="H2201" s="44">
        <v>2.64438E-2</v>
      </c>
      <c r="I2201" s="44">
        <v>2.84938E-2</v>
      </c>
      <c r="J2201" s="44">
        <v>0.05</v>
      </c>
      <c r="K2201" s="44">
        <v>3.9188000000000001E-2</v>
      </c>
      <c r="M2201" s="45">
        <v>2.0788500000000001E-2</v>
      </c>
    </row>
    <row r="2202" spans="4:13" ht="15.75" customHeight="1" x14ac:dyDescent="0.25">
      <c r="D2202" s="40"/>
      <c r="E2202" s="40"/>
      <c r="F2202" s="101">
        <v>39596</v>
      </c>
      <c r="G2202" s="44">
        <v>2.38125E-2</v>
      </c>
      <c r="H2202" s="44">
        <v>2.6493799999999998E-2</v>
      </c>
      <c r="I2202" s="44">
        <v>2.8587500000000002E-2</v>
      </c>
      <c r="J2202" s="44">
        <v>0.05</v>
      </c>
      <c r="K2202" s="44">
        <v>4.0033000000000006E-2</v>
      </c>
      <c r="M2202" s="45">
        <v>2.0794400000000001E-2</v>
      </c>
    </row>
    <row r="2203" spans="4:13" ht="15.75" customHeight="1" x14ac:dyDescent="0.25">
      <c r="D2203" s="40"/>
      <c r="E2203" s="40"/>
      <c r="F2203" s="101">
        <v>39597</v>
      </c>
      <c r="G2203" s="44">
        <v>2.4593799999999999E-2</v>
      </c>
      <c r="H2203" s="44">
        <v>2.68188E-2</v>
      </c>
      <c r="I2203" s="44">
        <v>2.9275000000000002E-2</v>
      </c>
      <c r="J2203" s="44">
        <v>0.05</v>
      </c>
      <c r="K2203" s="44">
        <v>4.0750000000000001E-2</v>
      </c>
      <c r="M2203" s="45">
        <v>2.0742899999999998E-2</v>
      </c>
    </row>
    <row r="2204" spans="4:13" ht="15.75" customHeight="1" x14ac:dyDescent="0.25">
      <c r="D2204" s="40"/>
      <c r="E2204" s="40"/>
      <c r="F2204" s="101">
        <v>39598</v>
      </c>
      <c r="G2204" s="44">
        <v>2.4575E-2</v>
      </c>
      <c r="H2204" s="44">
        <v>2.6806299999999998E-2</v>
      </c>
      <c r="I2204" s="44">
        <v>2.9106299999999998E-2</v>
      </c>
      <c r="J2204" s="44">
        <v>0.05</v>
      </c>
      <c r="K2204" s="44">
        <v>4.0594999999999999E-2</v>
      </c>
      <c r="M2204" s="45">
        <v>2.0655899999999998E-2</v>
      </c>
    </row>
    <row r="2205" spans="4:13" ht="15.75" customHeight="1" x14ac:dyDescent="0.25">
      <c r="D2205" s="40"/>
      <c r="E2205" s="40"/>
      <c r="F2205" s="101">
        <v>39601</v>
      </c>
      <c r="G2205" s="44">
        <v>2.4556300000000003E-2</v>
      </c>
      <c r="H2205" s="44">
        <v>2.6762500000000002E-2</v>
      </c>
      <c r="I2205" s="44">
        <v>2.8968799999999999E-2</v>
      </c>
      <c r="J2205" s="44">
        <v>0.05</v>
      </c>
      <c r="K2205" s="44">
        <v>3.9571000000000002E-2</v>
      </c>
      <c r="M2205" s="45">
        <v>2.0426299999999998E-2</v>
      </c>
    </row>
    <row r="2206" spans="4:13" ht="15.75" customHeight="1" x14ac:dyDescent="0.25">
      <c r="D2206" s="40"/>
      <c r="E2206" s="40"/>
      <c r="F2206" s="101">
        <v>39602</v>
      </c>
      <c r="G2206" s="44">
        <v>2.45125E-2</v>
      </c>
      <c r="H2206" s="44">
        <v>2.67313E-2</v>
      </c>
      <c r="I2206" s="44">
        <v>2.8837500000000002E-2</v>
      </c>
      <c r="J2206" s="44">
        <v>0.05</v>
      </c>
      <c r="K2206" s="44">
        <v>3.8939000000000001E-2</v>
      </c>
      <c r="M2206" s="45">
        <v>2.0396299999999999E-2</v>
      </c>
    </row>
    <row r="2207" spans="4:13" ht="15.75" customHeight="1" x14ac:dyDescent="0.25">
      <c r="D2207" s="40"/>
      <c r="E2207" s="40"/>
      <c r="F2207" s="101">
        <v>39603</v>
      </c>
      <c r="G2207" s="44">
        <v>2.4500000000000001E-2</v>
      </c>
      <c r="H2207" s="44">
        <v>2.6718799999999997E-2</v>
      </c>
      <c r="I2207" s="44">
        <v>2.8912499999999997E-2</v>
      </c>
      <c r="J2207" s="44">
        <v>0.05</v>
      </c>
      <c r="K2207" s="44">
        <v>3.9764000000000001E-2</v>
      </c>
      <c r="M2207" s="45">
        <v>2.0436100000000002E-2</v>
      </c>
    </row>
    <row r="2208" spans="4:13" ht="15.75" customHeight="1" x14ac:dyDescent="0.25">
      <c r="D2208" s="40"/>
      <c r="E2208" s="40"/>
      <c r="F2208" s="101">
        <v>39604</v>
      </c>
      <c r="G2208" s="44">
        <v>2.4481299999999998E-2</v>
      </c>
      <c r="H2208" s="44">
        <v>2.6768800000000002E-2</v>
      </c>
      <c r="I2208" s="44">
        <v>2.9187500000000002E-2</v>
      </c>
      <c r="J2208" s="44">
        <v>0.05</v>
      </c>
      <c r="K2208" s="44">
        <v>4.0382999999999995E-2</v>
      </c>
      <c r="M2208" s="45">
        <v>2.0432899999999997E-2</v>
      </c>
    </row>
    <row r="2209" spans="4:13" ht="15.75" customHeight="1" x14ac:dyDescent="0.25">
      <c r="D2209" s="40"/>
      <c r="E2209" s="40"/>
      <c r="F2209" s="101">
        <v>39605</v>
      </c>
      <c r="G2209" s="44">
        <v>2.44938E-2</v>
      </c>
      <c r="H2209" s="44">
        <v>2.6956299999999999E-2</v>
      </c>
      <c r="I2209" s="44">
        <v>2.9693800000000003E-2</v>
      </c>
      <c r="J2209" s="44">
        <v>0.05</v>
      </c>
      <c r="K2209" s="44">
        <v>3.9091999999999995E-2</v>
      </c>
      <c r="M2209" s="45">
        <v>2.0432800000000001E-2</v>
      </c>
    </row>
    <row r="2210" spans="4:13" ht="15.75" customHeight="1" x14ac:dyDescent="0.25">
      <c r="D2210" s="40"/>
      <c r="E2210" s="40"/>
      <c r="F2210" s="101">
        <v>39608</v>
      </c>
      <c r="G2210" s="44">
        <v>2.4481299999999998E-2</v>
      </c>
      <c r="H2210" s="44">
        <v>2.6912500000000002E-2</v>
      </c>
      <c r="I2210" s="44">
        <v>2.9575000000000001E-2</v>
      </c>
      <c r="J2210" s="44">
        <v>0.05</v>
      </c>
      <c r="K2210" s="44">
        <v>3.9976999999999999E-2</v>
      </c>
      <c r="M2210" s="45">
        <v>2.0496300000000002E-2</v>
      </c>
    </row>
    <row r="2211" spans="4:13" ht="15.75" customHeight="1" x14ac:dyDescent="0.25">
      <c r="D2211" s="40"/>
      <c r="E2211" s="40"/>
      <c r="F2211" s="101">
        <v>39609</v>
      </c>
      <c r="G2211" s="44">
        <v>2.4750000000000001E-2</v>
      </c>
      <c r="H2211" s="44">
        <v>2.7862499999999998E-2</v>
      </c>
      <c r="I2211" s="44">
        <v>3.1699999999999999E-2</v>
      </c>
      <c r="J2211" s="44">
        <v>0.05</v>
      </c>
      <c r="K2211" s="44">
        <v>4.1026999999999994E-2</v>
      </c>
      <c r="M2211" s="45">
        <v>2.0469599999999998E-2</v>
      </c>
    </row>
    <row r="2212" spans="4:13" ht="15.75" customHeight="1" x14ac:dyDescent="0.25">
      <c r="D2212" s="40"/>
      <c r="E2212" s="40"/>
      <c r="F2212" s="101">
        <v>39610</v>
      </c>
      <c r="G2212" s="44">
        <v>2.4768800000000001E-2</v>
      </c>
      <c r="H2212" s="44">
        <v>2.7881300000000001E-2</v>
      </c>
      <c r="I2212" s="44">
        <v>3.1537500000000003E-2</v>
      </c>
      <c r="J2212" s="44">
        <v>0.05</v>
      </c>
      <c r="K2212" s="44">
        <v>4.0735E-2</v>
      </c>
      <c r="M2212" s="45">
        <v>2.0432899999999997E-2</v>
      </c>
    </row>
    <row r="2213" spans="4:13" ht="15.75" customHeight="1" x14ac:dyDescent="0.25">
      <c r="D2213" s="40"/>
      <c r="E2213" s="40"/>
      <c r="F2213" s="101">
        <v>39611</v>
      </c>
      <c r="G2213" s="44">
        <v>2.4712499999999998E-2</v>
      </c>
      <c r="H2213" s="44">
        <v>2.7762500000000002E-2</v>
      </c>
      <c r="I2213" s="44">
        <v>3.1331299999999999E-2</v>
      </c>
      <c r="J2213" s="44">
        <v>0.05</v>
      </c>
      <c r="K2213" s="44">
        <v>4.2108E-2</v>
      </c>
      <c r="M2213" s="45">
        <v>2.0304600000000003E-2</v>
      </c>
    </row>
    <row r="2214" spans="4:13" ht="15.75" customHeight="1" x14ac:dyDescent="0.25">
      <c r="D2214" s="40"/>
      <c r="E2214" s="40"/>
      <c r="F2214" s="101">
        <v>39612</v>
      </c>
      <c r="G2214" s="44">
        <v>2.4818799999999999E-2</v>
      </c>
      <c r="H2214" s="44">
        <v>2.8137500000000003E-2</v>
      </c>
      <c r="I2214" s="44">
        <v>3.2549999999999996E-2</v>
      </c>
      <c r="J2214" s="44">
        <v>0.05</v>
      </c>
      <c r="K2214" s="44">
        <v>4.2564999999999999E-2</v>
      </c>
      <c r="M2214" s="45">
        <v>2.0280999999999997E-2</v>
      </c>
    </row>
    <row r="2215" spans="4:13" ht="15.75" customHeight="1" x14ac:dyDescent="0.25">
      <c r="D2215" s="40"/>
      <c r="E2215" s="40"/>
      <c r="F2215" s="101">
        <v>39615</v>
      </c>
      <c r="G2215" s="44">
        <v>2.4812500000000001E-2</v>
      </c>
      <c r="H2215" s="44">
        <v>2.8125000000000001E-2</v>
      </c>
      <c r="I2215" s="44">
        <v>3.2406299999999999E-2</v>
      </c>
      <c r="J2215" s="44">
        <v>0.05</v>
      </c>
      <c r="K2215" s="44">
        <v>4.2666000000000003E-2</v>
      </c>
      <c r="M2215" s="45">
        <v>2.0125700000000003E-2</v>
      </c>
    </row>
    <row r="2216" spans="4:13" ht="15.75" customHeight="1" x14ac:dyDescent="0.25">
      <c r="D2216" s="40"/>
      <c r="E2216" s="40"/>
      <c r="F2216" s="101">
        <v>39616</v>
      </c>
      <c r="G2216" s="44">
        <v>2.4825E-2</v>
      </c>
      <c r="H2216" s="44">
        <v>2.8087499999999998E-2</v>
      </c>
      <c r="I2216" s="44">
        <v>3.2149999999999998E-2</v>
      </c>
      <c r="J2216" s="44">
        <v>0.05</v>
      </c>
      <c r="K2216" s="44">
        <v>4.1973000000000003E-2</v>
      </c>
      <c r="M2216" s="45">
        <v>2.0062299999999998E-2</v>
      </c>
    </row>
    <row r="2217" spans="4:13" ht="15.75" customHeight="1" x14ac:dyDescent="0.25">
      <c r="D2217" s="40"/>
      <c r="E2217" s="40"/>
      <c r="F2217" s="101">
        <v>39617</v>
      </c>
      <c r="G2217" s="44">
        <v>2.4818799999999999E-2</v>
      </c>
      <c r="H2217" s="44">
        <v>2.8025000000000001E-2</v>
      </c>
      <c r="I2217" s="44">
        <v>3.1937500000000001E-2</v>
      </c>
      <c r="J2217" s="44">
        <v>0.05</v>
      </c>
      <c r="K2217" s="44">
        <v>4.1363000000000004E-2</v>
      </c>
      <c r="M2217" s="45">
        <v>2.0032199999999997E-2</v>
      </c>
    </row>
    <row r="2218" spans="4:13" ht="15.75" customHeight="1" x14ac:dyDescent="0.25">
      <c r="D2218" s="40"/>
      <c r="E2218" s="40"/>
      <c r="F2218" s="101">
        <v>39618</v>
      </c>
      <c r="G2218" s="44">
        <v>2.4812500000000001E-2</v>
      </c>
      <c r="H2218" s="44">
        <v>2.8012499999999999E-2</v>
      </c>
      <c r="I2218" s="44">
        <v>3.1818800000000001E-2</v>
      </c>
      <c r="J2218" s="44">
        <v>0.05</v>
      </c>
      <c r="K2218" s="44">
        <v>4.2072999999999999E-2</v>
      </c>
      <c r="M2218" s="45">
        <v>1.99884E-2</v>
      </c>
    </row>
    <row r="2219" spans="4:13" ht="15.75" customHeight="1" x14ac:dyDescent="0.25">
      <c r="D2219" s="40"/>
      <c r="E2219" s="40"/>
      <c r="F2219" s="101">
        <v>39619</v>
      </c>
      <c r="G2219" s="44">
        <v>2.4812500000000001E-2</v>
      </c>
      <c r="H2219" s="44">
        <v>2.80188E-2</v>
      </c>
      <c r="I2219" s="44">
        <v>3.1800000000000002E-2</v>
      </c>
      <c r="J2219" s="44">
        <v>0.05</v>
      </c>
      <c r="K2219" s="44">
        <v>4.1641000000000004E-2</v>
      </c>
      <c r="M2219" s="45">
        <v>2.0006300000000001E-2</v>
      </c>
    </row>
    <row r="2220" spans="4:13" ht="15.75" customHeight="1" x14ac:dyDescent="0.25">
      <c r="D2220" s="40"/>
      <c r="E2220" s="40"/>
      <c r="F2220" s="101">
        <v>39622</v>
      </c>
      <c r="G2220" s="44">
        <v>2.4825E-2</v>
      </c>
      <c r="H2220" s="44">
        <v>2.8043800000000001E-2</v>
      </c>
      <c r="I2220" s="44">
        <v>3.1800000000000002E-2</v>
      </c>
      <c r="J2220" s="44">
        <v>0.05</v>
      </c>
      <c r="K2220" s="44">
        <v>4.1641000000000004E-2</v>
      </c>
      <c r="M2220" s="45">
        <v>1.9945399999999999E-2</v>
      </c>
    </row>
    <row r="2221" spans="4:13" ht="15.75" customHeight="1" x14ac:dyDescent="0.25">
      <c r="D2221" s="40"/>
      <c r="E2221" s="40"/>
      <c r="F2221" s="101">
        <v>39623</v>
      </c>
      <c r="G2221" s="44">
        <v>2.4818799999999999E-2</v>
      </c>
      <c r="H2221" s="44">
        <v>2.8093799999999999E-2</v>
      </c>
      <c r="I2221" s="44">
        <v>3.1856300000000004E-2</v>
      </c>
      <c r="J2221" s="44">
        <v>0.05</v>
      </c>
      <c r="K2221" s="44">
        <v>4.0818E-2</v>
      </c>
      <c r="M2221" s="45">
        <v>1.9932099999999998E-2</v>
      </c>
    </row>
    <row r="2222" spans="4:13" ht="15.75" customHeight="1" x14ac:dyDescent="0.25">
      <c r="D2222" s="40"/>
      <c r="E2222" s="40"/>
      <c r="F2222" s="101">
        <v>39624</v>
      </c>
      <c r="G2222" s="44">
        <v>2.4825E-2</v>
      </c>
      <c r="H2222" s="44">
        <v>2.8081299999999997E-2</v>
      </c>
      <c r="I2222" s="44">
        <v>3.1712500000000005E-2</v>
      </c>
      <c r="J2222" s="44">
        <v>0.05</v>
      </c>
      <c r="K2222" s="44">
        <v>4.0994000000000003E-2</v>
      </c>
      <c r="M2222" s="45">
        <v>1.99388E-2</v>
      </c>
    </row>
    <row r="2223" spans="4:13" ht="15.75" customHeight="1" x14ac:dyDescent="0.25">
      <c r="D2223" s="40"/>
      <c r="E2223" s="40"/>
      <c r="F2223" s="101">
        <v>39625</v>
      </c>
      <c r="G2223" s="44">
        <v>2.4825E-2</v>
      </c>
      <c r="H2223" s="44">
        <v>2.8006299999999998E-2</v>
      </c>
      <c r="I2223" s="44">
        <v>3.1337499999999997E-2</v>
      </c>
      <c r="J2223" s="44">
        <v>0.05</v>
      </c>
      <c r="K2223" s="44">
        <v>4.0330000000000005E-2</v>
      </c>
      <c r="M2223" s="45">
        <v>2.0000900000000002E-2</v>
      </c>
    </row>
    <row r="2224" spans="4:13" ht="15.75" customHeight="1" x14ac:dyDescent="0.25">
      <c r="D2224" s="40"/>
      <c r="E2224" s="40"/>
      <c r="F2224" s="101">
        <v>39626</v>
      </c>
      <c r="G2224" s="44">
        <v>2.47063E-2</v>
      </c>
      <c r="H2224" s="44">
        <v>2.7912499999999996E-2</v>
      </c>
      <c r="I2224" s="44">
        <v>3.1537500000000003E-2</v>
      </c>
      <c r="J2224" s="44">
        <v>0.05</v>
      </c>
      <c r="K2224" s="44">
        <v>3.9652E-2</v>
      </c>
      <c r="M2224" s="45">
        <v>2.00095E-2</v>
      </c>
    </row>
    <row r="2225" spans="4:13" ht="15.75" customHeight="1" x14ac:dyDescent="0.25">
      <c r="D2225" s="40"/>
      <c r="E2225" s="40"/>
      <c r="F2225" s="101">
        <v>39629</v>
      </c>
      <c r="G2225" s="44">
        <v>2.4624999999999998E-2</v>
      </c>
      <c r="H2225" s="44">
        <v>2.78313E-2</v>
      </c>
      <c r="I2225" s="44">
        <v>3.1087500000000001E-2</v>
      </c>
      <c r="J2225" s="44">
        <v>0.05</v>
      </c>
      <c r="K2225" s="44">
        <v>3.9689999999999996E-2</v>
      </c>
      <c r="M2225" s="45">
        <v>1.9978800000000001E-2</v>
      </c>
    </row>
    <row r="2226" spans="4:13" ht="15.75" customHeight="1" x14ac:dyDescent="0.25">
      <c r="D2226" s="40"/>
      <c r="E2226" s="40"/>
      <c r="F2226" s="101">
        <v>39630</v>
      </c>
      <c r="G2226" s="44">
        <v>2.4612500000000002E-2</v>
      </c>
      <c r="H2226" s="44">
        <v>2.7875E-2</v>
      </c>
      <c r="I2226" s="44">
        <v>3.1224999999999999E-2</v>
      </c>
      <c r="J2226" s="44">
        <v>0.05</v>
      </c>
      <c r="K2226" s="44">
        <v>4.002E-2</v>
      </c>
      <c r="M2226" s="45">
        <v>2.0116299999999997E-2</v>
      </c>
    </row>
    <row r="2227" spans="4:13" ht="15.75" customHeight="1" x14ac:dyDescent="0.25">
      <c r="D2227" s="40"/>
      <c r="E2227" s="40"/>
      <c r="F2227" s="101">
        <v>39631</v>
      </c>
      <c r="G2227" s="44">
        <v>2.4624999999999998E-2</v>
      </c>
      <c r="H2227" s="44">
        <v>2.7912499999999996E-2</v>
      </c>
      <c r="I2227" s="44">
        <v>3.1337499999999997E-2</v>
      </c>
      <c r="J2227" s="44">
        <v>0.05</v>
      </c>
      <c r="K2227" s="44">
        <v>3.9574999999999999E-2</v>
      </c>
      <c r="M2227" s="45">
        <v>2.0190199999999998E-2</v>
      </c>
    </row>
    <row r="2228" spans="4:13" ht="15.75" customHeight="1" x14ac:dyDescent="0.25">
      <c r="D2228" s="40"/>
      <c r="E2228" s="40"/>
      <c r="F2228" s="101">
        <v>39632</v>
      </c>
      <c r="G2228" s="44">
        <v>2.46E-2</v>
      </c>
      <c r="H2228" s="44">
        <v>2.7912499999999996E-2</v>
      </c>
      <c r="I2228" s="44">
        <v>3.1300000000000001E-2</v>
      </c>
      <c r="J2228" s="44">
        <v>0.05</v>
      </c>
      <c r="K2228" s="44">
        <v>3.9750000000000001E-2</v>
      </c>
      <c r="M2228" s="45">
        <v>2.01543E-2</v>
      </c>
    </row>
    <row r="2229" spans="4:13" ht="15.75" customHeight="1" x14ac:dyDescent="0.25">
      <c r="D2229" s="40"/>
      <c r="E2229" s="40"/>
      <c r="F2229" s="101">
        <v>39633</v>
      </c>
      <c r="G2229" s="44">
        <v>2.4612500000000002E-2</v>
      </c>
      <c r="H2229" s="44">
        <v>2.78938E-2</v>
      </c>
      <c r="I2229" s="44">
        <v>3.1131300000000001E-2</v>
      </c>
      <c r="J2229" s="44" t="s">
        <v>33</v>
      </c>
      <c r="K2229" s="44">
        <v>3.9750000000000001E-2</v>
      </c>
      <c r="M2229" s="45">
        <v>2.01543E-2</v>
      </c>
    </row>
    <row r="2230" spans="4:13" ht="15.75" customHeight="1" x14ac:dyDescent="0.25">
      <c r="D2230" s="40"/>
      <c r="E2230" s="40"/>
      <c r="F2230" s="101">
        <v>39636</v>
      </c>
      <c r="G2230" s="44">
        <v>2.4612500000000002E-2</v>
      </c>
      <c r="H2230" s="44">
        <v>2.7912499999999996E-2</v>
      </c>
      <c r="I2230" s="44">
        <v>3.1156299999999998E-2</v>
      </c>
      <c r="J2230" s="44">
        <v>0.05</v>
      </c>
      <c r="K2230" s="44">
        <v>3.8995000000000002E-2</v>
      </c>
      <c r="M2230" s="45">
        <v>2.0045299999999999E-2</v>
      </c>
    </row>
    <row r="2231" spans="4:13" ht="15.75" customHeight="1" x14ac:dyDescent="0.25">
      <c r="D2231" s="40"/>
      <c r="E2231" s="40"/>
      <c r="F2231" s="101">
        <v>39637</v>
      </c>
      <c r="G2231" s="44">
        <v>2.4587500000000002E-2</v>
      </c>
      <c r="H2231" s="44">
        <v>2.7900000000000001E-2</v>
      </c>
      <c r="I2231" s="44">
        <v>3.0975000000000003E-2</v>
      </c>
      <c r="J2231" s="44">
        <v>0.05</v>
      </c>
      <c r="K2231" s="44">
        <v>3.8822000000000002E-2</v>
      </c>
      <c r="M2231" s="45">
        <v>1.9983900000000002E-2</v>
      </c>
    </row>
    <row r="2232" spans="4:13" ht="15.75" customHeight="1" x14ac:dyDescent="0.25">
      <c r="D2232" s="40"/>
      <c r="E2232" s="40"/>
      <c r="F2232" s="101">
        <v>39638</v>
      </c>
      <c r="G2232" s="44">
        <v>2.4587500000000002E-2</v>
      </c>
      <c r="H2232" s="44">
        <v>2.7918800000000001E-2</v>
      </c>
      <c r="I2232" s="44">
        <v>3.1131300000000001E-2</v>
      </c>
      <c r="J2232" s="44">
        <v>0.05</v>
      </c>
      <c r="K2232" s="44">
        <v>3.8112E-2</v>
      </c>
      <c r="M2232" s="45">
        <v>1.9883700000000001E-2</v>
      </c>
    </row>
    <row r="2233" spans="4:13" ht="15.75" customHeight="1" x14ac:dyDescent="0.25">
      <c r="D2233" s="40"/>
      <c r="E2233" s="40"/>
      <c r="F2233" s="101">
        <v>39639</v>
      </c>
      <c r="G2233" s="44">
        <v>2.4562499999999998E-2</v>
      </c>
      <c r="H2233" s="44">
        <v>2.7881300000000001E-2</v>
      </c>
      <c r="I2233" s="44">
        <v>3.09375E-2</v>
      </c>
      <c r="J2233" s="44">
        <v>0.05</v>
      </c>
      <c r="K2233" s="44">
        <v>3.7959E-2</v>
      </c>
      <c r="M2233" s="45">
        <v>1.98821E-2</v>
      </c>
    </row>
    <row r="2234" spans="4:13" ht="15.75" customHeight="1" x14ac:dyDescent="0.25">
      <c r="D2234" s="40"/>
      <c r="E2234" s="40"/>
      <c r="F2234" s="101">
        <v>39640</v>
      </c>
      <c r="G2234" s="44">
        <v>2.4575E-2</v>
      </c>
      <c r="H2234" s="44">
        <v>2.7906300000000002E-2</v>
      </c>
      <c r="I2234" s="44">
        <v>3.1212499999999997E-2</v>
      </c>
      <c r="J2234" s="44">
        <v>0.05</v>
      </c>
      <c r="K2234" s="44">
        <v>3.9576E-2</v>
      </c>
      <c r="M2234" s="45">
        <v>1.9877199999999998E-2</v>
      </c>
    </row>
    <row r="2235" spans="4:13" ht="15.75" customHeight="1" x14ac:dyDescent="0.25">
      <c r="D2235" s="40"/>
      <c r="E2235" s="40"/>
      <c r="F2235" s="101">
        <v>39643</v>
      </c>
      <c r="G2235" s="44">
        <v>2.46E-2</v>
      </c>
      <c r="H2235" s="44">
        <v>2.7906300000000002E-2</v>
      </c>
      <c r="I2235" s="44">
        <v>3.1224999999999999E-2</v>
      </c>
      <c r="J2235" s="44">
        <v>0.05</v>
      </c>
      <c r="K2235" s="44">
        <v>3.8553000000000004E-2</v>
      </c>
      <c r="M2235" s="45">
        <v>1.9919300000000001E-2</v>
      </c>
    </row>
    <row r="2236" spans="4:13" ht="15.75" customHeight="1" x14ac:dyDescent="0.25">
      <c r="D2236" s="40"/>
      <c r="E2236" s="40"/>
      <c r="F2236" s="101">
        <v>39644</v>
      </c>
      <c r="G2236" s="44">
        <v>2.45813E-2</v>
      </c>
      <c r="H2236" s="44">
        <v>2.78938E-2</v>
      </c>
      <c r="I2236" s="44">
        <v>3.0924999999999998E-2</v>
      </c>
      <c r="J2236" s="44">
        <v>0.05</v>
      </c>
      <c r="K2236" s="44">
        <v>3.8188E-2</v>
      </c>
      <c r="M2236" s="45">
        <v>1.9974200000000001E-2</v>
      </c>
    </row>
    <row r="2237" spans="4:13" ht="15.75" customHeight="1" x14ac:dyDescent="0.25">
      <c r="D2237" s="40"/>
      <c r="E2237" s="40"/>
      <c r="F2237" s="101">
        <v>39645</v>
      </c>
      <c r="G2237" s="44">
        <v>2.4562499999999998E-2</v>
      </c>
      <c r="H2237" s="44">
        <v>2.785E-2</v>
      </c>
      <c r="I2237" s="44">
        <v>3.07125E-2</v>
      </c>
      <c r="J2237" s="44">
        <v>0.05</v>
      </c>
      <c r="K2237" s="44">
        <v>3.9344000000000004E-2</v>
      </c>
      <c r="M2237" s="45">
        <v>2.0111400000000001E-2</v>
      </c>
    </row>
    <row r="2238" spans="4:13" ht="15.75" customHeight="1" x14ac:dyDescent="0.25">
      <c r="D2238" s="40"/>
      <c r="E2238" s="40"/>
      <c r="F2238" s="101">
        <v>39646</v>
      </c>
      <c r="G2238" s="44">
        <v>2.45813E-2</v>
      </c>
      <c r="H2238" s="44">
        <v>2.7862499999999998E-2</v>
      </c>
      <c r="I2238" s="44">
        <v>3.0843799999999998E-2</v>
      </c>
      <c r="J2238" s="44">
        <v>0.05</v>
      </c>
      <c r="K2238" s="44">
        <v>3.9906999999999998E-2</v>
      </c>
      <c r="M2238" s="45">
        <v>2.0113699999999998E-2</v>
      </c>
    </row>
    <row r="2239" spans="4:13" ht="15.75" customHeight="1" x14ac:dyDescent="0.25">
      <c r="D2239" s="40"/>
      <c r="E2239" s="40"/>
      <c r="F2239" s="101">
        <v>39647</v>
      </c>
      <c r="G2239" s="44">
        <v>2.4593799999999999E-2</v>
      </c>
      <c r="H2239" s="44">
        <v>2.7906300000000002E-2</v>
      </c>
      <c r="I2239" s="44">
        <v>3.1E-2</v>
      </c>
      <c r="J2239" s="44">
        <v>0.05</v>
      </c>
      <c r="K2239" s="44">
        <v>4.0827999999999996E-2</v>
      </c>
      <c r="M2239" s="45">
        <v>2.0138900000000001E-2</v>
      </c>
    </row>
    <row r="2240" spans="4:13" ht="15.75" customHeight="1" x14ac:dyDescent="0.25">
      <c r="D2240" s="40"/>
      <c r="E2240" s="40"/>
      <c r="F2240" s="101">
        <v>39650</v>
      </c>
      <c r="G2240" s="44">
        <v>2.4606300000000001E-2</v>
      </c>
      <c r="H2240" s="44">
        <v>2.7993800000000003E-2</v>
      </c>
      <c r="I2240" s="44">
        <v>3.1481300000000004E-2</v>
      </c>
      <c r="J2240" s="44">
        <v>0.05</v>
      </c>
      <c r="K2240" s="44">
        <v>4.0416000000000001E-2</v>
      </c>
      <c r="M2240" s="45">
        <v>2.0190700000000002E-2</v>
      </c>
    </row>
    <row r="2241" spans="4:13" ht="15.75" customHeight="1" x14ac:dyDescent="0.25">
      <c r="D2241" s="40"/>
      <c r="E2241" s="40"/>
      <c r="F2241" s="101">
        <v>39651</v>
      </c>
      <c r="G2241" s="44">
        <v>2.46188E-2</v>
      </c>
      <c r="H2241" s="44">
        <v>2.7962500000000001E-2</v>
      </c>
      <c r="I2241" s="44">
        <v>3.1393799999999999E-2</v>
      </c>
      <c r="J2241" s="44">
        <v>0.05</v>
      </c>
      <c r="K2241" s="44">
        <v>4.0987000000000003E-2</v>
      </c>
      <c r="M2241" s="45">
        <v>2.02133E-2</v>
      </c>
    </row>
    <row r="2242" spans="4:13" ht="15.75" customHeight="1" x14ac:dyDescent="0.25">
      <c r="D2242" s="40"/>
      <c r="E2242" s="40"/>
      <c r="F2242" s="101">
        <v>39652</v>
      </c>
      <c r="G2242" s="44">
        <v>2.4612500000000002E-2</v>
      </c>
      <c r="H2242" s="44">
        <v>2.7999999999999997E-2</v>
      </c>
      <c r="I2242" s="44">
        <v>3.1712500000000005E-2</v>
      </c>
      <c r="J2242" s="44">
        <v>0.05</v>
      </c>
      <c r="K2242" s="44">
        <v>4.1165E-2</v>
      </c>
      <c r="M2242" s="45">
        <v>2.0238900000000001E-2</v>
      </c>
    </row>
    <row r="2243" spans="4:13" ht="15.75" customHeight="1" x14ac:dyDescent="0.25">
      <c r="D2243" s="40"/>
      <c r="E2243" s="40"/>
      <c r="F2243" s="101">
        <v>39653</v>
      </c>
      <c r="G2243" s="44">
        <v>2.46E-2</v>
      </c>
      <c r="H2243" s="44">
        <v>2.7949999999999999E-2</v>
      </c>
      <c r="I2243" s="44">
        <v>3.1568800000000001E-2</v>
      </c>
      <c r="J2243" s="44">
        <v>0.05</v>
      </c>
      <c r="K2243" s="44">
        <v>3.9967999999999997E-2</v>
      </c>
      <c r="M2243" s="45">
        <v>2.0270299999999998E-2</v>
      </c>
    </row>
    <row r="2244" spans="4:13" ht="15.75" customHeight="1" x14ac:dyDescent="0.25">
      <c r="D2244" s="40"/>
      <c r="E2244" s="40"/>
      <c r="F2244" s="101">
        <v>39654</v>
      </c>
      <c r="G2244" s="44">
        <v>2.4575E-2</v>
      </c>
      <c r="H2244" s="44">
        <v>2.7931300000000003E-2</v>
      </c>
      <c r="I2244" s="44">
        <v>3.1118800000000002E-2</v>
      </c>
      <c r="J2244" s="44">
        <v>0.05</v>
      </c>
      <c r="K2244" s="44">
        <v>4.0968999999999998E-2</v>
      </c>
      <c r="M2244" s="45">
        <v>2.0290800000000001E-2</v>
      </c>
    </row>
    <row r="2245" spans="4:13" ht="15.75" customHeight="1" x14ac:dyDescent="0.25">
      <c r="D2245" s="40"/>
      <c r="E2245" s="40"/>
      <c r="F2245" s="101">
        <v>39657</v>
      </c>
      <c r="G2245" s="44">
        <v>2.4624999999999998E-2</v>
      </c>
      <c r="H2245" s="44">
        <v>2.7962500000000001E-2</v>
      </c>
      <c r="I2245" s="44">
        <v>3.1349999999999996E-2</v>
      </c>
      <c r="J2245" s="44">
        <v>0.05</v>
      </c>
      <c r="K2245" s="44">
        <v>4.0008000000000002E-2</v>
      </c>
      <c r="M2245" s="45">
        <v>2.02683E-2</v>
      </c>
    </row>
    <row r="2246" spans="4:13" ht="15.75" customHeight="1" x14ac:dyDescent="0.25">
      <c r="D2246" s="40"/>
      <c r="E2246" s="40"/>
      <c r="F2246" s="101">
        <v>39658</v>
      </c>
      <c r="G2246" s="44">
        <v>2.4631300000000002E-2</v>
      </c>
      <c r="H2246" s="44">
        <v>2.7987500000000002E-2</v>
      </c>
      <c r="I2246" s="44">
        <v>3.1162499999999999E-2</v>
      </c>
      <c r="J2246" s="44">
        <v>0.05</v>
      </c>
      <c r="K2246" s="44">
        <v>4.0379999999999999E-2</v>
      </c>
      <c r="M2246" s="45">
        <v>2.0232700000000003E-2</v>
      </c>
    </row>
    <row r="2247" spans="4:13" ht="15.75" customHeight="1" x14ac:dyDescent="0.25">
      <c r="D2247" s="40"/>
      <c r="E2247" s="40"/>
      <c r="F2247" s="101">
        <v>39659</v>
      </c>
      <c r="G2247" s="44">
        <v>2.46375E-2</v>
      </c>
      <c r="H2247" s="44">
        <v>2.8006299999999998E-2</v>
      </c>
      <c r="I2247" s="44">
        <v>3.125E-2</v>
      </c>
      <c r="J2247" s="44">
        <v>0.05</v>
      </c>
      <c r="K2247" s="44">
        <v>4.0438999999999996E-2</v>
      </c>
      <c r="M2247" s="45">
        <v>2.01993E-2</v>
      </c>
    </row>
    <row r="2248" spans="4:13" ht="15.75" customHeight="1" x14ac:dyDescent="0.25">
      <c r="D2248" s="40"/>
      <c r="E2248" s="40"/>
      <c r="F2248" s="101">
        <v>39660</v>
      </c>
      <c r="G2248" s="44">
        <v>2.4612500000000002E-2</v>
      </c>
      <c r="H2248" s="44">
        <v>2.7912499999999996E-2</v>
      </c>
      <c r="I2248" s="44">
        <v>3.0837500000000004E-2</v>
      </c>
      <c r="J2248" s="44">
        <v>0.05</v>
      </c>
      <c r="K2248" s="44">
        <v>3.9462000000000004E-2</v>
      </c>
      <c r="M2248" s="45">
        <v>2.0180899999999998E-2</v>
      </c>
    </row>
    <row r="2249" spans="4:13" ht="15.75" customHeight="1" x14ac:dyDescent="0.25">
      <c r="D2249" s="40"/>
      <c r="E2249" s="40"/>
      <c r="F2249" s="101">
        <v>39661</v>
      </c>
      <c r="G2249" s="44">
        <v>2.46E-2</v>
      </c>
      <c r="H2249" s="44">
        <v>2.7943799999999998E-2</v>
      </c>
      <c r="I2249" s="44">
        <v>3.0750000000000003E-2</v>
      </c>
      <c r="J2249" s="44">
        <v>0.05</v>
      </c>
      <c r="K2249" s="44">
        <v>3.9307000000000002E-2</v>
      </c>
      <c r="M2249" s="45">
        <v>2.0157500000000002E-2</v>
      </c>
    </row>
    <row r="2250" spans="4:13" ht="15.75" customHeight="1" x14ac:dyDescent="0.25">
      <c r="D2250" s="40"/>
      <c r="E2250" s="40"/>
      <c r="F2250" s="101">
        <v>39664</v>
      </c>
      <c r="G2250" s="44">
        <v>2.4612500000000002E-2</v>
      </c>
      <c r="H2250" s="44">
        <v>2.7981300000000001E-2</v>
      </c>
      <c r="I2250" s="44">
        <v>3.0906300000000001E-2</v>
      </c>
      <c r="J2250" s="44">
        <v>0.05</v>
      </c>
      <c r="K2250" s="44">
        <v>3.9619000000000001E-2</v>
      </c>
      <c r="M2250" s="45">
        <v>2.0064600000000002E-2</v>
      </c>
    </row>
    <row r="2251" spans="4:13" ht="15.75" customHeight="1" x14ac:dyDescent="0.25">
      <c r="D2251" s="40"/>
      <c r="E2251" s="40"/>
      <c r="F2251" s="101">
        <v>39665</v>
      </c>
      <c r="G2251" s="44">
        <v>2.4624999999999998E-2</v>
      </c>
      <c r="H2251" s="44">
        <v>2.80188E-2</v>
      </c>
      <c r="I2251" s="44">
        <v>3.1137499999999999E-2</v>
      </c>
      <c r="J2251" s="44">
        <v>0.05</v>
      </c>
      <c r="K2251" s="44">
        <v>4.0167000000000001E-2</v>
      </c>
      <c r="M2251" s="45">
        <v>2.0054900000000001E-2</v>
      </c>
    </row>
    <row r="2252" spans="4:13" ht="15.75" customHeight="1" x14ac:dyDescent="0.25">
      <c r="D2252" s="40"/>
      <c r="E2252" s="40"/>
      <c r="F2252" s="101">
        <v>39666</v>
      </c>
      <c r="G2252" s="44">
        <v>2.46188E-2</v>
      </c>
      <c r="H2252" s="44">
        <v>2.8025000000000001E-2</v>
      </c>
      <c r="I2252" s="44">
        <v>3.1012499999999998E-2</v>
      </c>
      <c r="J2252" s="44">
        <v>0.05</v>
      </c>
      <c r="K2252" s="44">
        <v>4.0500999999999995E-2</v>
      </c>
      <c r="M2252" s="45">
        <v>2.00748E-2</v>
      </c>
    </row>
    <row r="2253" spans="4:13" ht="15.75" customHeight="1" x14ac:dyDescent="0.25">
      <c r="D2253" s="40"/>
      <c r="E2253" s="40"/>
      <c r="F2253" s="101">
        <v>39667</v>
      </c>
      <c r="G2253" s="44">
        <v>2.4631300000000002E-2</v>
      </c>
      <c r="H2253" s="44">
        <v>2.8025000000000001E-2</v>
      </c>
      <c r="I2253" s="44">
        <v>3.1025E-2</v>
      </c>
      <c r="J2253" s="44">
        <v>0.05</v>
      </c>
      <c r="K2253" s="44">
        <v>3.9199999999999999E-2</v>
      </c>
      <c r="M2253" s="45">
        <v>2.0094899999999999E-2</v>
      </c>
    </row>
    <row r="2254" spans="4:13" ht="15.75" customHeight="1" x14ac:dyDescent="0.25">
      <c r="D2254" s="40"/>
      <c r="E2254" s="40"/>
      <c r="F2254" s="101">
        <v>39668</v>
      </c>
      <c r="G2254" s="44">
        <v>2.4606300000000001E-2</v>
      </c>
      <c r="H2254" s="44">
        <v>2.80375E-2</v>
      </c>
      <c r="I2254" s="44">
        <v>3.0912499999999999E-2</v>
      </c>
      <c r="J2254" s="44">
        <v>0.05</v>
      </c>
      <c r="K2254" s="44">
        <v>3.9275999999999998E-2</v>
      </c>
      <c r="M2254" s="45">
        <v>2.0122600000000001E-2</v>
      </c>
    </row>
    <row r="2255" spans="4:13" ht="15.75" customHeight="1" x14ac:dyDescent="0.25">
      <c r="D2255" s="40"/>
      <c r="E2255" s="40"/>
      <c r="F2255" s="101">
        <v>39671</v>
      </c>
      <c r="G2255" s="44">
        <v>2.46375E-2</v>
      </c>
      <c r="H2255" s="44">
        <v>2.80375E-2</v>
      </c>
      <c r="I2255" s="44">
        <v>3.09375E-2</v>
      </c>
      <c r="J2255" s="44">
        <v>0.05</v>
      </c>
      <c r="K2255" s="44">
        <v>3.9904000000000002E-2</v>
      </c>
      <c r="M2255" s="45">
        <v>2.0226099999999997E-2</v>
      </c>
    </row>
    <row r="2256" spans="4:13" ht="15.75" customHeight="1" x14ac:dyDescent="0.25">
      <c r="D2256" s="40"/>
      <c r="E2256" s="40"/>
      <c r="F2256" s="101">
        <v>39672</v>
      </c>
      <c r="G2256" s="44">
        <v>2.46375E-2</v>
      </c>
      <c r="H2256" s="44">
        <v>2.8043800000000001E-2</v>
      </c>
      <c r="I2256" s="44">
        <v>3.1031300000000001E-2</v>
      </c>
      <c r="J2256" s="44">
        <v>0.05</v>
      </c>
      <c r="K2256" s="44">
        <v>3.8954000000000003E-2</v>
      </c>
      <c r="M2256" s="45">
        <v>2.0255200000000001E-2</v>
      </c>
    </row>
    <row r="2257" spans="4:13" ht="15.75" customHeight="1" x14ac:dyDescent="0.25">
      <c r="D2257" s="40"/>
      <c r="E2257" s="40"/>
      <c r="F2257" s="101">
        <v>39673</v>
      </c>
      <c r="G2257" s="44">
        <v>2.4668800000000001E-2</v>
      </c>
      <c r="H2257" s="44">
        <v>2.8043800000000001E-2</v>
      </c>
      <c r="I2257" s="44">
        <v>3.0950000000000002E-2</v>
      </c>
      <c r="J2257" s="44">
        <v>0.05</v>
      </c>
      <c r="K2257" s="44">
        <v>3.9314000000000002E-2</v>
      </c>
      <c r="M2257" s="45">
        <v>2.0442100000000001E-2</v>
      </c>
    </row>
    <row r="2258" spans="4:13" ht="15.75" customHeight="1" x14ac:dyDescent="0.25">
      <c r="D2258" s="40"/>
      <c r="E2258" s="40"/>
      <c r="F2258" s="101">
        <v>39674</v>
      </c>
      <c r="G2258" s="44">
        <v>2.4656299999999999E-2</v>
      </c>
      <c r="H2258" s="44">
        <v>2.8068800000000001E-2</v>
      </c>
      <c r="I2258" s="44">
        <v>3.1037499999999999E-2</v>
      </c>
      <c r="J2258" s="44">
        <v>0.05</v>
      </c>
      <c r="K2258" s="44">
        <v>3.8859999999999999E-2</v>
      </c>
      <c r="M2258" s="45">
        <v>2.0451700000000003E-2</v>
      </c>
    </row>
    <row r="2259" spans="4:13" ht="15.75" customHeight="1" x14ac:dyDescent="0.25">
      <c r="D2259" s="40"/>
      <c r="E2259" s="40"/>
      <c r="F2259" s="101">
        <v>39675</v>
      </c>
      <c r="G2259" s="44">
        <v>2.4656299999999999E-2</v>
      </c>
      <c r="H2259" s="44">
        <v>2.8087499999999998E-2</v>
      </c>
      <c r="I2259" s="44">
        <v>3.1181299999999999E-2</v>
      </c>
      <c r="J2259" s="44">
        <v>0.05</v>
      </c>
      <c r="K2259" s="44">
        <v>3.8349000000000001E-2</v>
      </c>
      <c r="M2259" s="45">
        <v>2.0435999999999999E-2</v>
      </c>
    </row>
    <row r="2260" spans="4:13" ht="15.75" customHeight="1" x14ac:dyDescent="0.25">
      <c r="D2260" s="40"/>
      <c r="E2260" s="40"/>
      <c r="F2260" s="101">
        <v>39678</v>
      </c>
      <c r="G2260" s="44">
        <v>2.47063E-2</v>
      </c>
      <c r="H2260" s="44">
        <v>2.81E-2</v>
      </c>
      <c r="I2260" s="44">
        <v>3.1362500000000001E-2</v>
      </c>
      <c r="J2260" s="44">
        <v>0.05</v>
      </c>
      <c r="K2260" s="44">
        <v>3.8103999999999999E-2</v>
      </c>
      <c r="M2260" s="45">
        <v>1.9321399999999999E-2</v>
      </c>
    </row>
    <row r="2261" spans="4:13" ht="15.75" customHeight="1" x14ac:dyDescent="0.25">
      <c r="D2261" s="40"/>
      <c r="E2261" s="40"/>
      <c r="F2261" s="101">
        <v>39679</v>
      </c>
      <c r="G2261" s="44">
        <v>2.4712499999999998E-2</v>
      </c>
      <c r="H2261" s="44">
        <v>2.8112499999999999E-2</v>
      </c>
      <c r="I2261" s="44">
        <v>3.1337499999999997E-2</v>
      </c>
      <c r="J2261" s="44">
        <v>0.05</v>
      </c>
      <c r="K2261" s="44">
        <v>3.8292E-2</v>
      </c>
      <c r="M2261" s="45">
        <v>1.8891700000000001E-2</v>
      </c>
    </row>
    <row r="2262" spans="4:13" ht="15.75" customHeight="1" x14ac:dyDescent="0.25">
      <c r="D2262" s="40"/>
      <c r="E2262" s="40"/>
      <c r="F2262" s="101">
        <v>39680</v>
      </c>
      <c r="G2262" s="44">
        <v>2.4718799999999999E-2</v>
      </c>
      <c r="H2262" s="44">
        <v>2.8118799999999999E-2</v>
      </c>
      <c r="I2262" s="44">
        <v>3.1237499999999998E-2</v>
      </c>
      <c r="J2262" s="44">
        <v>0.05</v>
      </c>
      <c r="K2262" s="44">
        <v>3.8009000000000001E-2</v>
      </c>
      <c r="M2262" s="45">
        <v>1.8811999999999999E-2</v>
      </c>
    </row>
    <row r="2263" spans="4:13" ht="15.75" customHeight="1" x14ac:dyDescent="0.25">
      <c r="D2263" s="40"/>
      <c r="E2263" s="40"/>
      <c r="F2263" s="101">
        <v>39681</v>
      </c>
      <c r="G2263" s="44">
        <v>2.4718799999999999E-2</v>
      </c>
      <c r="H2263" s="44">
        <v>2.8106300000000001E-2</v>
      </c>
      <c r="I2263" s="44">
        <v>3.1025E-2</v>
      </c>
      <c r="J2263" s="44">
        <v>0.05</v>
      </c>
      <c r="K2263" s="44">
        <v>3.8290999999999999E-2</v>
      </c>
      <c r="M2263" s="45">
        <v>1.8801999999999999E-2</v>
      </c>
    </row>
    <row r="2264" spans="4:13" ht="15.75" customHeight="1" x14ac:dyDescent="0.25">
      <c r="D2264" s="40"/>
      <c r="E2264" s="40"/>
      <c r="F2264" s="101">
        <v>39682</v>
      </c>
      <c r="G2264" s="44">
        <v>2.4718799999999999E-2</v>
      </c>
      <c r="H2264" s="44">
        <v>2.81E-2</v>
      </c>
      <c r="I2264" s="44">
        <v>3.1137499999999999E-2</v>
      </c>
      <c r="J2264" s="44">
        <v>0.05</v>
      </c>
      <c r="K2264" s="44">
        <v>3.8704000000000002E-2</v>
      </c>
      <c r="M2264" s="45">
        <v>1.8768800000000002E-2</v>
      </c>
    </row>
    <row r="2265" spans="4:13" ht="15.75" customHeight="1" x14ac:dyDescent="0.25">
      <c r="D2265" s="40"/>
      <c r="E2265" s="40"/>
      <c r="F2265" s="101">
        <v>39685</v>
      </c>
      <c r="G2265" s="44" t="s">
        <v>33</v>
      </c>
      <c r="H2265" s="44" t="s">
        <v>33</v>
      </c>
      <c r="I2265" s="44" t="s">
        <v>33</v>
      </c>
      <c r="J2265" s="44">
        <v>0.05</v>
      </c>
      <c r="K2265" s="44">
        <v>3.7837000000000003E-2</v>
      </c>
      <c r="M2265" s="45">
        <v>1.7699599999999999E-2</v>
      </c>
    </row>
    <row r="2266" spans="4:13" ht="15.75" customHeight="1" x14ac:dyDescent="0.25">
      <c r="D2266" s="40"/>
      <c r="E2266" s="40"/>
      <c r="F2266" s="101">
        <v>39686</v>
      </c>
      <c r="G2266" s="44">
        <v>2.4700000000000003E-2</v>
      </c>
      <c r="H2266" s="44">
        <v>2.8093799999999999E-2</v>
      </c>
      <c r="I2266" s="44">
        <v>3.1162499999999999E-2</v>
      </c>
      <c r="J2266" s="44">
        <v>0.05</v>
      </c>
      <c r="K2266" s="44">
        <v>3.7742999999999999E-2</v>
      </c>
      <c r="M2266" s="45">
        <v>1.7153600000000001E-2</v>
      </c>
    </row>
    <row r="2267" spans="4:13" ht="15.75" customHeight="1" x14ac:dyDescent="0.25">
      <c r="D2267" s="40"/>
      <c r="E2267" s="40"/>
      <c r="F2267" s="101">
        <v>39687</v>
      </c>
      <c r="G2267" s="44">
        <v>2.4687500000000001E-2</v>
      </c>
      <c r="H2267" s="44">
        <v>2.81E-2</v>
      </c>
      <c r="I2267" s="44">
        <v>3.1175000000000001E-2</v>
      </c>
      <c r="J2267" s="44">
        <v>0.05</v>
      </c>
      <c r="K2267" s="44">
        <v>3.7629999999999997E-2</v>
      </c>
      <c r="M2267" s="45">
        <v>1.6484200000000001E-2</v>
      </c>
    </row>
    <row r="2268" spans="4:13" ht="15.75" customHeight="1" x14ac:dyDescent="0.25">
      <c r="D2268" s="40"/>
      <c r="E2268" s="40"/>
      <c r="F2268" s="101">
        <v>39688</v>
      </c>
      <c r="G2268" s="44">
        <v>2.4862499999999999E-2</v>
      </c>
      <c r="H2268" s="44">
        <v>2.81E-2</v>
      </c>
      <c r="I2268" s="44">
        <v>3.1150000000000001E-2</v>
      </c>
      <c r="J2268" s="44">
        <v>0.05</v>
      </c>
      <c r="K2268" s="44">
        <v>3.7779E-2</v>
      </c>
      <c r="M2268" s="45">
        <v>1.63734E-2</v>
      </c>
    </row>
    <row r="2269" spans="4:13" ht="15.75" customHeight="1" x14ac:dyDescent="0.25">
      <c r="D2269" s="40"/>
      <c r="E2269" s="40"/>
      <c r="F2269" s="101">
        <v>39689</v>
      </c>
      <c r="G2269" s="44">
        <v>2.4856300000000001E-2</v>
      </c>
      <c r="H2269" s="44">
        <v>2.8106300000000001E-2</v>
      </c>
      <c r="I2269" s="44">
        <v>3.1175000000000001E-2</v>
      </c>
      <c r="J2269" s="44">
        <v>0.05</v>
      </c>
      <c r="K2269" s="44">
        <v>3.8115999999999997E-2</v>
      </c>
      <c r="M2269" s="45">
        <v>1.6252300000000001E-2</v>
      </c>
    </row>
    <row r="2270" spans="4:13" ht="15.75" customHeight="1" x14ac:dyDescent="0.25">
      <c r="D2270" s="40"/>
      <c r="E2270" s="40"/>
      <c r="F2270" s="101">
        <v>39692</v>
      </c>
      <c r="G2270" s="44">
        <v>2.4856300000000001E-2</v>
      </c>
      <c r="H2270" s="44">
        <v>2.81E-2</v>
      </c>
      <c r="I2270" s="44">
        <v>3.1125E-2</v>
      </c>
      <c r="J2270" s="44" t="s">
        <v>33</v>
      </c>
      <c r="K2270" s="44">
        <v>3.8115999999999997E-2</v>
      </c>
      <c r="M2270" s="45">
        <v>1.6252300000000001E-2</v>
      </c>
    </row>
    <row r="2271" spans="4:13" ht="15.75" customHeight="1" x14ac:dyDescent="0.25">
      <c r="D2271" s="40"/>
      <c r="E2271" s="40"/>
      <c r="F2271" s="101">
        <v>39693</v>
      </c>
      <c r="G2271" s="44">
        <v>2.4856300000000001E-2</v>
      </c>
      <c r="H2271" s="44">
        <v>2.8131300000000001E-2</v>
      </c>
      <c r="I2271" s="44">
        <v>3.1193800000000001E-2</v>
      </c>
      <c r="J2271" s="44">
        <v>0.05</v>
      </c>
      <c r="K2271" s="44">
        <v>3.7325999999999998E-2</v>
      </c>
      <c r="M2271" s="45">
        <v>1.4768300000000002E-2</v>
      </c>
    </row>
    <row r="2272" spans="4:13" ht="15.75" customHeight="1" x14ac:dyDescent="0.25">
      <c r="D2272" s="40"/>
      <c r="E2272" s="40"/>
      <c r="F2272" s="101">
        <v>39694</v>
      </c>
      <c r="G2272" s="44">
        <v>2.4874999999999998E-2</v>
      </c>
      <c r="H2272" s="44">
        <v>2.8137500000000003E-2</v>
      </c>
      <c r="I2272" s="44">
        <v>3.1087500000000001E-2</v>
      </c>
      <c r="J2272" s="44">
        <v>0.05</v>
      </c>
      <c r="K2272" s="44">
        <v>3.6989999999999995E-2</v>
      </c>
      <c r="M2272" s="45">
        <v>1.4171E-2</v>
      </c>
    </row>
    <row r="2273" spans="4:13" ht="15.75" customHeight="1" x14ac:dyDescent="0.25">
      <c r="D2273" s="40"/>
      <c r="E2273" s="40"/>
      <c r="F2273" s="101">
        <v>39695</v>
      </c>
      <c r="G2273" s="44">
        <v>2.4868800000000003E-2</v>
      </c>
      <c r="H2273" s="44">
        <v>2.8149999999999998E-2</v>
      </c>
      <c r="I2273" s="44">
        <v>3.1131300000000001E-2</v>
      </c>
      <c r="J2273" s="44">
        <v>0.05</v>
      </c>
      <c r="K2273" s="44">
        <v>3.6227000000000002E-2</v>
      </c>
      <c r="M2273" s="45">
        <v>1.2750300000000001E-2</v>
      </c>
    </row>
    <row r="2274" spans="4:13" ht="15.75" customHeight="1" x14ac:dyDescent="0.25">
      <c r="D2274" s="40"/>
      <c r="E2274" s="40"/>
      <c r="F2274" s="101">
        <v>39696</v>
      </c>
      <c r="G2274" s="44">
        <v>2.4868800000000003E-2</v>
      </c>
      <c r="H2274" s="44">
        <v>2.81438E-2</v>
      </c>
      <c r="I2274" s="44">
        <v>3.1025E-2</v>
      </c>
      <c r="J2274" s="44">
        <v>0.05</v>
      </c>
      <c r="K2274" s="44">
        <v>3.6985999999999998E-2</v>
      </c>
      <c r="M2274" s="45">
        <v>1.24996E-2</v>
      </c>
    </row>
    <row r="2275" spans="4:13" ht="15.75" customHeight="1" x14ac:dyDescent="0.25">
      <c r="D2275" s="40"/>
      <c r="E2275" s="40"/>
      <c r="F2275" s="101">
        <v>39699</v>
      </c>
      <c r="G2275" s="44">
        <v>2.4881299999999999E-2</v>
      </c>
      <c r="H2275" s="44">
        <v>2.8168799999999997E-2</v>
      </c>
      <c r="I2275" s="44">
        <v>3.1224999999999999E-2</v>
      </c>
      <c r="J2275" s="44">
        <v>0.05</v>
      </c>
      <c r="K2275" s="44">
        <v>3.6742999999999998E-2</v>
      </c>
      <c r="M2275" s="45">
        <v>1.1064600000000001E-2</v>
      </c>
    </row>
    <row r="2276" spans="4:13" ht="15.75" customHeight="1" x14ac:dyDescent="0.25">
      <c r="D2276" s="40"/>
      <c r="E2276" s="40"/>
      <c r="F2276" s="101">
        <v>39700</v>
      </c>
      <c r="G2276" s="44">
        <v>2.48875E-2</v>
      </c>
      <c r="H2276" s="44">
        <v>2.8181299999999999E-2</v>
      </c>
      <c r="I2276" s="44">
        <v>3.0968800000000001E-2</v>
      </c>
      <c r="J2276" s="44">
        <v>0.05</v>
      </c>
      <c r="K2276" s="44">
        <v>3.5668000000000005E-2</v>
      </c>
      <c r="M2276" s="45">
        <v>1.04207E-2</v>
      </c>
    </row>
    <row r="2277" spans="4:13" ht="15.75" customHeight="1" x14ac:dyDescent="0.25">
      <c r="D2277" s="40"/>
      <c r="E2277" s="40"/>
      <c r="F2277" s="101">
        <v>39701</v>
      </c>
      <c r="G2277" s="44">
        <v>2.4868800000000003E-2</v>
      </c>
      <c r="H2277" s="44">
        <v>2.8187500000000001E-2</v>
      </c>
      <c r="I2277" s="44">
        <v>3.0875E-2</v>
      </c>
      <c r="J2277" s="44">
        <v>0.05</v>
      </c>
      <c r="K2277" s="44">
        <v>3.6295000000000001E-2</v>
      </c>
      <c r="M2277" s="45">
        <v>9.7735000000000009E-3</v>
      </c>
    </row>
    <row r="2278" spans="4:13" ht="15.75" customHeight="1" x14ac:dyDescent="0.25">
      <c r="D2278" s="40"/>
      <c r="E2278" s="40"/>
      <c r="F2278" s="101">
        <v>39702</v>
      </c>
      <c r="G2278" s="44">
        <v>2.4874999999999998E-2</v>
      </c>
      <c r="H2278" s="44">
        <v>2.8187500000000001E-2</v>
      </c>
      <c r="I2278" s="44">
        <v>3.0843799999999998E-2</v>
      </c>
      <c r="J2278" s="44">
        <v>0.05</v>
      </c>
      <c r="K2278" s="44">
        <v>3.6424999999999999E-2</v>
      </c>
      <c r="M2278" s="45">
        <v>8.3664000000000013E-3</v>
      </c>
    </row>
    <row r="2279" spans="4:13" ht="15.75" customHeight="1" x14ac:dyDescent="0.25">
      <c r="D2279" s="40"/>
      <c r="E2279" s="40"/>
      <c r="F2279" s="101">
        <v>39703</v>
      </c>
      <c r="G2279" s="44">
        <v>2.4881299999999999E-2</v>
      </c>
      <c r="H2279" s="44">
        <v>2.8187500000000001E-2</v>
      </c>
      <c r="I2279" s="44">
        <v>3.0893799999999999E-2</v>
      </c>
      <c r="J2279" s="44">
        <v>0.05</v>
      </c>
      <c r="K2279" s="44">
        <v>3.7186999999999998E-2</v>
      </c>
      <c r="M2279" s="45">
        <v>7.9836999999999998E-3</v>
      </c>
    </row>
    <row r="2280" spans="4:13" ht="15.75" customHeight="1" x14ac:dyDescent="0.25">
      <c r="D2280" s="40"/>
      <c r="E2280" s="40"/>
      <c r="F2280" s="101">
        <v>39706</v>
      </c>
      <c r="G2280" s="44">
        <v>2.4968799999999999E-2</v>
      </c>
      <c r="H2280" s="44">
        <v>2.81625E-2</v>
      </c>
      <c r="I2280" s="44">
        <v>3.0012500000000001E-2</v>
      </c>
      <c r="J2280" s="44">
        <v>0.05</v>
      </c>
      <c r="K2280" s="44">
        <v>3.3868000000000002E-2</v>
      </c>
      <c r="M2280" s="45">
        <v>6.3480999999999997E-3</v>
      </c>
    </row>
    <row r="2281" spans="4:13" ht="15.75" customHeight="1" x14ac:dyDescent="0.25">
      <c r="D2281" s="40"/>
      <c r="E2281" s="40"/>
      <c r="F2281" s="101">
        <v>39707</v>
      </c>
      <c r="G2281" s="44">
        <v>2.7474999999999999E-2</v>
      </c>
      <c r="H2281" s="44">
        <v>2.8762500000000003E-2</v>
      </c>
      <c r="I2281" s="44">
        <v>3.0162499999999998E-2</v>
      </c>
      <c r="J2281" s="44">
        <v>0.05</v>
      </c>
      <c r="K2281" s="44">
        <v>3.4356999999999999E-2</v>
      </c>
      <c r="M2281" s="45">
        <v>5.8345000000000003E-3</v>
      </c>
    </row>
    <row r="2282" spans="4:13" ht="15.75" customHeight="1" x14ac:dyDescent="0.25">
      <c r="D2282" s="40"/>
      <c r="E2282" s="40"/>
      <c r="F2282" s="101">
        <v>39708</v>
      </c>
      <c r="G2282" s="44">
        <v>3.0299999999999997E-2</v>
      </c>
      <c r="H2282" s="44">
        <v>3.0624999999999999E-2</v>
      </c>
      <c r="I2282" s="44">
        <v>3.2524999999999998E-2</v>
      </c>
      <c r="J2282" s="44">
        <v>0.05</v>
      </c>
      <c r="K2282" s="44">
        <v>3.4137000000000001E-2</v>
      </c>
      <c r="M2282" s="45">
        <v>5.5277E-3</v>
      </c>
    </row>
    <row r="2283" spans="4:13" ht="15.75" customHeight="1" x14ac:dyDescent="0.25">
      <c r="D2283" s="40"/>
      <c r="E2283" s="40"/>
      <c r="F2283" s="101">
        <v>39709</v>
      </c>
      <c r="G2283" s="44">
        <v>3.1875000000000001E-2</v>
      </c>
      <c r="H2283" s="44">
        <v>3.2037499999999997E-2</v>
      </c>
      <c r="I2283" s="44">
        <v>3.3849999999999998E-2</v>
      </c>
      <c r="J2283" s="44">
        <v>0.05</v>
      </c>
      <c r="K2283" s="44">
        <v>3.5436999999999996E-2</v>
      </c>
      <c r="M2283" s="45">
        <v>5.2073000000000006E-3</v>
      </c>
    </row>
    <row r="2284" spans="4:13" ht="15.75" customHeight="1" x14ac:dyDescent="0.25">
      <c r="D2284" s="40"/>
      <c r="E2284" s="40"/>
      <c r="F2284" s="101">
        <v>39710</v>
      </c>
      <c r="G2284" s="44">
        <v>3.1899999999999998E-2</v>
      </c>
      <c r="H2284" s="44">
        <v>3.2099999999999997E-2</v>
      </c>
      <c r="I2284" s="44">
        <v>3.4575000000000002E-2</v>
      </c>
      <c r="J2284" s="44">
        <v>0.05</v>
      </c>
      <c r="K2284" s="44">
        <v>3.8105E-2</v>
      </c>
      <c r="M2284" s="45">
        <v>5.13E-3</v>
      </c>
    </row>
    <row r="2285" spans="4:13" ht="15.75" customHeight="1" x14ac:dyDescent="0.25">
      <c r="D2285" s="40"/>
      <c r="E2285" s="40"/>
      <c r="F2285" s="101">
        <v>39713</v>
      </c>
      <c r="G2285" s="44">
        <v>3.1762499999999999E-2</v>
      </c>
      <c r="H2285" s="44">
        <v>3.1974999999999996E-2</v>
      </c>
      <c r="I2285" s="44">
        <v>3.4287499999999999E-2</v>
      </c>
      <c r="J2285" s="44">
        <v>0.05</v>
      </c>
      <c r="K2285" s="44">
        <v>3.8351000000000003E-2</v>
      </c>
      <c r="M2285" s="45">
        <v>3.9039000000000001E-3</v>
      </c>
    </row>
    <row r="2286" spans="4:13" ht="15.75" customHeight="1" x14ac:dyDescent="0.25">
      <c r="D2286" s="40"/>
      <c r="E2286" s="40"/>
      <c r="F2286" s="101">
        <v>39714</v>
      </c>
      <c r="G2286" s="44">
        <v>3.2068800000000001E-2</v>
      </c>
      <c r="H2286" s="44">
        <v>3.2112500000000002E-2</v>
      </c>
      <c r="I2286" s="44">
        <v>3.465E-2</v>
      </c>
      <c r="J2286" s="44">
        <v>0.05</v>
      </c>
      <c r="K2286" s="44">
        <v>3.7991000000000004E-2</v>
      </c>
      <c r="M2286" s="45">
        <v>3.6571999999999998E-3</v>
      </c>
    </row>
    <row r="2287" spans="4:13" ht="15.75" customHeight="1" x14ac:dyDescent="0.25">
      <c r="D2287" s="40"/>
      <c r="E2287" s="40"/>
      <c r="F2287" s="101">
        <v>39715</v>
      </c>
      <c r="G2287" s="44">
        <v>3.4287499999999999E-2</v>
      </c>
      <c r="H2287" s="44">
        <v>3.4762500000000002E-2</v>
      </c>
      <c r="I2287" s="44">
        <v>3.7012499999999997E-2</v>
      </c>
      <c r="J2287" s="44">
        <v>0.05</v>
      </c>
      <c r="K2287" s="44">
        <v>3.8103999999999999E-2</v>
      </c>
      <c r="M2287" s="45">
        <v>3.7739000000000002E-3</v>
      </c>
    </row>
    <row r="2288" spans="4:13" ht="15.75" customHeight="1" x14ac:dyDescent="0.25">
      <c r="D2288" s="40"/>
      <c r="E2288" s="40"/>
      <c r="F2288" s="101">
        <v>39716</v>
      </c>
      <c r="G2288" s="44">
        <v>3.7087500000000002E-2</v>
      </c>
      <c r="H2288" s="44">
        <v>3.7687499999999999E-2</v>
      </c>
      <c r="I2288" s="44">
        <v>3.9750000000000001E-2</v>
      </c>
      <c r="J2288" s="44">
        <v>0.05</v>
      </c>
      <c r="K2288" s="44">
        <v>3.8539999999999998E-2</v>
      </c>
      <c r="M2288" s="45">
        <v>4.2256999999999998E-3</v>
      </c>
    </row>
    <row r="2289" spans="4:13" ht="15.75" customHeight="1" x14ac:dyDescent="0.25">
      <c r="D2289" s="40"/>
      <c r="E2289" s="40"/>
      <c r="F2289" s="101">
        <v>39717</v>
      </c>
      <c r="G2289" s="44">
        <v>3.7037500000000001E-2</v>
      </c>
      <c r="H2289" s="44">
        <v>3.7618800000000001E-2</v>
      </c>
      <c r="I2289" s="44">
        <v>3.8762500000000005E-2</v>
      </c>
      <c r="J2289" s="44">
        <v>0.05</v>
      </c>
      <c r="K2289" s="44">
        <v>3.8519999999999999E-2</v>
      </c>
      <c r="M2289" s="45">
        <v>4.2620000000000002E-3</v>
      </c>
    </row>
    <row r="2290" spans="4:13" ht="15.75" customHeight="1" x14ac:dyDescent="0.25">
      <c r="D2290" s="40"/>
      <c r="E2290" s="40"/>
      <c r="F2290" s="101">
        <v>39720</v>
      </c>
      <c r="G2290" s="44">
        <v>3.7200000000000004E-2</v>
      </c>
      <c r="H2290" s="44">
        <v>3.8824999999999998E-2</v>
      </c>
      <c r="I2290" s="44">
        <v>3.8337500000000004E-2</v>
      </c>
      <c r="J2290" s="44">
        <v>0.05</v>
      </c>
      <c r="K2290" s="44">
        <v>3.5776000000000002E-2</v>
      </c>
      <c r="M2290" s="45">
        <v>3.9306000000000002E-3</v>
      </c>
    </row>
    <row r="2291" spans="4:13" ht="15.75" customHeight="1" x14ac:dyDescent="0.25">
      <c r="D2291" s="40"/>
      <c r="E2291" s="40"/>
      <c r="F2291" s="101">
        <v>39721</v>
      </c>
      <c r="G2291" s="44">
        <v>3.9262499999999999E-2</v>
      </c>
      <c r="H2291" s="44">
        <v>4.0525000000000005E-2</v>
      </c>
      <c r="I2291" s="44">
        <v>3.9812500000000001E-2</v>
      </c>
      <c r="J2291" s="44">
        <v>0.05</v>
      </c>
      <c r="K2291" s="44">
        <v>3.8233999999999997E-2</v>
      </c>
      <c r="M2291" s="45">
        <v>3.7071999999999999E-3</v>
      </c>
    </row>
    <row r="2292" spans="4:13" ht="15.75" customHeight="1" x14ac:dyDescent="0.25">
      <c r="D2292" s="40"/>
      <c r="E2292" s="40"/>
      <c r="F2292" s="101">
        <v>39722</v>
      </c>
      <c r="G2292" s="44">
        <v>4.0025000000000005E-2</v>
      </c>
      <c r="H2292" s="44">
        <v>4.1500000000000002E-2</v>
      </c>
      <c r="I2292" s="44">
        <v>4.0374999999999994E-2</v>
      </c>
      <c r="J2292" s="44">
        <v>0.05</v>
      </c>
      <c r="K2292" s="44">
        <v>3.7381999999999999E-2</v>
      </c>
      <c r="M2292" s="45">
        <v>3.4671999999999997E-3</v>
      </c>
    </row>
    <row r="2293" spans="4:13" ht="15.75" customHeight="1" x14ac:dyDescent="0.25">
      <c r="D2293" s="40"/>
      <c r="E2293" s="40"/>
      <c r="F2293" s="101">
        <v>39723</v>
      </c>
      <c r="G2293" s="44">
        <v>4.045E-2</v>
      </c>
      <c r="H2293" s="44">
        <v>4.2074999999999994E-2</v>
      </c>
      <c r="I2293" s="44">
        <v>4.0525000000000005E-2</v>
      </c>
      <c r="J2293" s="44">
        <v>0.05</v>
      </c>
      <c r="K2293" s="44">
        <v>3.6276000000000003E-2</v>
      </c>
      <c r="M2293" s="45">
        <v>3.3378999999999995E-3</v>
      </c>
    </row>
    <row r="2294" spans="4:13" ht="15.75" customHeight="1" x14ac:dyDescent="0.25">
      <c r="D2294" s="40"/>
      <c r="E2294" s="40"/>
      <c r="F2294" s="101">
        <v>39724</v>
      </c>
      <c r="G2294" s="44">
        <v>4.1100000000000005E-2</v>
      </c>
      <c r="H2294" s="44">
        <v>4.3337500000000001E-2</v>
      </c>
      <c r="I2294" s="44">
        <v>4.1312499999999995E-2</v>
      </c>
      <c r="J2294" s="44">
        <v>0.05</v>
      </c>
      <c r="K2294" s="44">
        <v>3.6031000000000001E-2</v>
      </c>
      <c r="M2294" s="45">
        <v>3.3714000000000001E-3</v>
      </c>
    </row>
    <row r="2295" spans="4:13" ht="15.75" customHeight="1" x14ac:dyDescent="0.25">
      <c r="D2295" s="40"/>
      <c r="E2295" s="40"/>
      <c r="F2295" s="101">
        <v>39727</v>
      </c>
      <c r="G2295" s="44">
        <v>4.0925000000000003E-2</v>
      </c>
      <c r="H2295" s="44">
        <v>4.2887500000000002E-2</v>
      </c>
      <c r="I2295" s="44">
        <v>4.0525000000000005E-2</v>
      </c>
      <c r="J2295" s="44">
        <v>0.05</v>
      </c>
      <c r="K2295" s="44">
        <v>3.4532E-2</v>
      </c>
      <c r="M2295" s="45">
        <v>3.4424E-3</v>
      </c>
    </row>
    <row r="2296" spans="4:13" ht="15.75" customHeight="1" x14ac:dyDescent="0.25">
      <c r="D2296" s="40"/>
      <c r="E2296" s="40"/>
      <c r="F2296" s="101">
        <v>39728</v>
      </c>
      <c r="G2296" s="44">
        <v>4.1399999999999999E-2</v>
      </c>
      <c r="H2296" s="44">
        <v>4.3200000000000002E-2</v>
      </c>
      <c r="I2296" s="44">
        <v>4.0162500000000004E-2</v>
      </c>
      <c r="J2296" s="44">
        <v>0.05</v>
      </c>
      <c r="K2296" s="44">
        <v>3.5028000000000004E-2</v>
      </c>
      <c r="M2296" s="45">
        <v>3.4391999999999999E-3</v>
      </c>
    </row>
    <row r="2297" spans="4:13" ht="15.75" customHeight="1" x14ac:dyDescent="0.25">
      <c r="D2297" s="40"/>
      <c r="E2297" s="40"/>
      <c r="F2297" s="101">
        <v>39729</v>
      </c>
      <c r="G2297" s="44">
        <v>4.2937500000000003E-2</v>
      </c>
      <c r="H2297" s="44">
        <v>4.52375E-2</v>
      </c>
      <c r="I2297" s="44">
        <v>4.1075E-2</v>
      </c>
      <c r="J2297" s="44">
        <v>4.4999999999999998E-2</v>
      </c>
      <c r="K2297" s="44">
        <v>3.6400999999999996E-2</v>
      </c>
      <c r="M2297" s="45">
        <v>3.2852999999999997E-3</v>
      </c>
    </row>
    <row r="2298" spans="4:13" ht="15.75" customHeight="1" x14ac:dyDescent="0.25">
      <c r="D2298" s="40"/>
      <c r="E2298" s="40"/>
      <c r="F2298" s="101">
        <v>39730</v>
      </c>
      <c r="G2298" s="44">
        <v>4.5124999999999998E-2</v>
      </c>
      <c r="H2298" s="44">
        <v>4.7500000000000001E-2</v>
      </c>
      <c r="I2298" s="44">
        <v>4.3749999999999997E-2</v>
      </c>
      <c r="J2298" s="44">
        <v>4.4999999999999998E-2</v>
      </c>
      <c r="K2298" s="44">
        <v>3.7850000000000002E-2</v>
      </c>
      <c r="M2298" s="45">
        <v>3.3567000000000002E-3</v>
      </c>
    </row>
    <row r="2299" spans="4:13" ht="15.75" customHeight="1" x14ac:dyDescent="0.25">
      <c r="D2299" s="40"/>
      <c r="E2299" s="40"/>
      <c r="F2299" s="101">
        <v>39731</v>
      </c>
      <c r="G2299" s="44">
        <v>4.5875000000000006E-2</v>
      </c>
      <c r="H2299" s="44">
        <v>4.8187499999999994E-2</v>
      </c>
      <c r="I2299" s="44">
        <v>4.3937499999999997E-2</v>
      </c>
      <c r="J2299" s="44">
        <v>4.4999999999999998E-2</v>
      </c>
      <c r="K2299" s="44">
        <v>3.8704999999999996E-2</v>
      </c>
      <c r="M2299" s="45">
        <v>3.4391999999999999E-3</v>
      </c>
    </row>
    <row r="2300" spans="4:13" ht="15.75" customHeight="1" x14ac:dyDescent="0.25">
      <c r="D2300" s="40"/>
      <c r="E2300" s="40"/>
      <c r="F2300" s="101">
        <v>39734</v>
      </c>
      <c r="G2300" s="44">
        <v>4.5599999999999995E-2</v>
      </c>
      <c r="H2300" s="44">
        <v>4.7525000000000005E-2</v>
      </c>
      <c r="I2300" s="44">
        <v>4.3762499999999996E-2</v>
      </c>
      <c r="J2300" s="44" t="s">
        <v>33</v>
      </c>
      <c r="K2300" s="44">
        <v>3.8704999999999996E-2</v>
      </c>
      <c r="M2300" s="45">
        <v>3.4391999999999999E-3</v>
      </c>
    </row>
    <row r="2301" spans="4:13" ht="15.75" customHeight="1" x14ac:dyDescent="0.25">
      <c r="D2301" s="40"/>
      <c r="E2301" s="40"/>
      <c r="F2301" s="101">
        <v>39735</v>
      </c>
      <c r="G2301" s="44">
        <v>4.4687499999999998E-2</v>
      </c>
      <c r="H2301" s="44">
        <v>4.6349999999999995E-2</v>
      </c>
      <c r="I2301" s="44">
        <v>4.2549999999999998E-2</v>
      </c>
      <c r="J2301" s="44">
        <v>4.4999999999999998E-2</v>
      </c>
      <c r="K2301" s="44">
        <v>4.0772000000000003E-2</v>
      </c>
      <c r="M2301" s="45">
        <v>3.5715E-3</v>
      </c>
    </row>
    <row r="2302" spans="4:13" ht="15.75" customHeight="1" x14ac:dyDescent="0.25">
      <c r="D2302" s="40"/>
      <c r="E2302" s="40"/>
      <c r="F2302" s="101">
        <v>39736</v>
      </c>
      <c r="G2302" s="44">
        <v>4.3587499999999994E-2</v>
      </c>
      <c r="H2302" s="44">
        <v>4.5499999999999999E-2</v>
      </c>
      <c r="I2302" s="44">
        <v>4.2212500000000007E-2</v>
      </c>
      <c r="J2302" s="44">
        <v>4.4999999999999998E-2</v>
      </c>
      <c r="K2302" s="44">
        <v>3.9453000000000002E-2</v>
      </c>
      <c r="M2302" s="45">
        <v>3.4793000000000003E-3</v>
      </c>
    </row>
    <row r="2303" spans="4:13" ht="15.75" customHeight="1" x14ac:dyDescent="0.25">
      <c r="D2303" s="40"/>
      <c r="E2303" s="40"/>
      <c r="F2303" s="101">
        <v>39737</v>
      </c>
      <c r="G2303" s="44">
        <v>4.2775000000000001E-2</v>
      </c>
      <c r="H2303" s="44">
        <v>4.5025000000000003E-2</v>
      </c>
      <c r="I2303" s="44">
        <v>4.1787499999999998E-2</v>
      </c>
      <c r="J2303" s="44">
        <v>4.4999999999999998E-2</v>
      </c>
      <c r="K2303" s="44">
        <v>3.9569E-2</v>
      </c>
      <c r="M2303" s="45">
        <v>3.5504999999999998E-3</v>
      </c>
    </row>
    <row r="2304" spans="4:13" ht="15.75" customHeight="1" x14ac:dyDescent="0.25">
      <c r="D2304" s="40"/>
      <c r="E2304" s="40"/>
      <c r="F2304" s="101">
        <v>39738</v>
      </c>
      <c r="G2304" s="44">
        <v>4.1812500000000002E-2</v>
      </c>
      <c r="H2304" s="44">
        <v>4.4187500000000005E-2</v>
      </c>
      <c r="I2304" s="44">
        <v>4.1299999999999996E-2</v>
      </c>
      <c r="J2304" s="44">
        <v>4.4999999999999998E-2</v>
      </c>
      <c r="K2304" s="44">
        <v>3.9299000000000001E-2</v>
      </c>
      <c r="M2304" s="45">
        <v>3.6294999999999999E-3</v>
      </c>
    </row>
    <row r="2305" spans="4:13" ht="15.75" customHeight="1" x14ac:dyDescent="0.25">
      <c r="D2305" s="40"/>
      <c r="E2305" s="40"/>
      <c r="F2305" s="101">
        <v>39741</v>
      </c>
      <c r="G2305" s="44">
        <v>3.7512500000000004E-2</v>
      </c>
      <c r="H2305" s="44">
        <v>4.0587499999999999E-2</v>
      </c>
      <c r="I2305" s="44">
        <v>3.8287500000000002E-2</v>
      </c>
      <c r="J2305" s="44">
        <v>4.4999999999999998E-2</v>
      </c>
      <c r="K2305" s="44">
        <v>3.8415999999999999E-2</v>
      </c>
      <c r="M2305" s="45">
        <v>3.7683E-3</v>
      </c>
    </row>
    <row r="2306" spans="4:13" ht="15.75" customHeight="1" x14ac:dyDescent="0.25">
      <c r="D2306" s="40"/>
      <c r="E2306" s="40"/>
      <c r="F2306" s="101">
        <v>39742</v>
      </c>
      <c r="G2306" s="44">
        <v>3.5275000000000001E-2</v>
      </c>
      <c r="H2306" s="44">
        <v>3.8337500000000004E-2</v>
      </c>
      <c r="I2306" s="44">
        <v>3.7000000000000005E-2</v>
      </c>
      <c r="J2306" s="44">
        <v>4.4999999999999998E-2</v>
      </c>
      <c r="K2306" s="44">
        <v>3.7387999999999998E-2</v>
      </c>
      <c r="M2306" s="45">
        <v>3.7586000000000004E-3</v>
      </c>
    </row>
    <row r="2307" spans="4:13" ht="15.75" customHeight="1" x14ac:dyDescent="0.25">
      <c r="D2307" s="40"/>
      <c r="E2307" s="40"/>
      <c r="F2307" s="101">
        <v>39743</v>
      </c>
      <c r="G2307" s="44">
        <v>3.2750000000000001E-2</v>
      </c>
      <c r="H2307" s="44">
        <v>3.54125E-2</v>
      </c>
      <c r="I2307" s="44">
        <v>3.4825000000000002E-2</v>
      </c>
      <c r="J2307" s="44">
        <v>4.4999999999999998E-2</v>
      </c>
      <c r="K2307" s="44">
        <v>3.594E-2</v>
      </c>
      <c r="M2307" s="45">
        <v>3.6853999999999997E-3</v>
      </c>
    </row>
    <row r="2308" spans="4:13" ht="15.75" customHeight="1" x14ac:dyDescent="0.25">
      <c r="D2308" s="40"/>
      <c r="E2308" s="40"/>
      <c r="F2308" s="101">
        <v>39744</v>
      </c>
      <c r="G2308" s="44">
        <v>3.2587499999999998E-2</v>
      </c>
      <c r="H2308" s="44">
        <v>3.5349999999999999E-2</v>
      </c>
      <c r="I2308" s="44">
        <v>3.5299999999999998E-2</v>
      </c>
      <c r="J2308" s="44">
        <v>4.4999999999999998E-2</v>
      </c>
      <c r="K2308" s="44">
        <v>3.6745E-2</v>
      </c>
      <c r="M2308" s="45">
        <v>3.4849000000000004E-3</v>
      </c>
    </row>
    <row r="2309" spans="4:13" ht="15.75" customHeight="1" x14ac:dyDescent="0.25">
      <c r="D2309" s="40"/>
      <c r="E2309" s="40"/>
      <c r="F2309" s="101">
        <v>39745</v>
      </c>
      <c r="G2309" s="44">
        <v>3.2400000000000005E-2</v>
      </c>
      <c r="H2309" s="44">
        <v>3.5162499999999999E-2</v>
      </c>
      <c r="I2309" s="44">
        <v>3.5275000000000001E-2</v>
      </c>
      <c r="J2309" s="44">
        <v>4.4999999999999998E-2</v>
      </c>
      <c r="K2309" s="44">
        <v>3.6856E-2</v>
      </c>
      <c r="M2309" s="45">
        <v>3.2648999999999998E-3</v>
      </c>
    </row>
    <row r="2310" spans="4:13" ht="15.75" customHeight="1" x14ac:dyDescent="0.25">
      <c r="D2310" s="40"/>
      <c r="E2310" s="40"/>
      <c r="F2310" s="101">
        <v>39748</v>
      </c>
      <c r="G2310" s="44">
        <v>3.2187500000000001E-2</v>
      </c>
      <c r="H2310" s="44">
        <v>3.5074999999999995E-2</v>
      </c>
      <c r="I2310" s="44">
        <v>3.5125000000000003E-2</v>
      </c>
      <c r="J2310" s="44">
        <v>4.4999999999999998E-2</v>
      </c>
      <c r="K2310" s="44">
        <v>3.6873999999999997E-2</v>
      </c>
      <c r="M2310" s="45">
        <v>2.9129E-3</v>
      </c>
    </row>
    <row r="2311" spans="4:13" ht="15.75" customHeight="1" x14ac:dyDescent="0.25">
      <c r="D2311" s="40"/>
      <c r="E2311" s="40"/>
      <c r="F2311" s="101">
        <v>39749</v>
      </c>
      <c r="G2311" s="44">
        <v>3.1712500000000005E-2</v>
      </c>
      <c r="H2311" s="44">
        <v>3.465E-2</v>
      </c>
      <c r="I2311" s="44">
        <v>3.4799999999999998E-2</v>
      </c>
      <c r="J2311" s="44">
        <v>4.4999999999999998E-2</v>
      </c>
      <c r="K2311" s="44">
        <v>3.8336000000000002E-2</v>
      </c>
      <c r="M2311" s="45">
        <v>2.6971E-3</v>
      </c>
    </row>
    <row r="2312" spans="4:13" ht="15.75" customHeight="1" x14ac:dyDescent="0.25">
      <c r="D2312" s="40"/>
      <c r="E2312" s="40"/>
      <c r="F2312" s="101">
        <v>39750</v>
      </c>
      <c r="G2312" s="44">
        <v>3.1175000000000001E-2</v>
      </c>
      <c r="H2312" s="44">
        <v>3.4200000000000001E-2</v>
      </c>
      <c r="I2312" s="44">
        <v>3.4275E-2</v>
      </c>
      <c r="J2312" s="44">
        <v>0.04</v>
      </c>
      <c r="K2312" s="44">
        <v>3.8545999999999997E-2</v>
      </c>
      <c r="M2312" s="45">
        <v>2.5002000000000002E-3</v>
      </c>
    </row>
    <row r="2313" spans="4:13" ht="15.75" customHeight="1" x14ac:dyDescent="0.25">
      <c r="D2313" s="40"/>
      <c r="E2313" s="40"/>
      <c r="F2313" s="101">
        <v>39751</v>
      </c>
      <c r="G2313" s="44">
        <v>2.8500000000000001E-2</v>
      </c>
      <c r="H2313" s="44">
        <v>3.1925000000000002E-2</v>
      </c>
      <c r="I2313" s="44">
        <v>3.2649999999999998E-2</v>
      </c>
      <c r="J2313" s="44">
        <v>0.04</v>
      </c>
      <c r="K2313" s="44">
        <v>3.9645E-2</v>
      </c>
      <c r="M2313" s="45">
        <v>2.5140000000000002E-3</v>
      </c>
    </row>
    <row r="2314" spans="4:13" ht="15.75" customHeight="1" x14ac:dyDescent="0.25">
      <c r="D2314" s="40"/>
      <c r="E2314" s="40"/>
      <c r="F2314" s="101">
        <v>39752</v>
      </c>
      <c r="G2314" s="44">
        <v>2.5812499999999999E-2</v>
      </c>
      <c r="H2314" s="44">
        <v>3.0262500000000001E-2</v>
      </c>
      <c r="I2314" s="44">
        <v>3.1212499999999997E-2</v>
      </c>
      <c r="J2314" s="44">
        <v>0.04</v>
      </c>
      <c r="K2314" s="44">
        <v>3.9529999999999996E-2</v>
      </c>
      <c r="M2314" s="45">
        <v>2.5324000000000002E-3</v>
      </c>
    </row>
    <row r="2315" spans="4:13" ht="15.75" customHeight="1" x14ac:dyDescent="0.25">
      <c r="D2315" s="40"/>
      <c r="E2315" s="40"/>
      <c r="F2315" s="101">
        <v>39755</v>
      </c>
      <c r="G2315" s="44">
        <v>2.3574999999999999E-2</v>
      </c>
      <c r="H2315" s="44">
        <v>2.8587500000000002E-2</v>
      </c>
      <c r="I2315" s="44">
        <v>3.0849999999999999E-2</v>
      </c>
      <c r="J2315" s="44">
        <v>0.04</v>
      </c>
      <c r="K2315" s="44">
        <v>3.9141000000000002E-2</v>
      </c>
      <c r="M2315" s="45">
        <v>2.6603E-3</v>
      </c>
    </row>
    <row r="2316" spans="4:13" ht="15.75" customHeight="1" x14ac:dyDescent="0.25">
      <c r="D2316" s="40"/>
      <c r="E2316" s="40"/>
      <c r="F2316" s="101">
        <v>39756</v>
      </c>
      <c r="G2316" s="44">
        <v>2.1775000000000003E-2</v>
      </c>
      <c r="H2316" s="44">
        <v>2.70625E-2</v>
      </c>
      <c r="I2316" s="44">
        <v>2.9687499999999999E-2</v>
      </c>
      <c r="J2316" s="44">
        <v>0.04</v>
      </c>
      <c r="K2316" s="44">
        <v>3.7247000000000002E-2</v>
      </c>
      <c r="M2316" s="45">
        <v>2.6435999999999999E-3</v>
      </c>
    </row>
    <row r="2317" spans="4:13" ht="15.75" customHeight="1" x14ac:dyDescent="0.25">
      <c r="D2317" s="40"/>
      <c r="E2317" s="40"/>
      <c r="F2317" s="101">
        <v>39757</v>
      </c>
      <c r="G2317" s="44">
        <v>1.95625E-2</v>
      </c>
      <c r="H2317" s="44">
        <v>2.5062500000000001E-2</v>
      </c>
      <c r="I2317" s="44">
        <v>2.8237499999999999E-2</v>
      </c>
      <c r="J2317" s="44">
        <v>0.04</v>
      </c>
      <c r="K2317" s="44">
        <v>3.7019000000000003E-2</v>
      </c>
      <c r="M2317" s="45">
        <v>2.6335999999999998E-3</v>
      </c>
    </row>
    <row r="2318" spans="4:13" ht="15.75" customHeight="1" x14ac:dyDescent="0.25">
      <c r="D2318" s="40"/>
      <c r="E2318" s="40"/>
      <c r="F2318" s="101">
        <v>39758</v>
      </c>
      <c r="G2318" s="44">
        <v>1.7675E-2</v>
      </c>
      <c r="H2318" s="44">
        <v>2.3875E-2</v>
      </c>
      <c r="I2318" s="44">
        <v>2.6987500000000001E-2</v>
      </c>
      <c r="J2318" s="44">
        <v>0.04</v>
      </c>
      <c r="K2318" s="44">
        <v>3.6886000000000002E-2</v>
      </c>
      <c r="M2318" s="45">
        <v>2.4534000000000001E-3</v>
      </c>
    </row>
    <row r="2319" spans="4:13" ht="15.75" customHeight="1" x14ac:dyDescent="0.25">
      <c r="D2319" s="40"/>
      <c r="E2319" s="40"/>
      <c r="F2319" s="101">
        <v>39759</v>
      </c>
      <c r="G2319" s="44">
        <v>1.6225E-2</v>
      </c>
      <c r="H2319" s="44">
        <v>2.29E-2</v>
      </c>
      <c r="I2319" s="44">
        <v>2.6387499999999998E-2</v>
      </c>
      <c r="J2319" s="44">
        <v>0.04</v>
      </c>
      <c r="K2319" s="44">
        <v>3.7928999999999997E-2</v>
      </c>
      <c r="M2319" s="45">
        <v>2.4873E-3</v>
      </c>
    </row>
    <row r="2320" spans="4:13" ht="15.75" customHeight="1" x14ac:dyDescent="0.25">
      <c r="D2320" s="40"/>
      <c r="E2320" s="40"/>
      <c r="F2320" s="101">
        <v>39762</v>
      </c>
      <c r="G2320" s="44">
        <v>1.53875E-2</v>
      </c>
      <c r="H2320" s="44">
        <v>2.2349999999999998E-2</v>
      </c>
      <c r="I2320" s="44">
        <v>2.62125E-2</v>
      </c>
      <c r="J2320" s="44">
        <v>0.04</v>
      </c>
      <c r="K2320" s="44">
        <v>3.7432E-2</v>
      </c>
      <c r="M2320" s="45">
        <v>2.4036000000000001E-3</v>
      </c>
    </row>
    <row r="2321" spans="4:13" ht="15.75" customHeight="1" x14ac:dyDescent="0.25">
      <c r="D2321" s="40"/>
      <c r="E2321" s="40"/>
      <c r="F2321" s="101">
        <v>39763</v>
      </c>
      <c r="G2321" s="44">
        <v>1.4775E-2</v>
      </c>
      <c r="H2321" s="44">
        <v>2.1749999999999999E-2</v>
      </c>
      <c r="I2321" s="44">
        <v>2.545E-2</v>
      </c>
      <c r="J2321" s="44" t="s">
        <v>33</v>
      </c>
      <c r="K2321" s="44">
        <v>3.7432E-2</v>
      </c>
      <c r="M2321" s="45">
        <v>2.4036000000000001E-3</v>
      </c>
    </row>
    <row r="2322" spans="4:13" ht="15.75" customHeight="1" x14ac:dyDescent="0.25">
      <c r="D2322" s="40"/>
      <c r="E2322" s="40"/>
      <c r="F2322" s="101">
        <v>39764</v>
      </c>
      <c r="G2322" s="44">
        <v>1.4087499999999999E-2</v>
      </c>
      <c r="H2322" s="44">
        <v>2.1324999999999997E-2</v>
      </c>
      <c r="I2322" s="44">
        <v>2.5249999999999998E-2</v>
      </c>
      <c r="J2322" s="44">
        <v>0.04</v>
      </c>
      <c r="K2322" s="44">
        <v>3.6465999999999998E-2</v>
      </c>
      <c r="M2322" s="45">
        <v>2.3169000000000002E-3</v>
      </c>
    </row>
    <row r="2323" spans="4:13" ht="15.75" customHeight="1" x14ac:dyDescent="0.25">
      <c r="D2323" s="40"/>
      <c r="E2323" s="40"/>
      <c r="F2323" s="101">
        <v>39765</v>
      </c>
      <c r="G2323" s="44">
        <v>1.4225000000000002E-2</v>
      </c>
      <c r="H2323" s="44">
        <v>2.1487500000000003E-2</v>
      </c>
      <c r="I2323" s="44">
        <v>2.5950000000000001E-2</v>
      </c>
      <c r="J2323" s="44">
        <v>0.04</v>
      </c>
      <c r="K2323" s="44">
        <v>3.8525000000000004E-2</v>
      </c>
      <c r="M2323" s="45">
        <v>2.1938999999999999E-3</v>
      </c>
    </row>
    <row r="2324" spans="4:13" ht="15.75" customHeight="1" x14ac:dyDescent="0.25">
      <c r="D2324" s="40"/>
      <c r="E2324" s="40"/>
      <c r="F2324" s="101">
        <v>39766</v>
      </c>
      <c r="G2324" s="44">
        <v>1.4775E-2</v>
      </c>
      <c r="H2324" s="44">
        <v>2.23625E-2</v>
      </c>
      <c r="I2324" s="44">
        <v>2.7137500000000002E-2</v>
      </c>
      <c r="J2324" s="44">
        <v>0.04</v>
      </c>
      <c r="K2324" s="44">
        <v>3.7349E-2</v>
      </c>
      <c r="M2324" s="45">
        <v>2.1808000000000001E-3</v>
      </c>
    </row>
    <row r="2325" spans="4:13" ht="15.75" customHeight="1" x14ac:dyDescent="0.25">
      <c r="D2325" s="40"/>
      <c r="E2325" s="40"/>
      <c r="F2325" s="101">
        <v>39769</v>
      </c>
      <c r="G2325" s="44">
        <v>1.4737499999999999E-2</v>
      </c>
      <c r="H2325" s="44">
        <v>2.2387500000000001E-2</v>
      </c>
      <c r="I2325" s="44">
        <v>2.7137500000000002E-2</v>
      </c>
      <c r="J2325" s="44">
        <v>0.04</v>
      </c>
      <c r="K2325" s="44">
        <v>3.6484000000000003E-2</v>
      </c>
      <c r="M2325" s="45">
        <v>2.1435E-3</v>
      </c>
    </row>
    <row r="2326" spans="4:13" ht="15.75" customHeight="1" x14ac:dyDescent="0.25">
      <c r="D2326" s="40"/>
      <c r="E2326" s="40"/>
      <c r="F2326" s="101">
        <v>39770</v>
      </c>
      <c r="G2326" s="44">
        <v>1.4525E-2</v>
      </c>
      <c r="H2326" s="44">
        <v>2.2174999999999997E-2</v>
      </c>
      <c r="I2326" s="44">
        <v>2.6312500000000003E-2</v>
      </c>
      <c r="J2326" s="44">
        <v>0.04</v>
      </c>
      <c r="K2326" s="44">
        <v>3.5292999999999998E-2</v>
      </c>
      <c r="M2326" s="45">
        <v>2.0968000000000002E-3</v>
      </c>
    </row>
    <row r="2327" spans="4:13" ht="15.75" customHeight="1" x14ac:dyDescent="0.25">
      <c r="D2327" s="40"/>
      <c r="E2327" s="40"/>
      <c r="F2327" s="101">
        <v>39771</v>
      </c>
      <c r="G2327" s="44">
        <v>1.4137500000000001E-2</v>
      </c>
      <c r="H2327" s="44">
        <v>2.1724999999999998E-2</v>
      </c>
      <c r="I2327" s="44">
        <v>2.5837500000000003E-2</v>
      </c>
      <c r="J2327" s="44">
        <v>0.04</v>
      </c>
      <c r="K2327" s="44">
        <v>3.3204999999999998E-2</v>
      </c>
      <c r="M2327" s="45">
        <v>2.0168E-3</v>
      </c>
    </row>
    <row r="2328" spans="4:13" ht="15.75" customHeight="1" x14ac:dyDescent="0.25">
      <c r="D2328" s="40"/>
      <c r="E2328" s="40"/>
      <c r="F2328" s="101">
        <v>39772</v>
      </c>
      <c r="G2328" s="44">
        <v>1.39875E-2</v>
      </c>
      <c r="H2328" s="44">
        <v>2.15313E-2</v>
      </c>
      <c r="I2328" s="44">
        <v>2.5437500000000002E-2</v>
      </c>
      <c r="J2328" s="44">
        <v>0.04</v>
      </c>
      <c r="K2328" s="44">
        <v>3.0131000000000002E-2</v>
      </c>
      <c r="M2328" s="45">
        <v>1.8345E-3</v>
      </c>
    </row>
    <row r="2329" spans="4:13" ht="15.75" customHeight="1" x14ac:dyDescent="0.25">
      <c r="D2329" s="40"/>
      <c r="E2329" s="40"/>
      <c r="F2329" s="101">
        <v>39773</v>
      </c>
      <c r="G2329" s="44">
        <v>1.3950000000000001E-2</v>
      </c>
      <c r="H2329" s="44">
        <v>2.1575E-2</v>
      </c>
      <c r="I2329" s="44">
        <v>2.5687500000000002E-2</v>
      </c>
      <c r="J2329" s="44">
        <v>0.04</v>
      </c>
      <c r="K2329" s="44">
        <v>3.1974000000000002E-2</v>
      </c>
      <c r="M2329" s="45">
        <v>1.8032999999999999E-3</v>
      </c>
    </row>
    <row r="2330" spans="4:13" ht="15.75" customHeight="1" x14ac:dyDescent="0.25">
      <c r="D2330" s="40"/>
      <c r="E2330" s="40"/>
      <c r="F2330" s="101">
        <v>39776</v>
      </c>
      <c r="G2330" s="44">
        <v>1.4112499999999998E-2</v>
      </c>
      <c r="H2330" s="44">
        <v>2.1687500000000002E-2</v>
      </c>
      <c r="I2330" s="44">
        <v>2.5750000000000002E-2</v>
      </c>
      <c r="J2330" s="44">
        <v>0.04</v>
      </c>
      <c r="K2330" s="44">
        <v>3.3236000000000002E-2</v>
      </c>
      <c r="M2330" s="45">
        <v>1.4101000000000001E-3</v>
      </c>
    </row>
    <row r="2331" spans="4:13" ht="15.75" customHeight="1" x14ac:dyDescent="0.25">
      <c r="D2331" s="40"/>
      <c r="E2331" s="40"/>
      <c r="F2331" s="101">
        <v>39777</v>
      </c>
      <c r="G2331" s="44">
        <v>1.43625E-2</v>
      </c>
      <c r="H2331" s="44">
        <v>2.1962499999999999E-2</v>
      </c>
      <c r="I2331" s="44">
        <v>2.62125E-2</v>
      </c>
      <c r="J2331" s="44">
        <v>0.04</v>
      </c>
      <c r="K2331" s="44">
        <v>3.1078000000000001E-2</v>
      </c>
      <c r="M2331" s="45">
        <v>1.2225999999999999E-3</v>
      </c>
    </row>
    <row r="2332" spans="4:13" ht="15.75" customHeight="1" x14ac:dyDescent="0.25">
      <c r="D2332" s="40"/>
      <c r="E2332" s="40"/>
      <c r="F2332" s="101">
        <v>39778</v>
      </c>
      <c r="G2332" s="44">
        <v>1.4312499999999999E-2</v>
      </c>
      <c r="H2332" s="44">
        <v>2.1812499999999999E-2</v>
      </c>
      <c r="I2332" s="44">
        <v>2.5437500000000002E-2</v>
      </c>
      <c r="J2332" s="44">
        <v>0.04</v>
      </c>
      <c r="K2332" s="44">
        <v>2.9784000000000001E-2</v>
      </c>
      <c r="M2332" s="45">
        <v>1.1299999999999999E-3</v>
      </c>
    </row>
    <row r="2333" spans="4:13" ht="15.75" customHeight="1" x14ac:dyDescent="0.25">
      <c r="D2333" s="40"/>
      <c r="E2333" s="40"/>
      <c r="F2333" s="101">
        <v>39779</v>
      </c>
      <c r="G2333" s="44">
        <v>1.9E-2</v>
      </c>
      <c r="H2333" s="44">
        <v>2.2025000000000003E-2</v>
      </c>
      <c r="I2333" s="44">
        <v>2.5675E-2</v>
      </c>
      <c r="J2333" s="44" t="s">
        <v>33</v>
      </c>
      <c r="K2333" s="44">
        <v>2.9784000000000001E-2</v>
      </c>
      <c r="M2333" s="45">
        <v>1.1299999999999999E-3</v>
      </c>
    </row>
    <row r="2334" spans="4:13" ht="15.75" customHeight="1" x14ac:dyDescent="0.25">
      <c r="D2334" s="40"/>
      <c r="E2334" s="40"/>
      <c r="F2334" s="101">
        <v>39780</v>
      </c>
      <c r="G2334" s="44">
        <v>1.9012500000000002E-2</v>
      </c>
      <c r="H2334" s="44">
        <v>2.2168800000000002E-2</v>
      </c>
      <c r="I2334" s="44">
        <v>2.5912500000000002E-2</v>
      </c>
      <c r="J2334" s="44">
        <v>0.04</v>
      </c>
      <c r="K2334" s="44">
        <v>2.92E-2</v>
      </c>
      <c r="M2334" s="45">
        <v>9.5159999999999993E-4</v>
      </c>
    </row>
    <row r="2335" spans="4:13" ht="15.75" customHeight="1" x14ac:dyDescent="0.25">
      <c r="D2335" s="40"/>
      <c r="E2335" s="40"/>
      <c r="F2335" s="101">
        <v>39783</v>
      </c>
      <c r="G2335" s="44">
        <v>1.9112499999999998E-2</v>
      </c>
      <c r="H2335" s="44">
        <v>2.2200000000000001E-2</v>
      </c>
      <c r="I2335" s="44">
        <v>2.6062500000000002E-2</v>
      </c>
      <c r="J2335" s="44">
        <v>0.04</v>
      </c>
      <c r="K2335" s="44">
        <v>2.7309E-2</v>
      </c>
      <c r="M2335" s="45">
        <v>7.406E-4</v>
      </c>
    </row>
    <row r="2336" spans="4:13" ht="15.75" customHeight="1" x14ac:dyDescent="0.25">
      <c r="D2336" s="40"/>
      <c r="E2336" s="40"/>
      <c r="F2336" s="101">
        <v>39784</v>
      </c>
      <c r="G2336" s="44">
        <v>1.8987500000000001E-2</v>
      </c>
      <c r="H2336" s="44">
        <v>2.2099999999999998E-2</v>
      </c>
      <c r="I2336" s="44">
        <v>2.5687500000000002E-2</v>
      </c>
      <c r="J2336" s="44">
        <v>0.04</v>
      </c>
      <c r="K2336" s="44">
        <v>2.6724000000000001E-2</v>
      </c>
      <c r="M2336" s="45">
        <v>6.6780000000000008E-4</v>
      </c>
    </row>
    <row r="2337" spans="4:13" ht="15.75" customHeight="1" x14ac:dyDescent="0.25">
      <c r="D2337" s="40"/>
      <c r="E2337" s="40"/>
      <c r="F2337" s="101">
        <v>39785</v>
      </c>
      <c r="G2337" s="44">
        <v>1.89E-2</v>
      </c>
      <c r="H2337" s="44">
        <v>2.2012500000000001E-2</v>
      </c>
      <c r="I2337" s="44">
        <v>2.5562499999999998E-2</v>
      </c>
      <c r="J2337" s="44">
        <v>0.04</v>
      </c>
      <c r="K2337" s="44">
        <v>2.6585000000000001E-2</v>
      </c>
      <c r="M2337" s="45">
        <v>6.0300000000000002E-4</v>
      </c>
    </row>
    <row r="2338" spans="4:13" ht="15.75" customHeight="1" x14ac:dyDescent="0.25">
      <c r="D2338" s="40"/>
      <c r="E2338" s="40"/>
      <c r="F2338" s="101">
        <v>39786</v>
      </c>
      <c r="G2338" s="44">
        <v>1.8762500000000001E-2</v>
      </c>
      <c r="H2338" s="44">
        <v>2.1925E-2</v>
      </c>
      <c r="I2338" s="44">
        <v>2.52E-2</v>
      </c>
      <c r="J2338" s="44">
        <v>0.04</v>
      </c>
      <c r="K2338" s="44">
        <v>2.5512999999999997E-2</v>
      </c>
      <c r="M2338" s="45">
        <v>5.5939999999999994E-4</v>
      </c>
    </row>
    <row r="2339" spans="4:13" ht="15.75" customHeight="1" x14ac:dyDescent="0.25">
      <c r="D2339" s="40"/>
      <c r="E2339" s="40"/>
      <c r="F2339" s="101">
        <v>39787</v>
      </c>
      <c r="G2339" s="44">
        <v>1.8675000000000001E-2</v>
      </c>
      <c r="H2339" s="44">
        <v>2.1856300000000002E-2</v>
      </c>
      <c r="I2339" s="44">
        <v>2.55125E-2</v>
      </c>
      <c r="J2339" s="44">
        <v>0.04</v>
      </c>
      <c r="K2339" s="44">
        <v>2.7036999999999999E-2</v>
      </c>
      <c r="M2339" s="45">
        <v>5.3549999999999995E-4</v>
      </c>
    </row>
    <row r="2340" spans="4:13" ht="15.75" customHeight="1" x14ac:dyDescent="0.25">
      <c r="D2340" s="40"/>
      <c r="E2340" s="40"/>
      <c r="F2340" s="101">
        <v>39790</v>
      </c>
      <c r="G2340" s="44">
        <v>1.8249999999999999E-2</v>
      </c>
      <c r="H2340" s="44">
        <v>2.1893799999999998E-2</v>
      </c>
      <c r="I2340" s="44">
        <v>2.6006300000000003E-2</v>
      </c>
      <c r="J2340" s="44">
        <v>0.04</v>
      </c>
      <c r="K2340" s="44">
        <v>2.7378E-2</v>
      </c>
      <c r="M2340" s="45">
        <v>5.5809999999999996E-4</v>
      </c>
    </row>
    <row r="2341" spans="4:13" ht="15.75" customHeight="1" x14ac:dyDescent="0.25">
      <c r="D2341" s="40"/>
      <c r="E2341" s="40"/>
      <c r="F2341" s="101">
        <v>39791</v>
      </c>
      <c r="G2341" s="44">
        <v>1.635E-2</v>
      </c>
      <c r="H2341" s="44">
        <v>2.1637499999999997E-2</v>
      </c>
      <c r="I2341" s="44">
        <v>2.5249999999999998E-2</v>
      </c>
      <c r="J2341" s="44">
        <v>0.04</v>
      </c>
      <c r="K2341" s="44">
        <v>2.6398999999999999E-2</v>
      </c>
      <c r="M2341" s="45">
        <v>5.71E-4</v>
      </c>
    </row>
    <row r="2342" spans="4:13" ht="15.75" customHeight="1" x14ac:dyDescent="0.25">
      <c r="D2342" s="40"/>
      <c r="E2342" s="40"/>
      <c r="F2342" s="101">
        <v>39792</v>
      </c>
      <c r="G2342" s="44">
        <v>1.4387499999999999E-2</v>
      </c>
      <c r="H2342" s="44">
        <v>2.0987499999999999E-2</v>
      </c>
      <c r="I2342" s="44">
        <v>2.4375000000000001E-2</v>
      </c>
      <c r="J2342" s="44">
        <v>0.04</v>
      </c>
      <c r="K2342" s="44">
        <v>2.6824000000000001E-2</v>
      </c>
      <c r="M2342" s="45">
        <v>5.9400000000000002E-4</v>
      </c>
    </row>
    <row r="2343" spans="4:13" ht="15.75" customHeight="1" x14ac:dyDescent="0.25">
      <c r="D2343" s="40"/>
      <c r="E2343" s="40"/>
      <c r="F2343" s="101">
        <v>39793</v>
      </c>
      <c r="G2343" s="44">
        <v>1.1950000000000001E-2</v>
      </c>
      <c r="H2343" s="44">
        <v>1.9962500000000001E-2</v>
      </c>
      <c r="I2343" s="44">
        <v>2.3224999999999999E-2</v>
      </c>
      <c r="J2343" s="44">
        <v>0.04</v>
      </c>
      <c r="K2343" s="44">
        <v>2.6019E-2</v>
      </c>
      <c r="M2343" s="45">
        <v>6.0939999999999996E-4</v>
      </c>
    </row>
    <row r="2344" spans="4:13" ht="15.75" customHeight="1" x14ac:dyDescent="0.25">
      <c r="D2344" s="40"/>
      <c r="E2344" s="40"/>
      <c r="F2344" s="101">
        <v>39794</v>
      </c>
      <c r="G2344" s="44">
        <v>1.04E-2</v>
      </c>
      <c r="H2344" s="44">
        <v>1.92125E-2</v>
      </c>
      <c r="I2344" s="44">
        <v>2.2200000000000001E-2</v>
      </c>
      <c r="J2344" s="44">
        <v>0.04</v>
      </c>
      <c r="K2344" s="44">
        <v>2.5704999999999999E-2</v>
      </c>
      <c r="M2344" s="45">
        <v>6.1939999999999999E-4</v>
      </c>
    </row>
    <row r="2345" spans="4:13" ht="15.75" customHeight="1" x14ac:dyDescent="0.25">
      <c r="D2345" s="40"/>
      <c r="E2345" s="40"/>
      <c r="F2345" s="101">
        <v>39797</v>
      </c>
      <c r="G2345" s="44">
        <v>9.6125000000000013E-3</v>
      </c>
      <c r="H2345" s="44">
        <v>1.87125E-2</v>
      </c>
      <c r="I2345" s="44">
        <v>2.2162500000000002E-2</v>
      </c>
      <c r="J2345" s="44">
        <v>0.04</v>
      </c>
      <c r="K2345" s="44">
        <v>2.5127E-2</v>
      </c>
      <c r="M2345" s="45">
        <v>6.4199999999999988E-4</v>
      </c>
    </row>
    <row r="2346" spans="4:13" ht="15.75" customHeight="1" x14ac:dyDescent="0.25">
      <c r="D2346" s="40"/>
      <c r="E2346" s="40"/>
      <c r="F2346" s="101">
        <v>39798</v>
      </c>
      <c r="G2346" s="44">
        <v>8.8374999999999999E-3</v>
      </c>
      <c r="H2346" s="44">
        <v>1.8474999999999998E-2</v>
      </c>
      <c r="I2346" s="44">
        <v>2.1675E-2</v>
      </c>
      <c r="J2346" s="44">
        <v>3.2500000000000001E-2</v>
      </c>
      <c r="K2346" s="44">
        <v>2.2557999999999998E-2</v>
      </c>
      <c r="M2346" s="45">
        <v>6.8390000000000009E-4</v>
      </c>
    </row>
    <row r="2347" spans="4:13" ht="15.75" customHeight="1" x14ac:dyDescent="0.25">
      <c r="D2347" s="40"/>
      <c r="E2347" s="40"/>
      <c r="F2347" s="101">
        <v>39799</v>
      </c>
      <c r="G2347" s="44">
        <v>5.8125000000000008E-3</v>
      </c>
      <c r="H2347" s="44">
        <v>1.5774999999999997E-2</v>
      </c>
      <c r="I2347" s="44">
        <v>1.8912500000000002E-2</v>
      </c>
      <c r="J2347" s="44">
        <v>3.2500000000000001E-2</v>
      </c>
      <c r="K2347" s="44">
        <v>2.1915E-2</v>
      </c>
      <c r="M2347" s="45">
        <v>9.2360000000000001E-4</v>
      </c>
    </row>
    <row r="2348" spans="4:13" ht="15.75" customHeight="1" x14ac:dyDescent="0.25">
      <c r="D2348" s="40"/>
      <c r="E2348" s="40"/>
      <c r="F2348" s="101">
        <v>39800</v>
      </c>
      <c r="G2348" s="44">
        <v>5.0749999999999997E-3</v>
      </c>
      <c r="H2348" s="44">
        <v>1.525E-2</v>
      </c>
      <c r="I2348" s="44">
        <v>1.8637500000000001E-2</v>
      </c>
      <c r="J2348" s="44">
        <v>3.2500000000000001E-2</v>
      </c>
      <c r="K2348" s="44">
        <v>2.0788000000000001E-2</v>
      </c>
      <c r="M2348" s="45">
        <v>9.3639999999999999E-4</v>
      </c>
    </row>
    <row r="2349" spans="4:13" ht="15.75" customHeight="1" x14ac:dyDescent="0.25">
      <c r="D2349" s="40"/>
      <c r="E2349" s="40"/>
      <c r="F2349" s="101">
        <v>39801</v>
      </c>
      <c r="G2349" s="44">
        <v>4.7375000000000004E-3</v>
      </c>
      <c r="H2349" s="44">
        <v>1.4975E-2</v>
      </c>
      <c r="I2349" s="44">
        <v>1.8450000000000001E-2</v>
      </c>
      <c r="J2349" s="44">
        <v>3.2500000000000001E-2</v>
      </c>
      <c r="K2349" s="44">
        <v>2.1231E-2</v>
      </c>
      <c r="M2349" s="45">
        <v>9.563000000000001E-4</v>
      </c>
    </row>
    <row r="2350" spans="4:13" ht="15.75" customHeight="1" x14ac:dyDescent="0.25">
      <c r="D2350" s="40"/>
      <c r="E2350" s="40"/>
      <c r="F2350" s="101">
        <v>39804</v>
      </c>
      <c r="G2350" s="44">
        <v>4.6125000000000003E-3</v>
      </c>
      <c r="H2350" s="44">
        <v>1.46625E-2</v>
      </c>
      <c r="I2350" s="44">
        <v>1.8262500000000001E-2</v>
      </c>
      <c r="J2350" s="44">
        <v>3.2500000000000001E-2</v>
      </c>
      <c r="K2350" s="44">
        <v>2.1700000000000001E-2</v>
      </c>
      <c r="M2350" s="45">
        <v>1.0774999999999999E-3</v>
      </c>
    </row>
    <row r="2351" spans="4:13" ht="15.75" customHeight="1" x14ac:dyDescent="0.25">
      <c r="D2351" s="40"/>
      <c r="E2351" s="40"/>
      <c r="F2351" s="101">
        <v>39805</v>
      </c>
      <c r="G2351" s="44">
        <v>4.7124999999999997E-3</v>
      </c>
      <c r="H2351" s="44">
        <v>1.46625E-2</v>
      </c>
      <c r="I2351" s="44">
        <v>1.8500000000000003E-2</v>
      </c>
      <c r="J2351" s="44">
        <v>3.2500000000000001E-2</v>
      </c>
      <c r="K2351" s="44">
        <v>2.1728999999999998E-2</v>
      </c>
      <c r="M2351" s="45">
        <v>1.1451999999999999E-3</v>
      </c>
    </row>
    <row r="2352" spans="4:13" ht="15.75" customHeight="1" x14ac:dyDescent="0.25">
      <c r="D2352" s="40"/>
      <c r="E2352" s="40"/>
      <c r="F2352" s="101">
        <v>39806</v>
      </c>
      <c r="G2352" s="44">
        <v>4.7124999999999997E-3</v>
      </c>
      <c r="H2352" s="44">
        <v>1.4675000000000001E-2</v>
      </c>
      <c r="I2352" s="44">
        <v>1.83E-2</v>
      </c>
      <c r="J2352" s="44">
        <v>3.2500000000000001E-2</v>
      </c>
      <c r="K2352" s="44">
        <v>2.1819999999999999E-2</v>
      </c>
      <c r="M2352" s="45">
        <v>1.2757999999999999E-3</v>
      </c>
    </row>
    <row r="2353" spans="4:13" ht="15.75" customHeight="1" x14ac:dyDescent="0.25">
      <c r="D2353" s="40"/>
      <c r="E2353" s="40"/>
      <c r="F2353" s="101">
        <v>39807</v>
      </c>
      <c r="G2353" s="44" t="s">
        <v>33</v>
      </c>
      <c r="H2353" s="44" t="s">
        <v>33</v>
      </c>
      <c r="I2353" s="44" t="s">
        <v>33</v>
      </c>
      <c r="J2353" s="44" t="s">
        <v>33</v>
      </c>
      <c r="K2353" s="44">
        <v>2.1819999999999999E-2</v>
      </c>
      <c r="M2353" s="45">
        <v>1.2757999999999999E-3</v>
      </c>
    </row>
    <row r="2354" spans="4:13" ht="15.75" customHeight="1" x14ac:dyDescent="0.25">
      <c r="D2354" s="40"/>
      <c r="E2354" s="40"/>
      <c r="F2354" s="101">
        <v>39808</v>
      </c>
      <c r="G2354" s="44" t="s">
        <v>33</v>
      </c>
      <c r="H2354" s="44" t="s">
        <v>33</v>
      </c>
      <c r="I2354" s="44" t="s">
        <v>33</v>
      </c>
      <c r="J2354" s="44">
        <v>3.2500000000000001E-2</v>
      </c>
      <c r="K2354" s="44">
        <v>2.1318E-2</v>
      </c>
      <c r="M2354" s="45">
        <v>1.3129999999999999E-3</v>
      </c>
    </row>
    <row r="2355" spans="4:13" ht="15.75" customHeight="1" x14ac:dyDescent="0.25">
      <c r="D2355" s="40"/>
      <c r="E2355" s="40"/>
      <c r="F2355" s="101">
        <v>39811</v>
      </c>
      <c r="G2355" s="44">
        <v>4.6125000000000003E-3</v>
      </c>
      <c r="H2355" s="44">
        <v>1.45875E-2</v>
      </c>
      <c r="I2355" s="44">
        <v>1.81125E-2</v>
      </c>
      <c r="J2355" s="44">
        <v>3.2500000000000001E-2</v>
      </c>
      <c r="K2355" s="44">
        <v>2.0989000000000001E-2</v>
      </c>
      <c r="M2355" s="45">
        <v>1.3904E-3</v>
      </c>
    </row>
    <row r="2356" spans="4:13" ht="15.75" customHeight="1" x14ac:dyDescent="0.25">
      <c r="D2356" s="40"/>
      <c r="E2356" s="40"/>
      <c r="F2356" s="101">
        <v>39812</v>
      </c>
      <c r="G2356" s="44">
        <v>4.4749999999999998E-3</v>
      </c>
      <c r="H2356" s="44">
        <v>1.435E-2</v>
      </c>
      <c r="I2356" s="44">
        <v>1.7749999999999998E-2</v>
      </c>
      <c r="J2356" s="44">
        <v>3.2500000000000001E-2</v>
      </c>
      <c r="K2356" s="44">
        <v>2.053E-2</v>
      </c>
      <c r="M2356" s="45">
        <v>1.4452E-3</v>
      </c>
    </row>
    <row r="2357" spans="4:13" ht="15.75" customHeight="1" x14ac:dyDescent="0.25">
      <c r="D2357" s="40"/>
      <c r="E2357" s="40"/>
      <c r="F2357" s="101">
        <v>39813</v>
      </c>
      <c r="G2357" s="44">
        <v>4.3625000000000001E-3</v>
      </c>
      <c r="H2357" s="44">
        <v>1.4250000000000001E-2</v>
      </c>
      <c r="I2357" s="44">
        <v>1.7500000000000002E-2</v>
      </c>
      <c r="J2357" s="44">
        <v>3.2500000000000001E-2</v>
      </c>
      <c r="K2357" s="44">
        <v>2.2123E-2</v>
      </c>
      <c r="M2357" s="45">
        <v>1.4767000000000001E-3</v>
      </c>
    </row>
    <row r="2358" spans="4:13" ht="15.75" customHeight="1" x14ac:dyDescent="0.25">
      <c r="D2358" s="40"/>
      <c r="E2358" s="40"/>
      <c r="F2358" s="101">
        <v>39814</v>
      </c>
      <c r="G2358" s="44" t="s">
        <v>33</v>
      </c>
      <c r="H2358" s="44" t="s">
        <v>33</v>
      </c>
      <c r="I2358" s="44" t="s">
        <v>33</v>
      </c>
      <c r="J2358" s="44" t="s">
        <v>33</v>
      </c>
      <c r="K2358" s="44">
        <v>2.2123E-2</v>
      </c>
      <c r="M2358" s="45">
        <v>1.4767000000000001E-3</v>
      </c>
    </row>
    <row r="2359" spans="4:13" ht="15.75" customHeight="1" x14ac:dyDescent="0.25">
      <c r="D2359" s="40"/>
      <c r="E2359" s="40"/>
      <c r="F2359" s="101">
        <v>39815</v>
      </c>
      <c r="G2359" s="44">
        <v>4.3E-3</v>
      </c>
      <c r="H2359" s="44">
        <v>1.4125E-2</v>
      </c>
      <c r="I2359" s="44">
        <v>1.7524999999999999E-2</v>
      </c>
      <c r="J2359" s="44">
        <v>3.2500000000000001E-2</v>
      </c>
      <c r="K2359" s="44">
        <v>2.3687999999999997E-2</v>
      </c>
      <c r="M2359" s="45">
        <v>1.6614000000000002E-3</v>
      </c>
    </row>
    <row r="2360" spans="4:13" ht="15.75" customHeight="1" x14ac:dyDescent="0.25">
      <c r="D2360" s="40"/>
      <c r="E2360" s="40"/>
      <c r="F2360" s="101">
        <v>39818</v>
      </c>
      <c r="G2360" s="44">
        <v>4.2875000000000005E-3</v>
      </c>
      <c r="H2360" s="44">
        <v>1.4212499999999999E-2</v>
      </c>
      <c r="I2360" s="44">
        <v>1.7937499999999999E-2</v>
      </c>
      <c r="J2360" s="44">
        <v>3.2500000000000001E-2</v>
      </c>
      <c r="K2360" s="44">
        <v>2.4811999999999997E-2</v>
      </c>
      <c r="M2360" s="45">
        <v>1.8421000000000002E-3</v>
      </c>
    </row>
    <row r="2361" spans="4:13" ht="15.75" customHeight="1" x14ac:dyDescent="0.25">
      <c r="D2361" s="40"/>
      <c r="E2361" s="40"/>
      <c r="F2361" s="101">
        <v>39819</v>
      </c>
      <c r="G2361" s="44">
        <v>4.2062999999999996E-3</v>
      </c>
      <c r="H2361" s="44">
        <v>1.4112499999999998E-2</v>
      </c>
      <c r="I2361" s="44">
        <v>1.77E-2</v>
      </c>
      <c r="J2361" s="44">
        <v>3.2500000000000001E-2</v>
      </c>
      <c r="K2361" s="44">
        <v>2.4453999999999997E-2</v>
      </c>
      <c r="M2361" s="45">
        <v>1.913E-3</v>
      </c>
    </row>
    <row r="2362" spans="4:13" ht="15.75" customHeight="1" x14ac:dyDescent="0.25">
      <c r="D2362" s="40"/>
      <c r="E2362" s="40"/>
      <c r="F2362" s="101">
        <v>39820</v>
      </c>
      <c r="G2362" s="44">
        <v>4.0625000000000001E-3</v>
      </c>
      <c r="H2362" s="44">
        <v>1.3975E-2</v>
      </c>
      <c r="I2362" s="44">
        <v>1.7500000000000002E-2</v>
      </c>
      <c r="J2362" s="44">
        <v>3.2500000000000001E-2</v>
      </c>
      <c r="K2362" s="44">
        <v>2.4942000000000002E-2</v>
      </c>
      <c r="M2362" s="45">
        <v>2.0184000000000001E-3</v>
      </c>
    </row>
    <row r="2363" spans="4:13" ht="15.75" customHeight="1" x14ac:dyDescent="0.25">
      <c r="D2363" s="40"/>
      <c r="E2363" s="40"/>
      <c r="F2363" s="101">
        <v>39821</v>
      </c>
      <c r="G2363" s="44">
        <v>3.8624999999999996E-3</v>
      </c>
      <c r="H2363" s="44">
        <v>1.3537500000000001E-2</v>
      </c>
      <c r="I2363" s="44">
        <v>1.6862499999999999E-2</v>
      </c>
      <c r="J2363" s="44">
        <v>3.2500000000000001E-2</v>
      </c>
      <c r="K2363" s="44">
        <v>2.4398E-2</v>
      </c>
      <c r="M2363" s="45">
        <v>2.0688999999999998E-3</v>
      </c>
    </row>
    <row r="2364" spans="4:13" ht="15.75" customHeight="1" x14ac:dyDescent="0.25">
      <c r="D2364" s="40"/>
      <c r="E2364" s="40"/>
      <c r="F2364" s="101">
        <v>39822</v>
      </c>
      <c r="G2364" s="44">
        <v>3.6625000000000004E-3</v>
      </c>
      <c r="H2364" s="44">
        <v>1.26E-2</v>
      </c>
      <c r="I2364" s="44">
        <v>1.6E-2</v>
      </c>
      <c r="J2364" s="44">
        <v>3.2500000000000001E-2</v>
      </c>
      <c r="K2364" s="44">
        <v>2.3900000000000001E-2</v>
      </c>
      <c r="M2364" s="45">
        <v>2.1163000000000002E-3</v>
      </c>
    </row>
    <row r="2365" spans="4:13" ht="15.75" customHeight="1" x14ac:dyDescent="0.25">
      <c r="D2365" s="40"/>
      <c r="E2365" s="40"/>
      <c r="F2365" s="101">
        <v>39825</v>
      </c>
      <c r="G2365" s="44">
        <v>3.4250000000000001E-3</v>
      </c>
      <c r="H2365" s="44">
        <v>1.1599999999999999E-2</v>
      </c>
      <c r="I2365" s="44">
        <v>1.5062500000000001E-2</v>
      </c>
      <c r="J2365" s="44">
        <v>3.2500000000000001E-2</v>
      </c>
      <c r="K2365" s="44">
        <v>2.3043999999999999E-2</v>
      </c>
      <c r="M2365" s="45">
        <v>2.3002000000000001E-3</v>
      </c>
    </row>
    <row r="2366" spans="4:13" ht="15.75" customHeight="1" x14ac:dyDescent="0.25">
      <c r="D2366" s="40"/>
      <c r="E2366" s="40"/>
      <c r="F2366" s="101">
        <v>39826</v>
      </c>
      <c r="G2366" s="44">
        <v>3.3312999999999997E-3</v>
      </c>
      <c r="H2366" s="44">
        <v>1.0943799999999998E-2</v>
      </c>
      <c r="I2366" s="44">
        <v>1.4650000000000002E-2</v>
      </c>
      <c r="J2366" s="44">
        <v>3.2500000000000001E-2</v>
      </c>
      <c r="K2366" s="44">
        <v>2.2924000000000003E-2</v>
      </c>
      <c r="M2366" s="45">
        <v>2.3712E-3</v>
      </c>
    </row>
    <row r="2367" spans="4:13" ht="15.75" customHeight="1" x14ac:dyDescent="0.25">
      <c r="D2367" s="40"/>
      <c r="E2367" s="40"/>
      <c r="F2367" s="101">
        <v>39827</v>
      </c>
      <c r="G2367" s="44">
        <v>3.2875000000000001E-3</v>
      </c>
      <c r="H2367" s="44">
        <v>1.0825E-2</v>
      </c>
      <c r="I2367" s="44">
        <v>1.47125E-2</v>
      </c>
      <c r="J2367" s="44">
        <v>3.2500000000000001E-2</v>
      </c>
      <c r="K2367" s="44">
        <v>2.1992999999999999E-2</v>
      </c>
      <c r="M2367" s="45">
        <v>2.4943999999999999E-3</v>
      </c>
    </row>
    <row r="2368" spans="4:13" ht="15.75" customHeight="1" x14ac:dyDescent="0.25">
      <c r="D2368" s="40"/>
      <c r="E2368" s="40"/>
      <c r="F2368" s="101">
        <v>39828</v>
      </c>
      <c r="G2368" s="44">
        <v>3.3374999999999998E-3</v>
      </c>
      <c r="H2368" s="44">
        <v>1.0856300000000001E-2</v>
      </c>
      <c r="I2368" s="44">
        <v>1.50125E-2</v>
      </c>
      <c r="J2368" s="44">
        <v>3.2500000000000001E-2</v>
      </c>
      <c r="K2368" s="44">
        <v>2.2054999999999998E-2</v>
      </c>
      <c r="M2368" s="45">
        <v>2.5153999999999997E-3</v>
      </c>
    </row>
    <row r="2369" spans="4:13" ht="15.75" customHeight="1" x14ac:dyDescent="0.25">
      <c r="D2369" s="40"/>
      <c r="E2369" s="40"/>
      <c r="F2369" s="101">
        <v>39829</v>
      </c>
      <c r="G2369" s="44">
        <v>3.5937999999999999E-3</v>
      </c>
      <c r="H2369" s="44">
        <v>1.1425000000000001E-2</v>
      </c>
      <c r="I2369" s="44">
        <v>1.5887500000000002E-2</v>
      </c>
      <c r="J2369" s="44">
        <v>3.2500000000000001E-2</v>
      </c>
      <c r="K2369" s="44">
        <v>2.3187000000000003E-2</v>
      </c>
      <c r="M2369" s="45">
        <v>2.5284000000000001E-3</v>
      </c>
    </row>
    <row r="2370" spans="4:13" ht="15.75" customHeight="1" x14ac:dyDescent="0.25">
      <c r="D2370" s="40"/>
      <c r="E2370" s="40"/>
      <c r="F2370" s="101">
        <v>39832</v>
      </c>
      <c r="G2370" s="44">
        <v>3.5499999999999998E-3</v>
      </c>
      <c r="H2370" s="44">
        <v>1.1325E-2</v>
      </c>
      <c r="I2370" s="44">
        <v>1.55625E-2</v>
      </c>
      <c r="J2370" s="44" t="s">
        <v>33</v>
      </c>
      <c r="K2370" s="44">
        <v>2.3187000000000003E-2</v>
      </c>
      <c r="M2370" s="45">
        <v>2.5284000000000001E-3</v>
      </c>
    </row>
    <row r="2371" spans="4:13" ht="15.75" customHeight="1" x14ac:dyDescent="0.25">
      <c r="D2371" s="40"/>
      <c r="E2371" s="40"/>
      <c r="F2371" s="101">
        <v>39833</v>
      </c>
      <c r="G2371" s="44">
        <v>3.5249999999999999E-3</v>
      </c>
      <c r="H2371" s="44">
        <v>1.1225000000000001E-2</v>
      </c>
      <c r="I2371" s="44">
        <v>1.5449999999999998E-2</v>
      </c>
      <c r="J2371" s="44">
        <v>3.2500000000000001E-2</v>
      </c>
      <c r="K2371" s="44">
        <v>2.3771E-2</v>
      </c>
      <c r="M2371" s="45">
        <v>2.5196000000000003E-3</v>
      </c>
    </row>
    <row r="2372" spans="4:13" ht="15.75" customHeight="1" x14ac:dyDescent="0.25">
      <c r="D2372" s="40"/>
      <c r="E2372" s="40"/>
      <c r="F2372" s="101">
        <v>39834</v>
      </c>
      <c r="G2372" s="44">
        <v>3.5625000000000001E-3</v>
      </c>
      <c r="H2372" s="44">
        <v>1.125E-2</v>
      </c>
      <c r="I2372" s="44">
        <v>1.5587500000000001E-2</v>
      </c>
      <c r="J2372" s="44">
        <v>3.2500000000000001E-2</v>
      </c>
      <c r="K2372" s="44">
        <v>2.5360000000000001E-2</v>
      </c>
      <c r="M2372" s="45">
        <v>2.5579000000000001E-3</v>
      </c>
    </row>
    <row r="2373" spans="4:13" ht="15.75" customHeight="1" x14ac:dyDescent="0.25">
      <c r="D2373" s="40"/>
      <c r="E2373" s="40"/>
      <c r="F2373" s="101">
        <v>39835</v>
      </c>
      <c r="G2373" s="44">
        <v>3.8938000000000002E-3</v>
      </c>
      <c r="H2373" s="44">
        <v>1.1593800000000001E-2</v>
      </c>
      <c r="I2373" s="44">
        <v>1.6174999999999998E-2</v>
      </c>
      <c r="J2373" s="44">
        <v>3.2500000000000001E-2</v>
      </c>
      <c r="K2373" s="44">
        <v>2.5922000000000001E-2</v>
      </c>
      <c r="M2373" s="45">
        <v>2.5784000000000002E-3</v>
      </c>
    </row>
    <row r="2374" spans="4:13" ht="15.75" customHeight="1" x14ac:dyDescent="0.25">
      <c r="D2374" s="40"/>
      <c r="E2374" s="40"/>
      <c r="F2374" s="101">
        <v>39836</v>
      </c>
      <c r="G2374" s="44">
        <v>4.0124999999999996E-3</v>
      </c>
      <c r="H2374" s="44">
        <v>1.1693800000000001E-2</v>
      </c>
      <c r="I2374" s="44">
        <v>1.6274999999999998E-2</v>
      </c>
      <c r="J2374" s="44">
        <v>3.2500000000000001E-2</v>
      </c>
      <c r="K2374" s="44">
        <v>2.6172000000000001E-2</v>
      </c>
      <c r="M2374" s="45">
        <v>2.5777E-3</v>
      </c>
    </row>
    <row r="2375" spans="4:13" ht="15.75" customHeight="1" x14ac:dyDescent="0.25">
      <c r="D2375" s="40"/>
      <c r="E2375" s="40"/>
      <c r="F2375" s="101">
        <v>39839</v>
      </c>
      <c r="G2375" s="44">
        <v>4.0875E-3</v>
      </c>
      <c r="H2375" s="44">
        <v>1.1837500000000001E-2</v>
      </c>
      <c r="I2375" s="44">
        <v>1.6725E-2</v>
      </c>
      <c r="J2375" s="44">
        <v>3.2500000000000001E-2</v>
      </c>
      <c r="K2375" s="44">
        <v>2.6410999999999997E-2</v>
      </c>
      <c r="M2375" s="45">
        <v>2.5808999999999997E-3</v>
      </c>
    </row>
    <row r="2376" spans="4:13" ht="15.75" customHeight="1" x14ac:dyDescent="0.25">
      <c r="D2376" s="40"/>
      <c r="E2376" s="40"/>
      <c r="F2376" s="101">
        <v>39840</v>
      </c>
      <c r="G2376" s="44">
        <v>4.1124999999999998E-3</v>
      </c>
      <c r="H2376" s="44">
        <v>1.18438E-2</v>
      </c>
      <c r="I2376" s="44">
        <v>1.6774999999999998E-2</v>
      </c>
      <c r="J2376" s="44">
        <v>3.2500000000000001E-2</v>
      </c>
      <c r="K2376" s="44">
        <v>2.5274000000000001E-2</v>
      </c>
      <c r="M2376" s="45">
        <v>2.6196000000000001E-3</v>
      </c>
    </row>
    <row r="2377" spans="4:13" ht="15.75" customHeight="1" x14ac:dyDescent="0.25">
      <c r="D2377" s="40"/>
      <c r="E2377" s="40"/>
      <c r="F2377" s="101">
        <v>39841</v>
      </c>
      <c r="G2377" s="44">
        <v>4.0937999999999999E-3</v>
      </c>
      <c r="H2377" s="44">
        <v>1.17438E-2</v>
      </c>
      <c r="I2377" s="44">
        <v>1.6306299999999999E-2</v>
      </c>
      <c r="J2377" s="44">
        <v>3.2500000000000001E-2</v>
      </c>
      <c r="K2377" s="44">
        <v>2.6665000000000001E-2</v>
      </c>
      <c r="M2377" s="45">
        <v>2.6668999999999998E-3</v>
      </c>
    </row>
    <row r="2378" spans="4:13" ht="15.75" customHeight="1" x14ac:dyDescent="0.25">
      <c r="D2378" s="40"/>
      <c r="E2378" s="40"/>
      <c r="F2378" s="101">
        <v>39842</v>
      </c>
      <c r="G2378" s="44">
        <v>4.1250000000000002E-3</v>
      </c>
      <c r="H2378" s="44">
        <v>1.1699999999999999E-2</v>
      </c>
      <c r="I2378" s="44">
        <v>1.6337500000000001E-2</v>
      </c>
      <c r="J2378" s="44">
        <v>3.2500000000000001E-2</v>
      </c>
      <c r="K2378" s="44">
        <v>2.8586E-2</v>
      </c>
      <c r="M2378" s="45">
        <v>2.6934000000000003E-3</v>
      </c>
    </row>
    <row r="2379" spans="4:13" ht="15.75" customHeight="1" x14ac:dyDescent="0.25">
      <c r="D2379" s="40"/>
      <c r="E2379" s="40"/>
      <c r="F2379" s="101">
        <v>39843</v>
      </c>
      <c r="G2379" s="44">
        <v>4.1938000000000001E-3</v>
      </c>
      <c r="H2379" s="44">
        <v>1.18438E-2</v>
      </c>
      <c r="I2379" s="44">
        <v>1.66E-2</v>
      </c>
      <c r="J2379" s="44">
        <v>3.2500000000000001E-2</v>
      </c>
      <c r="K2379" s="44">
        <v>2.8403000000000001E-2</v>
      </c>
      <c r="M2379" s="45">
        <v>2.7074E-3</v>
      </c>
    </row>
    <row r="2380" spans="4:13" ht="15.75" customHeight="1" x14ac:dyDescent="0.25">
      <c r="D2380" s="40"/>
      <c r="E2380" s="40"/>
      <c r="F2380" s="101">
        <v>39846</v>
      </c>
      <c r="G2380" s="44">
        <v>4.3750000000000004E-3</v>
      </c>
      <c r="H2380" s="44">
        <v>1.225E-2</v>
      </c>
      <c r="I2380" s="44">
        <v>1.7600000000000001E-2</v>
      </c>
      <c r="J2380" s="44">
        <v>3.2500000000000001E-2</v>
      </c>
      <c r="K2380" s="44">
        <v>2.7226E-2</v>
      </c>
      <c r="M2380" s="45">
        <v>2.7074E-3</v>
      </c>
    </row>
    <row r="2381" spans="4:13" ht="15.75" customHeight="1" x14ac:dyDescent="0.25">
      <c r="D2381" s="40"/>
      <c r="E2381" s="40"/>
      <c r="F2381" s="101">
        <v>39847</v>
      </c>
      <c r="G2381" s="44">
        <v>4.45E-3</v>
      </c>
      <c r="H2381" s="44">
        <v>1.23375E-2</v>
      </c>
      <c r="I2381" s="44">
        <v>1.7762500000000001E-2</v>
      </c>
      <c r="J2381" s="44">
        <v>3.2500000000000001E-2</v>
      </c>
      <c r="K2381" s="44">
        <v>2.8839999999999998E-2</v>
      </c>
      <c r="M2381" s="45">
        <v>2.7109999999999999E-3</v>
      </c>
    </row>
    <row r="2382" spans="4:13" ht="15.75" customHeight="1" x14ac:dyDescent="0.25">
      <c r="D2382" s="40"/>
      <c r="E2382" s="40"/>
      <c r="F2382" s="101">
        <v>39848</v>
      </c>
      <c r="G2382" s="44">
        <v>4.45E-3</v>
      </c>
      <c r="H2382" s="44">
        <v>1.2356300000000001E-2</v>
      </c>
      <c r="I2382" s="44">
        <v>1.77375E-2</v>
      </c>
      <c r="J2382" s="44">
        <v>3.2500000000000001E-2</v>
      </c>
      <c r="K2382" s="44">
        <v>2.9352999999999997E-2</v>
      </c>
      <c r="M2382" s="45">
        <v>2.7252999999999999E-3</v>
      </c>
    </row>
    <row r="2383" spans="4:13" ht="15.75" customHeight="1" x14ac:dyDescent="0.25">
      <c r="D2383" s="40"/>
      <c r="E2383" s="40"/>
      <c r="F2383" s="101">
        <v>39849</v>
      </c>
      <c r="G2383" s="44">
        <v>4.4749999999999998E-3</v>
      </c>
      <c r="H2383" s="44">
        <v>1.24125E-2</v>
      </c>
      <c r="I2383" s="44">
        <v>1.77375E-2</v>
      </c>
      <c r="J2383" s="44">
        <v>3.2500000000000001E-2</v>
      </c>
      <c r="K2383" s="44">
        <v>2.912E-2</v>
      </c>
      <c r="M2383" s="45">
        <v>2.7323999999999998E-3</v>
      </c>
    </row>
    <row r="2384" spans="4:13" ht="15.75" customHeight="1" x14ac:dyDescent="0.25">
      <c r="D2384" s="40"/>
      <c r="E2384" s="40"/>
      <c r="F2384" s="101">
        <v>39850</v>
      </c>
      <c r="G2384" s="44">
        <v>4.4875000000000002E-3</v>
      </c>
      <c r="H2384" s="44">
        <v>1.24125E-2</v>
      </c>
      <c r="I2384" s="44">
        <v>1.7475000000000001E-2</v>
      </c>
      <c r="J2384" s="44">
        <v>3.2500000000000001E-2</v>
      </c>
      <c r="K2384" s="44">
        <v>2.9916999999999999E-2</v>
      </c>
      <c r="M2384" s="45">
        <v>2.7323999999999998E-3</v>
      </c>
    </row>
    <row r="2385" spans="4:13" ht="15.75" customHeight="1" x14ac:dyDescent="0.25">
      <c r="D2385" s="40"/>
      <c r="E2385" s="40"/>
      <c r="F2385" s="101">
        <v>39853</v>
      </c>
      <c r="G2385" s="44">
        <v>4.4688000000000002E-3</v>
      </c>
      <c r="H2385" s="44">
        <v>1.22813E-2</v>
      </c>
      <c r="I2385" s="44">
        <v>1.7043800000000001E-2</v>
      </c>
      <c r="J2385" s="44">
        <v>3.2500000000000001E-2</v>
      </c>
      <c r="K2385" s="44">
        <v>2.9843999999999999E-2</v>
      </c>
      <c r="M2385" s="45">
        <v>2.7323999999999998E-3</v>
      </c>
    </row>
    <row r="2386" spans="4:13" ht="15.75" customHeight="1" x14ac:dyDescent="0.25">
      <c r="D2386" s="40"/>
      <c r="E2386" s="40"/>
      <c r="F2386" s="101">
        <v>39854</v>
      </c>
      <c r="G2386" s="44">
        <v>4.4688000000000002E-3</v>
      </c>
      <c r="H2386" s="44">
        <v>1.22188E-2</v>
      </c>
      <c r="I2386" s="44">
        <v>1.6862499999999999E-2</v>
      </c>
      <c r="J2386" s="44">
        <v>3.2500000000000001E-2</v>
      </c>
      <c r="K2386" s="44">
        <v>2.8136000000000001E-2</v>
      </c>
      <c r="M2386" s="45">
        <v>2.7396E-3</v>
      </c>
    </row>
    <row r="2387" spans="4:13" ht="15.75" customHeight="1" x14ac:dyDescent="0.25">
      <c r="D2387" s="40"/>
      <c r="E2387" s="40"/>
      <c r="F2387" s="101">
        <v>39855</v>
      </c>
      <c r="G2387" s="44">
        <v>4.5250000000000004E-3</v>
      </c>
      <c r="H2387" s="44">
        <v>1.2312499999999999E-2</v>
      </c>
      <c r="I2387" s="44">
        <v>1.7250000000000001E-2</v>
      </c>
      <c r="J2387" s="44">
        <v>3.2500000000000001E-2</v>
      </c>
      <c r="K2387" s="44">
        <v>2.7536999999999999E-2</v>
      </c>
      <c r="M2387" s="45">
        <v>2.7467000000000004E-3</v>
      </c>
    </row>
    <row r="2388" spans="4:13" ht="15.75" customHeight="1" x14ac:dyDescent="0.25">
      <c r="D2388" s="40"/>
      <c r="E2388" s="40"/>
      <c r="F2388" s="101">
        <v>39856</v>
      </c>
      <c r="G2388" s="44">
        <v>4.5500000000000002E-3</v>
      </c>
      <c r="H2388" s="44">
        <v>1.23438E-2</v>
      </c>
      <c r="I2388" s="44">
        <v>1.7237499999999999E-2</v>
      </c>
      <c r="J2388" s="44">
        <v>3.2500000000000001E-2</v>
      </c>
      <c r="K2388" s="44">
        <v>2.7824000000000002E-2</v>
      </c>
      <c r="M2388" s="45">
        <v>2.7467000000000004E-3</v>
      </c>
    </row>
    <row r="2389" spans="4:13" ht="15.75" customHeight="1" x14ac:dyDescent="0.25">
      <c r="D2389" s="40"/>
      <c r="E2389" s="40"/>
      <c r="F2389" s="101">
        <v>39857</v>
      </c>
      <c r="G2389" s="44">
        <v>4.6125000000000003E-3</v>
      </c>
      <c r="H2389" s="44">
        <v>1.2375000000000001E-2</v>
      </c>
      <c r="I2389" s="44">
        <v>1.7350000000000001E-2</v>
      </c>
      <c r="J2389" s="44">
        <v>3.2500000000000001E-2</v>
      </c>
      <c r="K2389" s="44">
        <v>2.8894000000000003E-2</v>
      </c>
      <c r="M2389" s="45">
        <v>2.7396E-3</v>
      </c>
    </row>
    <row r="2390" spans="4:13" ht="15.75" customHeight="1" x14ac:dyDescent="0.25">
      <c r="D2390" s="40"/>
      <c r="E2390" s="40"/>
      <c r="F2390" s="101">
        <v>39860</v>
      </c>
      <c r="G2390" s="44">
        <v>4.6500000000000005E-3</v>
      </c>
      <c r="H2390" s="44">
        <v>1.24563E-2</v>
      </c>
      <c r="I2390" s="44">
        <v>1.7643800000000001E-2</v>
      </c>
      <c r="J2390" s="44" t="s">
        <v>33</v>
      </c>
      <c r="K2390" s="44">
        <v>2.8894000000000003E-2</v>
      </c>
      <c r="M2390" s="45">
        <v>2.7396E-3</v>
      </c>
    </row>
    <row r="2391" spans="4:13" ht="15.75" customHeight="1" x14ac:dyDescent="0.25">
      <c r="D2391" s="40"/>
      <c r="E2391" s="40"/>
      <c r="F2391" s="101">
        <v>39861</v>
      </c>
      <c r="G2391" s="44">
        <v>4.6625E-3</v>
      </c>
      <c r="H2391" s="44">
        <v>1.24563E-2</v>
      </c>
      <c r="I2391" s="44">
        <v>1.76563E-2</v>
      </c>
      <c r="J2391" s="44">
        <v>3.2500000000000001E-2</v>
      </c>
      <c r="K2391" s="44">
        <v>2.6478999999999999E-2</v>
      </c>
      <c r="M2391" s="45">
        <v>2.5395000000000001E-3</v>
      </c>
    </row>
    <row r="2392" spans="4:13" ht="15.75" customHeight="1" x14ac:dyDescent="0.25">
      <c r="D2392" s="40"/>
      <c r="E2392" s="40"/>
      <c r="F2392" s="101">
        <v>39862</v>
      </c>
      <c r="G2392" s="44">
        <v>4.6999999999999993E-3</v>
      </c>
      <c r="H2392" s="44">
        <v>1.2512499999999999E-2</v>
      </c>
      <c r="I2392" s="44">
        <v>1.78E-2</v>
      </c>
      <c r="J2392" s="44">
        <v>3.2500000000000001E-2</v>
      </c>
      <c r="K2392" s="44">
        <v>2.7553999999999999E-2</v>
      </c>
      <c r="M2392" s="45">
        <v>2.5038E-3</v>
      </c>
    </row>
    <row r="2393" spans="4:13" ht="15.75" customHeight="1" x14ac:dyDescent="0.25">
      <c r="D2393" s="40"/>
      <c r="E2393" s="40"/>
      <c r="F2393" s="101">
        <v>39863</v>
      </c>
      <c r="G2393" s="44">
        <v>4.7312999999999999E-3</v>
      </c>
      <c r="H2393" s="44">
        <v>1.25063E-2</v>
      </c>
      <c r="I2393" s="44">
        <v>1.7893800000000001E-2</v>
      </c>
      <c r="J2393" s="44">
        <v>3.2500000000000001E-2</v>
      </c>
      <c r="K2393" s="44">
        <v>2.8531000000000001E-2</v>
      </c>
      <c r="M2393" s="45">
        <v>2.4824000000000001E-3</v>
      </c>
    </row>
    <row r="2394" spans="4:13" ht="15.75" customHeight="1" x14ac:dyDescent="0.25">
      <c r="D2394" s="40"/>
      <c r="E2394" s="40"/>
      <c r="F2394" s="101">
        <v>39864</v>
      </c>
      <c r="G2394" s="44">
        <v>4.725E-3</v>
      </c>
      <c r="H2394" s="44">
        <v>1.24875E-2</v>
      </c>
      <c r="I2394" s="44">
        <v>1.76188E-2</v>
      </c>
      <c r="J2394" s="44">
        <v>3.2500000000000001E-2</v>
      </c>
      <c r="K2394" s="44">
        <v>2.7879000000000001E-2</v>
      </c>
      <c r="M2394" s="45">
        <v>2.4681E-3</v>
      </c>
    </row>
    <row r="2395" spans="4:13" ht="15.75" customHeight="1" x14ac:dyDescent="0.25">
      <c r="D2395" s="40"/>
      <c r="E2395" s="40"/>
      <c r="F2395" s="101">
        <v>39867</v>
      </c>
      <c r="G2395" s="44">
        <v>4.7375000000000004E-3</v>
      </c>
      <c r="H2395" s="44">
        <v>1.24875E-2</v>
      </c>
      <c r="I2395" s="44">
        <v>1.75125E-2</v>
      </c>
      <c r="J2395" s="44">
        <v>3.2500000000000001E-2</v>
      </c>
      <c r="K2395" s="44">
        <v>2.7536000000000001E-2</v>
      </c>
      <c r="M2395" s="45">
        <v>2.4038000000000002E-3</v>
      </c>
    </row>
    <row r="2396" spans="4:13" ht="15.75" customHeight="1" x14ac:dyDescent="0.25">
      <c r="D2396" s="40"/>
      <c r="E2396" s="40"/>
      <c r="F2396" s="101">
        <v>39868</v>
      </c>
      <c r="G2396" s="44">
        <v>4.7688000000000001E-3</v>
      </c>
      <c r="H2396" s="44">
        <v>1.2500000000000001E-2</v>
      </c>
      <c r="I2396" s="44">
        <v>1.7475000000000001E-2</v>
      </c>
      <c r="J2396" s="44">
        <v>3.2500000000000001E-2</v>
      </c>
      <c r="K2396" s="44">
        <v>2.7951E-2</v>
      </c>
      <c r="M2396" s="45">
        <v>2.3966E-3</v>
      </c>
    </row>
    <row r="2397" spans="4:13" ht="15.75" customHeight="1" x14ac:dyDescent="0.25">
      <c r="D2397" s="40"/>
      <c r="E2397" s="40"/>
      <c r="F2397" s="101">
        <v>39869</v>
      </c>
      <c r="G2397" s="44">
        <v>4.7875000000000001E-3</v>
      </c>
      <c r="H2397" s="44">
        <v>1.2562500000000001E-2</v>
      </c>
      <c r="I2397" s="44">
        <v>1.7725000000000001E-2</v>
      </c>
      <c r="J2397" s="44">
        <v>3.2500000000000001E-2</v>
      </c>
      <c r="K2397" s="44">
        <v>2.9262999999999997E-2</v>
      </c>
      <c r="M2397" s="45">
        <v>2.3895000000000001E-3</v>
      </c>
    </row>
    <row r="2398" spans="4:13" ht="15.75" customHeight="1" x14ac:dyDescent="0.25">
      <c r="D2398" s="40"/>
      <c r="E2398" s="40"/>
      <c r="F2398" s="101">
        <v>39870</v>
      </c>
      <c r="G2398" s="44">
        <v>4.9687999999999998E-3</v>
      </c>
      <c r="H2398" s="44">
        <v>1.26125E-2</v>
      </c>
      <c r="I2398" s="44">
        <v>1.7975000000000001E-2</v>
      </c>
      <c r="J2398" s="44">
        <v>3.2500000000000001E-2</v>
      </c>
      <c r="K2398" s="44">
        <v>2.9908000000000001E-2</v>
      </c>
      <c r="M2398" s="45">
        <v>2.3644999999999998E-3</v>
      </c>
    </row>
    <row r="2399" spans="4:13" ht="15.75" customHeight="1" x14ac:dyDescent="0.25">
      <c r="D2399" s="40"/>
      <c r="E2399" s="40"/>
      <c r="F2399" s="101">
        <v>39871</v>
      </c>
      <c r="G2399" s="44">
        <v>4.9624999999999999E-3</v>
      </c>
      <c r="H2399" s="44">
        <v>1.26438E-2</v>
      </c>
      <c r="I2399" s="44">
        <v>1.80313E-2</v>
      </c>
      <c r="J2399" s="44">
        <v>3.2500000000000001E-2</v>
      </c>
      <c r="K2399" s="44">
        <v>3.0131000000000002E-2</v>
      </c>
      <c r="M2399" s="45">
        <v>2.3073E-3</v>
      </c>
    </row>
    <row r="2400" spans="4:13" ht="15.75" customHeight="1" x14ac:dyDescent="0.25">
      <c r="D2400" s="40"/>
      <c r="E2400" s="40"/>
      <c r="F2400" s="101">
        <v>39874</v>
      </c>
      <c r="G2400" s="44">
        <v>4.9750000000000003E-3</v>
      </c>
      <c r="H2400" s="44">
        <v>1.26625E-2</v>
      </c>
      <c r="I2400" s="44">
        <v>1.8037499999999998E-2</v>
      </c>
      <c r="J2400" s="44">
        <v>3.2500000000000001E-2</v>
      </c>
      <c r="K2400" s="44">
        <v>2.8624E-2</v>
      </c>
      <c r="M2400" s="45">
        <v>2.1583000000000001E-3</v>
      </c>
    </row>
    <row r="2401" spans="4:13" ht="15.75" customHeight="1" x14ac:dyDescent="0.25">
      <c r="D2401" s="40"/>
      <c r="E2401" s="40"/>
      <c r="F2401" s="101">
        <v>39875</v>
      </c>
      <c r="G2401" s="44">
        <v>5.0749999999999997E-3</v>
      </c>
      <c r="H2401" s="44">
        <v>1.27125E-2</v>
      </c>
      <c r="I2401" s="44">
        <v>1.8100000000000002E-2</v>
      </c>
      <c r="J2401" s="44">
        <v>3.2500000000000001E-2</v>
      </c>
      <c r="K2401" s="44">
        <v>2.8771000000000001E-2</v>
      </c>
      <c r="M2401" s="45">
        <v>2.1291999999999999E-3</v>
      </c>
    </row>
    <row r="2402" spans="4:13" ht="15.75" customHeight="1" x14ac:dyDescent="0.25">
      <c r="D2402" s="40"/>
      <c r="E2402" s="40"/>
      <c r="F2402" s="101">
        <v>39876</v>
      </c>
      <c r="G2402" s="44">
        <v>5.1812999999999998E-3</v>
      </c>
      <c r="H2402" s="44">
        <v>1.27663E-2</v>
      </c>
      <c r="I2402" s="44">
        <v>1.8168799999999999E-2</v>
      </c>
      <c r="J2402" s="44">
        <v>3.2500000000000001E-2</v>
      </c>
      <c r="K2402" s="44">
        <v>2.9745000000000001E-2</v>
      </c>
      <c r="M2402" s="45">
        <v>2.0728999999999999E-3</v>
      </c>
    </row>
    <row r="2403" spans="4:13" ht="15.75" customHeight="1" x14ac:dyDescent="0.25">
      <c r="D2403" s="40"/>
      <c r="E2403" s="40"/>
      <c r="F2403" s="101">
        <v>39877</v>
      </c>
      <c r="G2403" s="44">
        <v>5.3312999999999998E-3</v>
      </c>
      <c r="H2403" s="44">
        <v>1.28375E-2</v>
      </c>
      <c r="I2403" s="44">
        <v>1.8325000000000001E-2</v>
      </c>
      <c r="J2403" s="44">
        <v>3.2500000000000001E-2</v>
      </c>
      <c r="K2403" s="44">
        <v>2.8115000000000001E-2</v>
      </c>
      <c r="M2403" s="45">
        <v>2.0563999999999999E-3</v>
      </c>
    </row>
    <row r="2404" spans="4:13" ht="15.75" customHeight="1" x14ac:dyDescent="0.25">
      <c r="D2404" s="40"/>
      <c r="E2404" s="40"/>
      <c r="F2404" s="101">
        <v>39878</v>
      </c>
      <c r="G2404" s="44">
        <v>5.4625000000000003E-3</v>
      </c>
      <c r="H2404" s="44">
        <v>1.2924999999999999E-2</v>
      </c>
      <c r="I2404" s="44">
        <v>1.8537499999999998E-2</v>
      </c>
      <c r="J2404" s="44">
        <v>3.2500000000000001E-2</v>
      </c>
      <c r="K2404" s="44">
        <v>2.8717000000000003E-2</v>
      </c>
      <c r="M2404" s="45">
        <v>2.0292000000000001E-3</v>
      </c>
    </row>
    <row r="2405" spans="4:13" ht="15.75" customHeight="1" x14ac:dyDescent="0.25">
      <c r="D2405" s="40"/>
      <c r="E2405" s="40"/>
      <c r="F2405" s="101">
        <v>39881</v>
      </c>
      <c r="G2405" s="44">
        <v>5.6438E-3</v>
      </c>
      <c r="H2405" s="44">
        <v>1.3125E-2</v>
      </c>
      <c r="I2405" s="44">
        <v>1.9162499999999999E-2</v>
      </c>
      <c r="J2405" s="44">
        <v>3.2500000000000001E-2</v>
      </c>
      <c r="K2405" s="44">
        <v>2.8589000000000003E-2</v>
      </c>
      <c r="M2405" s="45">
        <v>1.9292000000000001E-3</v>
      </c>
    </row>
    <row r="2406" spans="4:13" ht="15.75" customHeight="1" x14ac:dyDescent="0.25">
      <c r="D2406" s="40"/>
      <c r="E2406" s="40"/>
      <c r="F2406" s="101">
        <v>39882</v>
      </c>
      <c r="G2406" s="44">
        <v>5.6438E-3</v>
      </c>
      <c r="H2406" s="44">
        <v>1.33125E-2</v>
      </c>
      <c r="I2406" s="44">
        <v>1.9618800000000002E-2</v>
      </c>
      <c r="J2406" s="44">
        <v>3.2500000000000001E-2</v>
      </c>
      <c r="K2406" s="44">
        <v>3.0044000000000001E-2</v>
      </c>
      <c r="M2406" s="45">
        <v>1.8766E-3</v>
      </c>
    </row>
    <row r="2407" spans="4:13" ht="15.75" customHeight="1" x14ac:dyDescent="0.25">
      <c r="D2407" s="40"/>
      <c r="E2407" s="40"/>
      <c r="F2407" s="101">
        <v>39883</v>
      </c>
      <c r="G2407" s="44">
        <v>5.5688000000000005E-3</v>
      </c>
      <c r="H2407" s="44">
        <v>1.3259399999999999E-2</v>
      </c>
      <c r="I2407" s="44">
        <v>1.92938E-2</v>
      </c>
      <c r="J2407" s="44">
        <v>3.2500000000000001E-2</v>
      </c>
      <c r="K2407" s="44">
        <v>2.9047999999999997E-2</v>
      </c>
      <c r="M2407" s="45">
        <v>1.8485999999999999E-3</v>
      </c>
    </row>
    <row r="2408" spans="4:13" ht="15.75" customHeight="1" x14ac:dyDescent="0.25">
      <c r="D2408" s="40"/>
      <c r="E2408" s="40"/>
      <c r="F2408" s="101">
        <v>39884</v>
      </c>
      <c r="G2408" s="44">
        <v>5.5625000000000006E-3</v>
      </c>
      <c r="H2408" s="44">
        <v>1.32E-2</v>
      </c>
      <c r="I2408" s="44">
        <v>1.9037499999999999E-2</v>
      </c>
      <c r="J2408" s="44">
        <v>3.2500000000000001E-2</v>
      </c>
      <c r="K2408" s="44">
        <v>2.8534999999999998E-2</v>
      </c>
      <c r="M2408" s="45">
        <v>1.8251000000000001E-3</v>
      </c>
    </row>
    <row r="2409" spans="4:13" ht="15.75" customHeight="1" x14ac:dyDescent="0.25">
      <c r="D2409" s="40"/>
      <c r="E2409" s="40"/>
      <c r="F2409" s="101">
        <v>39885</v>
      </c>
      <c r="G2409" s="44">
        <v>5.5562999999999993E-3</v>
      </c>
      <c r="H2409" s="44">
        <v>1.3156300000000001E-2</v>
      </c>
      <c r="I2409" s="44">
        <v>1.9018799999999999E-2</v>
      </c>
      <c r="J2409" s="44">
        <v>3.2500000000000001E-2</v>
      </c>
      <c r="K2409" s="44">
        <v>2.8902000000000001E-2</v>
      </c>
      <c r="M2409" s="45">
        <v>1.8001E-3</v>
      </c>
    </row>
    <row r="2410" spans="4:13" ht="15.75" customHeight="1" x14ac:dyDescent="0.25">
      <c r="D2410" s="40"/>
      <c r="E2410" s="40"/>
      <c r="F2410" s="101">
        <v>39888</v>
      </c>
      <c r="G2410" s="44">
        <v>5.5562999999999993E-3</v>
      </c>
      <c r="H2410" s="44">
        <v>1.30875E-2</v>
      </c>
      <c r="I2410" s="44">
        <v>1.8874999999999999E-2</v>
      </c>
      <c r="J2410" s="44">
        <v>3.2500000000000001E-2</v>
      </c>
      <c r="K2410" s="44">
        <v>2.9529E-2</v>
      </c>
      <c r="M2410" s="45">
        <v>1.8226999999999998E-3</v>
      </c>
    </row>
    <row r="2411" spans="4:13" ht="15.75" customHeight="1" x14ac:dyDescent="0.25">
      <c r="D2411" s="40"/>
      <c r="E2411" s="40"/>
      <c r="F2411" s="101">
        <v>39889</v>
      </c>
      <c r="G2411" s="44">
        <v>5.5625000000000006E-3</v>
      </c>
      <c r="H2411" s="44">
        <v>1.29938E-2</v>
      </c>
      <c r="I2411" s="44">
        <v>1.88375E-2</v>
      </c>
      <c r="J2411" s="44">
        <v>3.2500000000000001E-2</v>
      </c>
      <c r="K2411" s="44">
        <v>3.0066000000000002E-2</v>
      </c>
      <c r="M2411" s="45">
        <v>1.784E-3</v>
      </c>
    </row>
    <row r="2412" spans="4:13" ht="15.75" customHeight="1" x14ac:dyDescent="0.25">
      <c r="D2412" s="40"/>
      <c r="E2412" s="40"/>
      <c r="F2412" s="101">
        <v>39890</v>
      </c>
      <c r="G2412" s="44">
        <v>5.45E-3</v>
      </c>
      <c r="H2412" s="44">
        <v>1.2875000000000001E-2</v>
      </c>
      <c r="I2412" s="44">
        <v>1.8637500000000001E-2</v>
      </c>
      <c r="J2412" s="44">
        <v>3.2500000000000001E-2</v>
      </c>
      <c r="K2412" s="44">
        <v>2.5329999999999998E-2</v>
      </c>
      <c r="M2412" s="45">
        <v>1.7426E-3</v>
      </c>
    </row>
    <row r="2413" spans="4:13" ht="15.75" customHeight="1" x14ac:dyDescent="0.25">
      <c r="D2413" s="40"/>
      <c r="E2413" s="40"/>
      <c r="F2413" s="101">
        <v>39891</v>
      </c>
      <c r="G2413" s="44">
        <v>5.2312999999999995E-3</v>
      </c>
      <c r="H2413" s="44">
        <v>1.22688E-2</v>
      </c>
      <c r="I2413" s="44">
        <v>1.7412500000000001E-2</v>
      </c>
      <c r="J2413" s="44">
        <v>3.2500000000000001E-2</v>
      </c>
      <c r="K2413" s="44">
        <v>2.6023000000000001E-2</v>
      </c>
      <c r="M2413" s="45">
        <v>1.7376E-3</v>
      </c>
    </row>
    <row r="2414" spans="4:13" ht="15.75" customHeight="1" x14ac:dyDescent="0.25">
      <c r="D2414" s="40"/>
      <c r="E2414" s="40"/>
      <c r="F2414" s="101">
        <v>39892</v>
      </c>
      <c r="G2414" s="44">
        <v>5.2188E-3</v>
      </c>
      <c r="H2414" s="44">
        <v>1.2228099999999999E-2</v>
      </c>
      <c r="I2414" s="44">
        <v>1.75125E-2</v>
      </c>
      <c r="J2414" s="44">
        <v>3.2500000000000001E-2</v>
      </c>
      <c r="K2414" s="44">
        <v>2.6343999999999999E-2</v>
      </c>
      <c r="M2414" s="45">
        <v>1.7227E-3</v>
      </c>
    </row>
    <row r="2415" spans="4:13" ht="15.75" customHeight="1" x14ac:dyDescent="0.25">
      <c r="D2415" s="40"/>
      <c r="E2415" s="40"/>
      <c r="F2415" s="101">
        <v>39895</v>
      </c>
      <c r="G2415" s="44">
        <v>5.2188E-3</v>
      </c>
      <c r="H2415" s="44">
        <v>1.2221900000000001E-2</v>
      </c>
      <c r="I2415" s="44">
        <v>1.7562500000000002E-2</v>
      </c>
      <c r="J2415" s="44">
        <v>3.2500000000000001E-2</v>
      </c>
      <c r="K2415" s="44">
        <v>2.6522999999999998E-2</v>
      </c>
      <c r="M2415" s="45">
        <v>1.6485E-3</v>
      </c>
    </row>
    <row r="2416" spans="4:13" ht="15.75" customHeight="1" x14ac:dyDescent="0.25">
      <c r="D2416" s="40"/>
      <c r="E2416" s="40"/>
      <c r="F2416" s="101">
        <v>39896</v>
      </c>
      <c r="G2416" s="44">
        <v>5.2093999999999994E-3</v>
      </c>
      <c r="H2416" s="44">
        <v>1.2262500000000001E-2</v>
      </c>
      <c r="I2416" s="44">
        <v>1.77375E-2</v>
      </c>
      <c r="J2416" s="44">
        <v>3.2500000000000001E-2</v>
      </c>
      <c r="K2416" s="44">
        <v>2.7009999999999999E-2</v>
      </c>
      <c r="M2416" s="45">
        <v>1.6226999999999999E-3</v>
      </c>
    </row>
    <row r="2417" spans="4:13" ht="15.75" customHeight="1" x14ac:dyDescent="0.25">
      <c r="D2417" s="40"/>
      <c r="E2417" s="40"/>
      <c r="F2417" s="101">
        <v>39897</v>
      </c>
      <c r="G2417" s="44">
        <v>5.1999999999999998E-3</v>
      </c>
      <c r="H2417" s="44">
        <v>1.2275000000000001E-2</v>
      </c>
      <c r="I2417" s="44">
        <v>1.7749999999999998E-2</v>
      </c>
      <c r="J2417" s="44">
        <v>3.2500000000000001E-2</v>
      </c>
      <c r="K2417" s="44">
        <v>2.7844000000000001E-2</v>
      </c>
      <c r="M2417" s="45">
        <v>1.585E-3</v>
      </c>
    </row>
    <row r="2418" spans="4:13" ht="15.75" customHeight="1" x14ac:dyDescent="0.25">
      <c r="D2418" s="40"/>
      <c r="E2418" s="40"/>
      <c r="F2418" s="101">
        <v>39898</v>
      </c>
      <c r="G2418" s="44">
        <v>5.2249999999999996E-3</v>
      </c>
      <c r="H2418" s="44">
        <v>1.2318800000000001E-2</v>
      </c>
      <c r="I2418" s="44">
        <v>1.7943799999999999E-2</v>
      </c>
      <c r="J2418" s="44">
        <v>3.2500000000000001E-2</v>
      </c>
      <c r="K2418" s="44">
        <v>2.7389E-2</v>
      </c>
      <c r="M2418" s="45">
        <v>1.5813999999999999E-3</v>
      </c>
    </row>
    <row r="2419" spans="4:13" ht="15.75" customHeight="1" x14ac:dyDescent="0.25">
      <c r="D2419" s="40"/>
      <c r="E2419" s="40"/>
      <c r="F2419" s="101">
        <v>39899</v>
      </c>
      <c r="G2419" s="44">
        <v>5.1812999999999998E-3</v>
      </c>
      <c r="H2419" s="44">
        <v>1.2199999999999999E-2</v>
      </c>
      <c r="I2419" s="44">
        <v>1.7624999999999998E-2</v>
      </c>
      <c r="J2419" s="44">
        <v>3.2500000000000001E-2</v>
      </c>
      <c r="K2419" s="44">
        <v>2.7570999999999998E-2</v>
      </c>
      <c r="M2419" s="45">
        <v>1.5903999999999998E-3</v>
      </c>
    </row>
    <row r="2420" spans="4:13" ht="15.75" customHeight="1" x14ac:dyDescent="0.25">
      <c r="D2420" s="40"/>
      <c r="E2420" s="40"/>
      <c r="F2420" s="101">
        <v>39902</v>
      </c>
      <c r="G2420" s="44">
        <v>5.0875E-3</v>
      </c>
      <c r="H2420" s="44">
        <v>1.2075000000000001E-2</v>
      </c>
      <c r="I2420" s="44">
        <v>1.745E-2</v>
      </c>
      <c r="J2420" s="44">
        <v>3.2500000000000001E-2</v>
      </c>
      <c r="K2420" s="44">
        <v>2.7116999999999999E-2</v>
      </c>
      <c r="M2420" s="45">
        <v>1.5807E-3</v>
      </c>
    </row>
    <row r="2421" spans="4:13" ht="15.75" customHeight="1" x14ac:dyDescent="0.25">
      <c r="D2421" s="40"/>
      <c r="E2421" s="40"/>
      <c r="F2421" s="101">
        <v>39903</v>
      </c>
      <c r="G2421" s="44">
        <v>5.0063E-3</v>
      </c>
      <c r="H2421" s="44">
        <v>1.19188E-2</v>
      </c>
      <c r="I2421" s="44">
        <v>1.7356300000000002E-2</v>
      </c>
      <c r="J2421" s="44">
        <v>3.2500000000000001E-2</v>
      </c>
      <c r="K2421" s="44">
        <v>2.6629E-2</v>
      </c>
      <c r="M2421" s="45">
        <v>1.5834E-3</v>
      </c>
    </row>
    <row r="2422" spans="4:13" ht="15.75" customHeight="1" x14ac:dyDescent="0.25">
      <c r="D2422" s="40"/>
      <c r="E2422" s="40"/>
      <c r="F2422" s="101">
        <v>39904</v>
      </c>
      <c r="G2422" s="44">
        <v>4.9499999999999995E-3</v>
      </c>
      <c r="H2422" s="44">
        <v>1.1768799999999999E-2</v>
      </c>
      <c r="I2422" s="44">
        <v>1.7162500000000001E-2</v>
      </c>
      <c r="J2422" s="44">
        <v>3.2500000000000001E-2</v>
      </c>
      <c r="K2422" s="44">
        <v>2.6539E-2</v>
      </c>
      <c r="M2422" s="45">
        <v>1.5801000000000001E-3</v>
      </c>
    </row>
    <row r="2423" spans="4:13" ht="15.75" customHeight="1" x14ac:dyDescent="0.25">
      <c r="D2423" s="40"/>
      <c r="E2423" s="40"/>
      <c r="F2423" s="101">
        <v>39905</v>
      </c>
      <c r="G2423" s="44">
        <v>4.8938000000000002E-3</v>
      </c>
      <c r="H2423" s="44">
        <v>1.16594E-2</v>
      </c>
      <c r="I2423" s="44">
        <v>1.7156299999999999E-2</v>
      </c>
      <c r="J2423" s="44">
        <v>3.2500000000000001E-2</v>
      </c>
      <c r="K2423" s="44">
        <v>2.7661999999999999E-2</v>
      </c>
      <c r="M2423" s="45">
        <v>1.6220000000000002E-3</v>
      </c>
    </row>
    <row r="2424" spans="4:13" ht="15.75" customHeight="1" x14ac:dyDescent="0.25">
      <c r="D2424" s="40"/>
      <c r="E2424" s="40"/>
      <c r="F2424" s="101">
        <v>39906</v>
      </c>
      <c r="G2424" s="44">
        <v>4.7812999999999996E-3</v>
      </c>
      <c r="H2424" s="44">
        <v>1.1609400000000001E-2</v>
      </c>
      <c r="I2424" s="44">
        <v>1.7124999999999998E-2</v>
      </c>
      <c r="J2424" s="44">
        <v>3.2500000000000001E-2</v>
      </c>
      <c r="K2424" s="44">
        <v>2.8853E-2</v>
      </c>
      <c r="M2424" s="45">
        <v>1.6033E-3</v>
      </c>
    </row>
    <row r="2425" spans="4:13" ht="15.75" customHeight="1" x14ac:dyDescent="0.25">
      <c r="D2425" s="40"/>
      <c r="E2425" s="40"/>
      <c r="F2425" s="101">
        <v>39909</v>
      </c>
      <c r="G2425" s="44">
        <v>4.7562999999999998E-3</v>
      </c>
      <c r="H2425" s="44">
        <v>1.1568799999999999E-2</v>
      </c>
      <c r="I2425" s="44">
        <v>1.7156299999999999E-2</v>
      </c>
      <c r="J2425" s="44">
        <v>3.2500000000000001E-2</v>
      </c>
      <c r="K2425" s="44">
        <v>2.9222999999999999E-2</v>
      </c>
      <c r="M2425" s="45">
        <v>1.6434000000000002E-3</v>
      </c>
    </row>
    <row r="2426" spans="4:13" ht="15.75" customHeight="1" x14ac:dyDescent="0.25">
      <c r="D2426" s="40"/>
      <c r="E2426" s="40"/>
      <c r="F2426" s="101">
        <v>39910</v>
      </c>
      <c r="G2426" s="44">
        <v>4.6938000000000006E-3</v>
      </c>
      <c r="H2426" s="44">
        <v>1.14938E-2</v>
      </c>
      <c r="I2426" s="44">
        <v>1.7031299999999999E-2</v>
      </c>
      <c r="J2426" s="44">
        <v>3.2500000000000001E-2</v>
      </c>
      <c r="K2426" s="44">
        <v>2.8965000000000001E-2</v>
      </c>
      <c r="M2426" s="45">
        <v>1.6600999999999999E-3</v>
      </c>
    </row>
    <row r="2427" spans="4:13" ht="15.75" customHeight="1" x14ac:dyDescent="0.25">
      <c r="D2427" s="40"/>
      <c r="E2427" s="40"/>
      <c r="F2427" s="101">
        <v>39911</v>
      </c>
      <c r="G2427" s="44">
        <v>4.5999999999999999E-3</v>
      </c>
      <c r="H2427" s="44">
        <v>1.13875E-2</v>
      </c>
      <c r="I2427" s="44">
        <v>1.6871899999999999E-2</v>
      </c>
      <c r="J2427" s="44">
        <v>3.2500000000000001E-2</v>
      </c>
      <c r="K2427" s="44">
        <v>2.8559000000000001E-2</v>
      </c>
      <c r="M2427" s="45">
        <v>1.6800999999999999E-3</v>
      </c>
    </row>
    <row r="2428" spans="4:13" ht="15.75" customHeight="1" x14ac:dyDescent="0.25">
      <c r="D2428" s="40"/>
      <c r="E2428" s="40"/>
      <c r="F2428" s="101">
        <v>39912</v>
      </c>
      <c r="G2428" s="44">
        <v>4.5125E-3</v>
      </c>
      <c r="H2428" s="44">
        <v>1.1312500000000001E-2</v>
      </c>
      <c r="I2428" s="44">
        <v>1.67625E-2</v>
      </c>
      <c r="J2428" s="44">
        <v>3.2500000000000001E-2</v>
      </c>
      <c r="K2428" s="44">
        <v>2.9207E-2</v>
      </c>
      <c r="M2428" s="45">
        <v>1.7032E-3</v>
      </c>
    </row>
    <row r="2429" spans="4:13" ht="15.75" customHeight="1" x14ac:dyDescent="0.25">
      <c r="D2429" s="40"/>
      <c r="E2429" s="40"/>
      <c r="F2429" s="101">
        <v>39913</v>
      </c>
      <c r="G2429" s="44" t="s">
        <v>33</v>
      </c>
      <c r="H2429" s="44" t="s">
        <v>33</v>
      </c>
      <c r="I2429" s="44" t="s">
        <v>33</v>
      </c>
      <c r="J2429" s="44" t="s">
        <v>33</v>
      </c>
      <c r="K2429" s="44">
        <v>2.9207E-2</v>
      </c>
      <c r="M2429" s="45">
        <v>1.7032E-3</v>
      </c>
    </row>
    <row r="2430" spans="4:13" ht="15.75" customHeight="1" x14ac:dyDescent="0.25">
      <c r="D2430" s="40"/>
      <c r="E2430" s="40"/>
      <c r="F2430" s="101">
        <v>39916</v>
      </c>
      <c r="G2430" s="44" t="s">
        <v>33</v>
      </c>
      <c r="H2430" s="44" t="s">
        <v>33</v>
      </c>
      <c r="I2430" s="44" t="s">
        <v>33</v>
      </c>
      <c r="J2430" s="44">
        <v>3.2500000000000001E-2</v>
      </c>
      <c r="K2430" s="44">
        <v>2.8579E-2</v>
      </c>
      <c r="M2430" s="45">
        <v>1.7068000000000001E-3</v>
      </c>
    </row>
    <row r="2431" spans="4:13" ht="15.75" customHeight="1" x14ac:dyDescent="0.25">
      <c r="D2431" s="40"/>
      <c r="E2431" s="40"/>
      <c r="F2431" s="101">
        <v>39917</v>
      </c>
      <c r="G2431" s="44">
        <v>4.5250000000000004E-3</v>
      </c>
      <c r="H2431" s="44">
        <v>1.1218799999999999E-2</v>
      </c>
      <c r="I2431" s="44">
        <v>1.66E-2</v>
      </c>
      <c r="J2431" s="44">
        <v>3.2500000000000001E-2</v>
      </c>
      <c r="K2431" s="44">
        <v>2.7844999999999998E-2</v>
      </c>
      <c r="M2431" s="45">
        <v>1.7133999999999999E-3</v>
      </c>
    </row>
    <row r="2432" spans="4:13" ht="15.75" customHeight="1" x14ac:dyDescent="0.25">
      <c r="D2432" s="40"/>
      <c r="E2432" s="40"/>
      <c r="F2432" s="101">
        <v>39918</v>
      </c>
      <c r="G2432" s="44">
        <v>4.4812999999999997E-3</v>
      </c>
      <c r="H2432" s="44">
        <v>1.1125000000000001E-2</v>
      </c>
      <c r="I2432" s="44">
        <v>1.6468799999999999E-2</v>
      </c>
      <c r="J2432" s="44">
        <v>3.2500000000000001E-2</v>
      </c>
      <c r="K2432" s="44">
        <v>2.7644000000000002E-2</v>
      </c>
      <c r="M2432" s="45">
        <v>1.7201E-3</v>
      </c>
    </row>
    <row r="2433" spans="4:13" ht="15.75" customHeight="1" x14ac:dyDescent="0.25">
      <c r="D2433" s="40"/>
      <c r="E2433" s="40"/>
      <c r="F2433" s="101">
        <v>39919</v>
      </c>
      <c r="G2433" s="44">
        <v>4.4688000000000002E-3</v>
      </c>
      <c r="H2433" s="44">
        <v>1.10688E-2</v>
      </c>
      <c r="I2433" s="44">
        <v>1.6406299999999999E-2</v>
      </c>
      <c r="J2433" s="44">
        <v>3.2500000000000001E-2</v>
      </c>
      <c r="K2433" s="44">
        <v>2.8302999999999998E-2</v>
      </c>
      <c r="M2433" s="45">
        <v>1.7626E-3</v>
      </c>
    </row>
    <row r="2434" spans="4:13" ht="15.75" customHeight="1" x14ac:dyDescent="0.25">
      <c r="D2434" s="40"/>
      <c r="E2434" s="40"/>
      <c r="F2434" s="101">
        <v>39920</v>
      </c>
      <c r="G2434" s="44">
        <v>4.4749999999999998E-3</v>
      </c>
      <c r="H2434" s="44">
        <v>1.10188E-2</v>
      </c>
      <c r="I2434" s="44">
        <v>1.6362499999999999E-2</v>
      </c>
      <c r="J2434" s="44">
        <v>3.2500000000000001E-2</v>
      </c>
      <c r="K2434" s="44">
        <v>2.9451000000000001E-2</v>
      </c>
      <c r="M2434" s="45">
        <v>1.7775E-3</v>
      </c>
    </row>
    <row r="2435" spans="4:13" ht="15.75" customHeight="1" x14ac:dyDescent="0.25">
      <c r="D2435" s="40"/>
      <c r="E2435" s="40"/>
      <c r="F2435" s="101">
        <v>39923</v>
      </c>
      <c r="G2435" s="44">
        <v>4.4250000000000001E-3</v>
      </c>
      <c r="H2435" s="44">
        <v>1.10063E-2</v>
      </c>
      <c r="I2435" s="44">
        <v>1.6500000000000001E-2</v>
      </c>
      <c r="J2435" s="44">
        <v>3.2500000000000001E-2</v>
      </c>
      <c r="K2435" s="44">
        <v>2.8359000000000002E-2</v>
      </c>
      <c r="M2435" s="45">
        <v>1.8201000000000001E-3</v>
      </c>
    </row>
    <row r="2436" spans="4:13" ht="15.75" customHeight="1" x14ac:dyDescent="0.25">
      <c r="D2436" s="40"/>
      <c r="E2436" s="40"/>
      <c r="F2436" s="101">
        <v>39924</v>
      </c>
      <c r="G2436" s="44">
        <v>4.4124999999999998E-3</v>
      </c>
      <c r="H2436" s="44">
        <v>1.1000000000000001E-2</v>
      </c>
      <c r="I2436" s="44">
        <v>1.6506300000000002E-2</v>
      </c>
      <c r="J2436" s="44">
        <v>3.2500000000000001E-2</v>
      </c>
      <c r="K2436" s="44">
        <v>2.8969000000000002E-2</v>
      </c>
      <c r="M2436" s="45">
        <v>1.8201000000000001E-3</v>
      </c>
    </row>
    <row r="2437" spans="4:13" ht="15.75" customHeight="1" x14ac:dyDescent="0.25">
      <c r="D2437" s="40"/>
      <c r="E2437" s="40"/>
      <c r="F2437" s="101">
        <v>39925</v>
      </c>
      <c r="G2437" s="44">
        <v>4.4000000000000003E-3</v>
      </c>
      <c r="H2437" s="44">
        <v>1.09938E-2</v>
      </c>
      <c r="I2437" s="44">
        <v>1.6574999999999999E-2</v>
      </c>
      <c r="J2437" s="44">
        <v>3.2500000000000001E-2</v>
      </c>
      <c r="K2437" s="44">
        <v>2.9397000000000003E-2</v>
      </c>
      <c r="M2437" s="45">
        <v>1.8301000000000001E-3</v>
      </c>
    </row>
    <row r="2438" spans="4:13" ht="15.75" customHeight="1" x14ac:dyDescent="0.25">
      <c r="D2438" s="40"/>
      <c r="E2438" s="40"/>
      <c r="F2438" s="101">
        <v>39926</v>
      </c>
      <c r="G2438" s="44">
        <v>4.3750000000000004E-3</v>
      </c>
      <c r="H2438" s="44">
        <v>1.0918799999999999E-2</v>
      </c>
      <c r="I2438" s="44">
        <v>1.63938E-2</v>
      </c>
      <c r="J2438" s="44">
        <v>3.2500000000000001E-2</v>
      </c>
      <c r="K2438" s="44">
        <v>2.9192999999999997E-2</v>
      </c>
      <c r="M2438" s="45">
        <v>1.8274000000000001E-3</v>
      </c>
    </row>
    <row r="2439" spans="4:13" ht="15.75" customHeight="1" x14ac:dyDescent="0.25">
      <c r="D2439" s="40"/>
      <c r="E2439" s="40"/>
      <c r="F2439" s="101">
        <v>39927</v>
      </c>
      <c r="G2439" s="44">
        <v>4.3499999999999997E-3</v>
      </c>
      <c r="H2439" s="44">
        <v>1.0725E-2</v>
      </c>
      <c r="I2439" s="44">
        <v>1.6212500000000001E-2</v>
      </c>
      <c r="J2439" s="44">
        <v>3.2500000000000001E-2</v>
      </c>
      <c r="K2439" s="44">
        <v>2.9902999999999999E-2</v>
      </c>
      <c r="M2439" s="45">
        <v>1.8376E-3</v>
      </c>
    </row>
    <row r="2440" spans="4:13" ht="15.75" customHeight="1" x14ac:dyDescent="0.25">
      <c r="D2440" s="40"/>
      <c r="E2440" s="40"/>
      <c r="F2440" s="101">
        <v>39930</v>
      </c>
      <c r="G2440" s="44">
        <v>4.3249999999999999E-3</v>
      </c>
      <c r="H2440" s="44">
        <v>1.05375E-2</v>
      </c>
      <c r="I2440" s="44">
        <v>1.5900000000000001E-2</v>
      </c>
      <c r="J2440" s="44">
        <v>3.2500000000000001E-2</v>
      </c>
      <c r="K2440" s="44">
        <v>2.9083000000000001E-2</v>
      </c>
      <c r="M2440" s="45">
        <v>1.8801E-3</v>
      </c>
    </row>
    <row r="2441" spans="4:13" ht="15.75" customHeight="1" x14ac:dyDescent="0.25">
      <c r="D2441" s="40"/>
      <c r="E2441" s="40"/>
      <c r="F2441" s="101">
        <v>39931</v>
      </c>
      <c r="G2441" s="44">
        <v>4.2750000000000002E-3</v>
      </c>
      <c r="H2441" s="44">
        <v>1.03938E-2</v>
      </c>
      <c r="I2441" s="44">
        <v>1.575E-2</v>
      </c>
      <c r="J2441" s="44">
        <v>3.2500000000000001E-2</v>
      </c>
      <c r="K2441" s="44">
        <v>3.0072999999999999E-2</v>
      </c>
      <c r="M2441" s="45">
        <v>1.8835E-3</v>
      </c>
    </row>
    <row r="2442" spans="4:13" ht="15.75" customHeight="1" x14ac:dyDescent="0.25">
      <c r="D2442" s="40"/>
      <c r="E2442" s="40"/>
      <c r="F2442" s="101">
        <v>39932</v>
      </c>
      <c r="G2442" s="44">
        <v>4.1812999999999998E-3</v>
      </c>
      <c r="H2442" s="44">
        <v>1.0275000000000001E-2</v>
      </c>
      <c r="I2442" s="44">
        <v>1.5787499999999999E-2</v>
      </c>
      <c r="J2442" s="44">
        <v>3.2500000000000001E-2</v>
      </c>
      <c r="K2442" s="44">
        <v>3.1073E-2</v>
      </c>
      <c r="M2442" s="45">
        <v>1.8967999999999999E-3</v>
      </c>
    </row>
    <row r="2443" spans="4:13" ht="15.75" customHeight="1" x14ac:dyDescent="0.25">
      <c r="D2443" s="40"/>
      <c r="E2443" s="40"/>
      <c r="F2443" s="101">
        <v>39933</v>
      </c>
      <c r="G2443" s="44">
        <v>4.1124999999999998E-3</v>
      </c>
      <c r="H2443" s="44">
        <v>1.0162500000000001E-2</v>
      </c>
      <c r="I2443" s="44">
        <v>1.5650000000000001E-2</v>
      </c>
      <c r="J2443" s="44">
        <v>3.2500000000000001E-2</v>
      </c>
      <c r="K2443" s="44">
        <v>3.1186999999999999E-2</v>
      </c>
      <c r="M2443" s="45">
        <v>1.9139000000000001E-3</v>
      </c>
    </row>
    <row r="2444" spans="4:13" ht="15.75" customHeight="1" x14ac:dyDescent="0.25">
      <c r="D2444" s="40"/>
      <c r="E2444" s="40"/>
      <c r="F2444" s="101">
        <v>39934</v>
      </c>
      <c r="G2444" s="44">
        <v>4.1438000000000004E-3</v>
      </c>
      <c r="H2444" s="44">
        <v>1.0068799999999999E-2</v>
      </c>
      <c r="I2444" s="44">
        <v>1.54938E-2</v>
      </c>
      <c r="J2444" s="44">
        <v>3.2500000000000001E-2</v>
      </c>
      <c r="K2444" s="44">
        <v>3.1533000000000005E-2</v>
      </c>
      <c r="M2444" s="45">
        <v>1.913E-3</v>
      </c>
    </row>
    <row r="2445" spans="4:13" ht="15.75" customHeight="1" x14ac:dyDescent="0.25">
      <c r="D2445" s="40"/>
      <c r="E2445" s="40"/>
      <c r="F2445" s="101">
        <v>39937</v>
      </c>
      <c r="G2445" s="44" t="s">
        <v>33</v>
      </c>
      <c r="H2445" s="44" t="s">
        <v>33</v>
      </c>
      <c r="I2445" s="44" t="s">
        <v>33</v>
      </c>
      <c r="J2445" s="44">
        <v>3.2500000000000001E-2</v>
      </c>
      <c r="K2445" s="44">
        <v>3.1514E-2</v>
      </c>
      <c r="M2445" s="45">
        <v>1.8808E-3</v>
      </c>
    </row>
    <row r="2446" spans="4:13" ht="15.75" customHeight="1" x14ac:dyDescent="0.25">
      <c r="D2446" s="40"/>
      <c r="E2446" s="40"/>
      <c r="F2446" s="101">
        <v>39938</v>
      </c>
      <c r="G2446" s="44">
        <v>4.0124999999999996E-3</v>
      </c>
      <c r="H2446" s="44">
        <v>9.8624999999999997E-3</v>
      </c>
      <c r="I2446" s="44">
        <v>1.54E-2</v>
      </c>
      <c r="J2446" s="44">
        <v>3.2500000000000001E-2</v>
      </c>
      <c r="K2446" s="44">
        <v>3.1591999999999995E-2</v>
      </c>
      <c r="M2446" s="45">
        <v>1.8743000000000002E-3</v>
      </c>
    </row>
    <row r="2447" spans="4:13" ht="15.75" customHeight="1" x14ac:dyDescent="0.25">
      <c r="D2447" s="40"/>
      <c r="E2447" s="40"/>
      <c r="F2447" s="101">
        <v>39939</v>
      </c>
      <c r="G2447" s="44">
        <v>3.9500000000000004E-3</v>
      </c>
      <c r="H2447" s="44">
        <v>9.7374999999999996E-3</v>
      </c>
      <c r="I2447" s="44">
        <v>1.5062500000000001E-2</v>
      </c>
      <c r="J2447" s="44">
        <v>3.2500000000000001E-2</v>
      </c>
      <c r="K2447" s="44">
        <v>3.1612000000000001E-2</v>
      </c>
      <c r="M2447" s="45">
        <v>1.9364999999999999E-3</v>
      </c>
    </row>
    <row r="2448" spans="4:13" ht="15.75" customHeight="1" x14ac:dyDescent="0.25">
      <c r="D2448" s="40"/>
      <c r="E2448" s="40"/>
      <c r="F2448" s="101">
        <v>39940</v>
      </c>
      <c r="G2448" s="44">
        <v>3.8187999999999998E-3</v>
      </c>
      <c r="H2448" s="44">
        <v>9.5624999999999998E-3</v>
      </c>
      <c r="I2448" s="44">
        <v>1.4937499999999999E-2</v>
      </c>
      <c r="J2448" s="44">
        <v>3.2500000000000001E-2</v>
      </c>
      <c r="K2448" s="44">
        <v>3.3340999999999996E-2</v>
      </c>
      <c r="M2448" s="45">
        <v>1.9314E-3</v>
      </c>
    </row>
    <row r="2449" spans="4:13" ht="15.75" customHeight="1" x14ac:dyDescent="0.25">
      <c r="D2449" s="40"/>
      <c r="E2449" s="40"/>
      <c r="F2449" s="101">
        <v>39941</v>
      </c>
      <c r="G2449" s="44">
        <v>3.6749999999999999E-3</v>
      </c>
      <c r="H2449" s="44">
        <v>9.3749999999999997E-3</v>
      </c>
      <c r="I2449" s="44">
        <v>1.4624999999999999E-2</v>
      </c>
      <c r="J2449" s="44">
        <v>3.2500000000000001E-2</v>
      </c>
      <c r="K2449" s="44">
        <v>3.2856000000000003E-2</v>
      </c>
      <c r="M2449" s="45">
        <v>1.926E-3</v>
      </c>
    </row>
    <row r="2450" spans="4:13" ht="15.75" customHeight="1" x14ac:dyDescent="0.25">
      <c r="D2450" s="40"/>
      <c r="E2450" s="40"/>
      <c r="F2450" s="101">
        <v>39944</v>
      </c>
      <c r="G2450" s="44">
        <v>3.5375000000000003E-3</v>
      </c>
      <c r="H2450" s="44">
        <v>9.1999999999999998E-3</v>
      </c>
      <c r="I2450" s="44">
        <v>1.4387499999999999E-2</v>
      </c>
      <c r="J2450" s="44">
        <v>3.2500000000000001E-2</v>
      </c>
      <c r="K2450" s="44">
        <v>3.1654000000000002E-2</v>
      </c>
      <c r="M2450" s="45">
        <v>1.926E-3</v>
      </c>
    </row>
    <row r="2451" spans="4:13" ht="15.75" customHeight="1" x14ac:dyDescent="0.25">
      <c r="D2451" s="40"/>
      <c r="E2451" s="40"/>
      <c r="F2451" s="101">
        <v>39945</v>
      </c>
      <c r="G2451" s="44">
        <v>3.4875000000000001E-3</v>
      </c>
      <c r="H2451" s="44">
        <v>9.0562999999999998E-3</v>
      </c>
      <c r="I2451" s="44">
        <v>1.43E-2</v>
      </c>
      <c r="J2451" s="44">
        <v>3.2500000000000001E-2</v>
      </c>
      <c r="K2451" s="44">
        <v>3.1726999999999998E-2</v>
      </c>
      <c r="M2451" s="45">
        <v>1.9227000000000001E-3</v>
      </c>
    </row>
    <row r="2452" spans="4:13" ht="15.75" customHeight="1" x14ac:dyDescent="0.25">
      <c r="D2452" s="40"/>
      <c r="E2452" s="40"/>
      <c r="F2452" s="101">
        <v>39946</v>
      </c>
      <c r="G2452" s="44">
        <v>3.4438000000000003E-3</v>
      </c>
      <c r="H2452" s="44">
        <v>8.8313000000000003E-3</v>
      </c>
      <c r="I2452" s="44">
        <v>1.4125E-2</v>
      </c>
      <c r="J2452" s="44">
        <v>3.2500000000000001E-2</v>
      </c>
      <c r="K2452" s="44">
        <v>3.1195000000000001E-2</v>
      </c>
      <c r="M2452" s="45">
        <v>1.9304999999999999E-3</v>
      </c>
    </row>
    <row r="2453" spans="4:13" ht="15.75" customHeight="1" x14ac:dyDescent="0.25">
      <c r="D2453" s="40"/>
      <c r="E2453" s="40"/>
      <c r="F2453" s="101">
        <v>39947</v>
      </c>
      <c r="G2453" s="44">
        <v>3.3500000000000001E-3</v>
      </c>
      <c r="H2453" s="44">
        <v>8.5438000000000007E-3</v>
      </c>
      <c r="I2453" s="44">
        <v>1.3787499999999999E-2</v>
      </c>
      <c r="J2453" s="44">
        <v>3.2500000000000001E-2</v>
      </c>
      <c r="K2453" s="44">
        <v>3.0884000000000002E-2</v>
      </c>
      <c r="M2453" s="45">
        <v>1.9314E-3</v>
      </c>
    </row>
    <row r="2454" spans="4:13" ht="15.75" customHeight="1" x14ac:dyDescent="0.25">
      <c r="D2454" s="40"/>
      <c r="E2454" s="40"/>
      <c r="F2454" s="101">
        <v>39948</v>
      </c>
      <c r="G2454" s="44">
        <v>3.2812999999999996E-3</v>
      </c>
      <c r="H2454" s="44">
        <v>8.2562999999999994E-3</v>
      </c>
      <c r="I2454" s="44">
        <v>1.35625E-2</v>
      </c>
      <c r="J2454" s="44">
        <v>3.2500000000000001E-2</v>
      </c>
      <c r="K2454" s="44">
        <v>3.1341000000000001E-2</v>
      </c>
      <c r="M2454" s="45">
        <v>1.9323999999999999E-3</v>
      </c>
    </row>
    <row r="2455" spans="4:13" ht="15.75" customHeight="1" x14ac:dyDescent="0.25">
      <c r="D2455" s="40"/>
      <c r="E2455" s="40"/>
      <c r="F2455" s="101">
        <v>39951</v>
      </c>
      <c r="G2455" s="44">
        <v>3.1624999999999999E-3</v>
      </c>
      <c r="H2455" s="44">
        <v>7.8500000000000011E-3</v>
      </c>
      <c r="I2455" s="44">
        <v>1.3125E-2</v>
      </c>
      <c r="J2455" s="44">
        <v>3.2500000000000001E-2</v>
      </c>
      <c r="K2455" s="44">
        <v>3.2300000000000002E-2</v>
      </c>
      <c r="M2455" s="45">
        <v>1.9840000000000001E-3</v>
      </c>
    </row>
    <row r="2456" spans="4:13" ht="15.75" customHeight="1" x14ac:dyDescent="0.25">
      <c r="D2456" s="40"/>
      <c r="E2456" s="40"/>
      <c r="F2456" s="101">
        <v>39952</v>
      </c>
      <c r="G2456" s="44">
        <v>3.0937999999999998E-3</v>
      </c>
      <c r="H2456" s="44">
        <v>7.5249999999999996E-3</v>
      </c>
      <c r="I2456" s="44">
        <v>1.2800000000000001E-2</v>
      </c>
      <c r="J2456" s="44">
        <v>3.2500000000000001E-2</v>
      </c>
      <c r="K2456" s="44">
        <v>3.243E-2</v>
      </c>
      <c r="M2456" s="45">
        <v>2.0002000000000002E-3</v>
      </c>
    </row>
    <row r="2457" spans="4:13" ht="15.75" customHeight="1" x14ac:dyDescent="0.25">
      <c r="D2457" s="40"/>
      <c r="E2457" s="40"/>
      <c r="F2457" s="101">
        <v>39953</v>
      </c>
      <c r="G2457" s="44">
        <v>3.0813000000000004E-3</v>
      </c>
      <c r="H2457" s="44">
        <v>7.1625000000000005E-3</v>
      </c>
      <c r="I2457" s="44">
        <v>1.24125E-2</v>
      </c>
      <c r="J2457" s="44">
        <v>3.2500000000000001E-2</v>
      </c>
      <c r="K2457" s="44">
        <v>3.1911999999999996E-2</v>
      </c>
      <c r="M2457" s="45">
        <v>2.0425999999999999E-3</v>
      </c>
    </row>
    <row r="2458" spans="4:13" ht="15.75" customHeight="1" x14ac:dyDescent="0.25">
      <c r="D2458" s="40"/>
      <c r="E2458" s="40"/>
      <c r="F2458" s="101">
        <v>39954</v>
      </c>
      <c r="G2458" s="44">
        <v>3.0875000000000004E-3</v>
      </c>
      <c r="H2458" s="44">
        <v>6.6125000000000003E-3</v>
      </c>
      <c r="I2458" s="44">
        <v>1.1699999999999999E-2</v>
      </c>
      <c r="J2458" s="44">
        <v>3.2500000000000001E-2</v>
      </c>
      <c r="K2458" s="44">
        <v>3.3644E-2</v>
      </c>
      <c r="M2458" s="45">
        <v>2.0596E-3</v>
      </c>
    </row>
    <row r="2459" spans="4:13" ht="15.75" customHeight="1" x14ac:dyDescent="0.25">
      <c r="D2459" s="40"/>
      <c r="E2459" s="40"/>
      <c r="F2459" s="101">
        <v>39955</v>
      </c>
      <c r="G2459" s="44">
        <v>3.1313000000000001E-3</v>
      </c>
      <c r="H2459" s="44">
        <v>6.6E-3</v>
      </c>
      <c r="I2459" s="44">
        <v>1.2012499999999999E-2</v>
      </c>
      <c r="J2459" s="44">
        <v>3.2500000000000001E-2</v>
      </c>
      <c r="K2459" s="44">
        <v>3.4494999999999998E-2</v>
      </c>
      <c r="M2459" s="45">
        <v>2.0710999999999998E-3</v>
      </c>
    </row>
    <row r="2460" spans="4:13" ht="15.75" customHeight="1" x14ac:dyDescent="0.25">
      <c r="D2460" s="40"/>
      <c r="E2460" s="40"/>
      <c r="F2460" s="101">
        <v>39958</v>
      </c>
      <c r="G2460" s="44" t="s">
        <v>33</v>
      </c>
      <c r="H2460" s="44" t="s">
        <v>33</v>
      </c>
      <c r="I2460" s="44" t="s">
        <v>33</v>
      </c>
      <c r="J2460" s="44" t="s">
        <v>33</v>
      </c>
      <c r="K2460" s="44">
        <v>3.4494999999999998E-2</v>
      </c>
      <c r="M2460" s="45">
        <v>2.0710999999999998E-3</v>
      </c>
    </row>
    <row r="2461" spans="4:13" ht="15.75" customHeight="1" x14ac:dyDescent="0.25">
      <c r="D2461" s="40"/>
      <c r="E2461" s="40"/>
      <c r="F2461" s="101">
        <v>39959</v>
      </c>
      <c r="G2461" s="44">
        <v>3.1624999999999999E-3</v>
      </c>
      <c r="H2461" s="44">
        <v>6.6374999999999993E-3</v>
      </c>
      <c r="I2461" s="44">
        <v>1.2175E-2</v>
      </c>
      <c r="J2461" s="44">
        <v>3.2500000000000001E-2</v>
      </c>
      <c r="K2461" s="44">
        <v>3.5466999999999999E-2</v>
      </c>
      <c r="M2461" s="45">
        <v>2.1194999999999999E-3</v>
      </c>
    </row>
    <row r="2462" spans="4:13" ht="15.75" customHeight="1" x14ac:dyDescent="0.25">
      <c r="D2462" s="40"/>
      <c r="E2462" s="40"/>
      <c r="F2462" s="101">
        <v>39960</v>
      </c>
      <c r="G2462" s="44">
        <v>3.1874999999999998E-3</v>
      </c>
      <c r="H2462" s="44">
        <v>6.7374999999999996E-3</v>
      </c>
      <c r="I2462" s="44">
        <v>1.2699999999999999E-2</v>
      </c>
      <c r="J2462" s="44">
        <v>3.2500000000000001E-2</v>
      </c>
      <c r="K2462" s="44">
        <v>3.7381000000000005E-2</v>
      </c>
      <c r="M2462" s="45">
        <v>2.0365000000000001E-3</v>
      </c>
    </row>
    <row r="2463" spans="4:13" ht="15.75" customHeight="1" x14ac:dyDescent="0.25">
      <c r="D2463" s="40"/>
      <c r="E2463" s="40"/>
      <c r="F2463" s="101">
        <v>39961</v>
      </c>
      <c r="G2463" s="44">
        <v>3.2000000000000002E-3</v>
      </c>
      <c r="H2463" s="44">
        <v>6.6749999999999995E-3</v>
      </c>
      <c r="I2463" s="44">
        <v>1.26E-2</v>
      </c>
      <c r="J2463" s="44">
        <v>3.2500000000000001E-2</v>
      </c>
      <c r="K2463" s="44">
        <v>3.6122000000000001E-2</v>
      </c>
      <c r="M2463" s="45">
        <v>2.0533000000000001E-3</v>
      </c>
    </row>
    <row r="2464" spans="4:13" ht="15.75" customHeight="1" x14ac:dyDescent="0.25">
      <c r="D2464" s="40"/>
      <c r="E2464" s="40"/>
      <c r="F2464" s="101">
        <v>39962</v>
      </c>
      <c r="G2464" s="44">
        <v>3.1624999999999999E-3</v>
      </c>
      <c r="H2464" s="44">
        <v>6.5624999999999998E-3</v>
      </c>
      <c r="I2464" s="44">
        <v>1.24E-2</v>
      </c>
      <c r="J2464" s="44">
        <v>3.2500000000000001E-2</v>
      </c>
      <c r="K2464" s="44">
        <v>3.4594E-2</v>
      </c>
      <c r="M2464" s="45">
        <v>2.0615E-3</v>
      </c>
    </row>
    <row r="2465" spans="4:13" ht="15.75" customHeight="1" x14ac:dyDescent="0.25">
      <c r="D2465" s="40"/>
      <c r="E2465" s="40"/>
      <c r="F2465" s="101">
        <v>39965</v>
      </c>
      <c r="G2465" s="44">
        <v>3.2000000000000002E-3</v>
      </c>
      <c r="H2465" s="44">
        <v>6.5000000000000006E-3</v>
      </c>
      <c r="I2465" s="44">
        <v>1.23375E-2</v>
      </c>
      <c r="J2465" s="44">
        <v>3.2500000000000001E-2</v>
      </c>
      <c r="K2465" s="44">
        <v>3.6726000000000002E-2</v>
      </c>
      <c r="M2465" s="45">
        <v>1.9902000000000001E-3</v>
      </c>
    </row>
    <row r="2466" spans="4:13" ht="15.75" customHeight="1" x14ac:dyDescent="0.25">
      <c r="D2466" s="40"/>
      <c r="E2466" s="40"/>
      <c r="F2466" s="101">
        <v>39966</v>
      </c>
      <c r="G2466" s="44">
        <v>3.2000000000000002E-3</v>
      </c>
      <c r="H2466" s="44">
        <v>6.4624999999999995E-3</v>
      </c>
      <c r="I2466" s="44">
        <v>1.23375E-2</v>
      </c>
      <c r="J2466" s="44">
        <v>3.2500000000000001E-2</v>
      </c>
      <c r="K2466" s="44">
        <v>3.6126999999999999E-2</v>
      </c>
      <c r="M2466" s="45">
        <v>1.9802000000000001E-3</v>
      </c>
    </row>
    <row r="2467" spans="4:13" ht="15.75" customHeight="1" x14ac:dyDescent="0.25">
      <c r="D2467" s="40"/>
      <c r="E2467" s="40"/>
      <c r="F2467" s="101">
        <v>39967</v>
      </c>
      <c r="G2467" s="44">
        <v>3.1874999999999998E-3</v>
      </c>
      <c r="H2467" s="44">
        <v>6.3688E-3</v>
      </c>
      <c r="I2467" s="44">
        <v>1.2075000000000001E-2</v>
      </c>
      <c r="J2467" s="44">
        <v>3.2500000000000001E-2</v>
      </c>
      <c r="K2467" s="44">
        <v>3.5397999999999999E-2</v>
      </c>
      <c r="M2467" s="45">
        <v>1.9911E-3</v>
      </c>
    </row>
    <row r="2468" spans="4:13" ht="15.75" customHeight="1" x14ac:dyDescent="0.25">
      <c r="D2468" s="40"/>
      <c r="E2468" s="40"/>
      <c r="F2468" s="101">
        <v>39968</v>
      </c>
      <c r="G2468" s="44">
        <v>3.1749999999999999E-3</v>
      </c>
      <c r="H2468" s="44">
        <v>6.2938000000000004E-3</v>
      </c>
      <c r="I2468" s="44">
        <v>1.18E-2</v>
      </c>
      <c r="J2468" s="44">
        <v>3.2500000000000001E-2</v>
      </c>
      <c r="K2468" s="44">
        <v>3.7099E-2</v>
      </c>
      <c r="M2468" s="45">
        <v>2.0002000000000002E-3</v>
      </c>
    </row>
    <row r="2469" spans="4:13" ht="15.75" customHeight="1" x14ac:dyDescent="0.25">
      <c r="D2469" s="40"/>
      <c r="E2469" s="40"/>
      <c r="F2469" s="101">
        <v>39969</v>
      </c>
      <c r="G2469" s="44">
        <v>3.2063000000000005E-3</v>
      </c>
      <c r="H2469" s="44">
        <v>6.3249999999999999E-3</v>
      </c>
      <c r="I2469" s="44">
        <v>1.2037500000000001E-2</v>
      </c>
      <c r="J2469" s="44">
        <v>3.2500000000000001E-2</v>
      </c>
      <c r="K2469" s="44">
        <v>3.8279000000000001E-2</v>
      </c>
      <c r="M2469" s="45">
        <v>1.9936999999999997E-3</v>
      </c>
    </row>
    <row r="2470" spans="4:13" ht="15.75" customHeight="1" x14ac:dyDescent="0.25">
      <c r="D2470" s="40"/>
      <c r="E2470" s="40"/>
      <c r="F2470" s="101">
        <v>39972</v>
      </c>
      <c r="G2470" s="44">
        <v>3.2312999999999999E-3</v>
      </c>
      <c r="H2470" s="44">
        <v>6.5000000000000006E-3</v>
      </c>
      <c r="I2470" s="44">
        <v>1.2825E-2</v>
      </c>
      <c r="J2470" s="44">
        <v>3.2500000000000001E-2</v>
      </c>
      <c r="K2470" s="44">
        <v>3.8736E-2</v>
      </c>
      <c r="M2470" s="45">
        <v>1.9268E-3</v>
      </c>
    </row>
    <row r="2471" spans="4:13" ht="15.75" customHeight="1" x14ac:dyDescent="0.25">
      <c r="D2471" s="40"/>
      <c r="E2471" s="40"/>
      <c r="F2471" s="101">
        <v>39973</v>
      </c>
      <c r="G2471" s="44">
        <v>3.2124999999999996E-3</v>
      </c>
      <c r="H2471" s="44">
        <v>6.4749999999999999E-3</v>
      </c>
      <c r="I2471" s="44">
        <v>1.26625E-2</v>
      </c>
      <c r="J2471" s="44">
        <v>3.2500000000000001E-2</v>
      </c>
      <c r="K2471" s="44">
        <v>3.8559000000000003E-2</v>
      </c>
      <c r="M2471" s="45">
        <v>1.9034999999999998E-3</v>
      </c>
    </row>
    <row r="2472" spans="4:13" ht="15.75" customHeight="1" x14ac:dyDescent="0.25">
      <c r="D2472" s="40"/>
      <c r="E2472" s="40"/>
      <c r="F2472" s="101">
        <v>39974</v>
      </c>
      <c r="G2472" s="44">
        <v>3.2063000000000005E-3</v>
      </c>
      <c r="H2472" s="44">
        <v>6.3875000000000008E-3</v>
      </c>
      <c r="I2472" s="44">
        <v>1.22875E-2</v>
      </c>
      <c r="J2472" s="44">
        <v>3.2500000000000001E-2</v>
      </c>
      <c r="K2472" s="44">
        <v>3.9454999999999997E-2</v>
      </c>
      <c r="M2472" s="45">
        <v>1.9034999999999998E-3</v>
      </c>
    </row>
    <row r="2473" spans="4:13" ht="15.75" customHeight="1" x14ac:dyDescent="0.25">
      <c r="D2473" s="40"/>
      <c r="E2473" s="40"/>
      <c r="F2473" s="101">
        <v>39975</v>
      </c>
      <c r="G2473" s="44">
        <v>3.1938000000000001E-3</v>
      </c>
      <c r="H2473" s="44">
        <v>6.2938000000000004E-3</v>
      </c>
      <c r="I2473" s="44">
        <v>1.2175E-2</v>
      </c>
      <c r="J2473" s="44">
        <v>3.2500000000000001E-2</v>
      </c>
      <c r="K2473" s="44">
        <v>3.8543000000000001E-2</v>
      </c>
      <c r="M2473" s="45">
        <v>1.8688999999999999E-3</v>
      </c>
    </row>
    <row r="2474" spans="4:13" ht="15.75" customHeight="1" x14ac:dyDescent="0.25">
      <c r="D2474" s="40"/>
      <c r="E2474" s="40"/>
      <c r="F2474" s="101">
        <v>39976</v>
      </c>
      <c r="G2474" s="44">
        <v>3.1813000000000002E-3</v>
      </c>
      <c r="H2474" s="44">
        <v>6.2438000000000007E-3</v>
      </c>
      <c r="I2474" s="44">
        <v>1.1837500000000001E-2</v>
      </c>
      <c r="J2474" s="44">
        <v>3.2500000000000001E-2</v>
      </c>
      <c r="K2474" s="44">
        <v>3.7915999999999998E-2</v>
      </c>
      <c r="M2474" s="45">
        <v>1.8710999999999999E-3</v>
      </c>
    </row>
    <row r="2475" spans="4:13" ht="15.75" customHeight="1" x14ac:dyDescent="0.25">
      <c r="D2475" s="40"/>
      <c r="E2475" s="40"/>
      <c r="F2475" s="101">
        <v>39979</v>
      </c>
      <c r="G2475" s="44">
        <v>3.1874999999999998E-3</v>
      </c>
      <c r="H2475" s="44">
        <v>6.1438000000000005E-3</v>
      </c>
      <c r="I2475" s="44">
        <v>1.16875E-2</v>
      </c>
      <c r="J2475" s="44">
        <v>3.2500000000000001E-2</v>
      </c>
      <c r="K2475" s="44">
        <v>3.7113E-2</v>
      </c>
      <c r="M2475" s="45">
        <v>1.8368000000000002E-3</v>
      </c>
    </row>
    <row r="2476" spans="4:13" ht="15.75" customHeight="1" x14ac:dyDescent="0.25">
      <c r="D2476" s="40"/>
      <c r="E2476" s="40"/>
      <c r="F2476" s="101">
        <v>39980</v>
      </c>
      <c r="G2476" s="44">
        <v>3.1813000000000002E-3</v>
      </c>
      <c r="H2476" s="44">
        <v>6.1312999999999993E-3</v>
      </c>
      <c r="I2476" s="44">
        <v>1.16375E-2</v>
      </c>
      <c r="J2476" s="44">
        <v>3.2500000000000001E-2</v>
      </c>
      <c r="K2476" s="44">
        <v>3.6587999999999996E-2</v>
      </c>
      <c r="M2476" s="45">
        <v>1.8168000000000001E-3</v>
      </c>
    </row>
    <row r="2477" spans="4:13" ht="15.75" customHeight="1" x14ac:dyDescent="0.25">
      <c r="D2477" s="40"/>
      <c r="E2477" s="40"/>
      <c r="F2477" s="101">
        <v>39981</v>
      </c>
      <c r="G2477" s="44">
        <v>3.1313000000000001E-3</v>
      </c>
      <c r="H2477" s="44">
        <v>6.0999999999999995E-3</v>
      </c>
      <c r="I2477" s="44">
        <v>1.1575E-2</v>
      </c>
      <c r="J2477" s="44">
        <v>3.2500000000000001E-2</v>
      </c>
      <c r="K2477" s="44">
        <v>3.6881999999999998E-2</v>
      </c>
      <c r="M2477" s="45">
        <v>1.7968000000000001E-3</v>
      </c>
    </row>
    <row r="2478" spans="4:13" ht="15.75" customHeight="1" x14ac:dyDescent="0.25">
      <c r="D2478" s="40"/>
      <c r="E2478" s="40"/>
      <c r="F2478" s="101">
        <v>39982</v>
      </c>
      <c r="G2478" s="44">
        <v>3.15E-3</v>
      </c>
      <c r="H2478" s="44">
        <v>6.0875E-3</v>
      </c>
      <c r="I2478" s="44">
        <v>1.16125E-2</v>
      </c>
      <c r="J2478" s="44">
        <v>3.2500000000000001E-2</v>
      </c>
      <c r="K2478" s="44">
        <v>3.8276999999999999E-2</v>
      </c>
      <c r="M2478" s="45">
        <v>1.7626E-3</v>
      </c>
    </row>
    <row r="2479" spans="4:13" ht="15.75" customHeight="1" x14ac:dyDescent="0.25">
      <c r="D2479" s="40"/>
      <c r="E2479" s="40"/>
      <c r="F2479" s="101">
        <v>39983</v>
      </c>
      <c r="G2479" s="44">
        <v>3.1687999999999998E-3</v>
      </c>
      <c r="H2479" s="44">
        <v>6.1187999999999998E-3</v>
      </c>
      <c r="I2479" s="44">
        <v>1.1825E-2</v>
      </c>
      <c r="J2479" s="44">
        <v>3.2500000000000001E-2</v>
      </c>
      <c r="K2479" s="44">
        <v>3.7808000000000001E-2</v>
      </c>
      <c r="M2479" s="45">
        <v>1.7324E-3</v>
      </c>
    </row>
    <row r="2480" spans="4:13" ht="15.75" customHeight="1" x14ac:dyDescent="0.25">
      <c r="D2480" s="40"/>
      <c r="E2480" s="40"/>
      <c r="F2480" s="101">
        <v>39986</v>
      </c>
      <c r="G2480" s="44">
        <v>3.15E-3</v>
      </c>
      <c r="H2480" s="44">
        <v>6.0999999999999995E-3</v>
      </c>
      <c r="I2480" s="44">
        <v>1.16125E-2</v>
      </c>
      <c r="J2480" s="44">
        <v>3.2500000000000001E-2</v>
      </c>
      <c r="K2480" s="44">
        <v>3.6810000000000002E-2</v>
      </c>
      <c r="M2480" s="45">
        <v>1.6434000000000002E-3</v>
      </c>
    </row>
    <row r="2481" spans="4:13" ht="15.75" customHeight="1" x14ac:dyDescent="0.25">
      <c r="D2481" s="40"/>
      <c r="E2481" s="40"/>
      <c r="F2481" s="101">
        <v>39987</v>
      </c>
      <c r="G2481" s="44">
        <v>3.1374999999999997E-3</v>
      </c>
      <c r="H2481" s="44">
        <v>6.0750000000000005E-3</v>
      </c>
      <c r="I2481" s="44">
        <v>1.1487499999999999E-2</v>
      </c>
      <c r="J2481" s="44">
        <v>3.2500000000000001E-2</v>
      </c>
      <c r="K2481" s="44">
        <v>3.6207999999999997E-2</v>
      </c>
      <c r="M2481" s="45">
        <v>1.6100999999999999E-3</v>
      </c>
    </row>
    <row r="2482" spans="4:13" ht="15.75" customHeight="1" x14ac:dyDescent="0.25">
      <c r="D2482" s="40"/>
      <c r="E2482" s="40"/>
      <c r="F2482" s="101">
        <v>39988</v>
      </c>
      <c r="G2482" s="44">
        <v>3.1125000000000002E-3</v>
      </c>
      <c r="H2482" s="44">
        <v>6.0438000000000002E-3</v>
      </c>
      <c r="I2482" s="44">
        <v>1.1312500000000001E-2</v>
      </c>
      <c r="J2482" s="44">
        <v>3.2500000000000001E-2</v>
      </c>
      <c r="K2482" s="44">
        <v>3.6850999999999995E-2</v>
      </c>
      <c r="M2482" s="45">
        <v>1.5701000000000001E-3</v>
      </c>
    </row>
    <row r="2483" spans="4:13" ht="15.75" customHeight="1" x14ac:dyDescent="0.25">
      <c r="D2483" s="40"/>
      <c r="E2483" s="40"/>
      <c r="F2483" s="101">
        <v>39989</v>
      </c>
      <c r="G2483" s="44">
        <v>3.075E-3</v>
      </c>
      <c r="H2483" s="44">
        <v>6.0124999999999996E-3</v>
      </c>
      <c r="I2483" s="44">
        <v>1.11375E-2</v>
      </c>
      <c r="J2483" s="44">
        <v>3.2500000000000001E-2</v>
      </c>
      <c r="K2483" s="44">
        <v>3.5397999999999999E-2</v>
      </c>
      <c r="M2483" s="45">
        <v>1.5501E-3</v>
      </c>
    </row>
    <row r="2484" spans="4:13" ht="15.75" customHeight="1" x14ac:dyDescent="0.25">
      <c r="D2484" s="40"/>
      <c r="E2484" s="40"/>
      <c r="F2484" s="101">
        <v>39990</v>
      </c>
      <c r="G2484" s="44">
        <v>3.0999999999999999E-3</v>
      </c>
      <c r="H2484" s="44">
        <v>5.9750000000000003E-3</v>
      </c>
      <c r="I2484" s="44">
        <v>1.095E-2</v>
      </c>
      <c r="J2484" s="44">
        <v>3.2500000000000001E-2</v>
      </c>
      <c r="K2484" s="44">
        <v>3.5363000000000006E-2</v>
      </c>
      <c r="M2484" s="45">
        <v>1.5581999999999998E-3</v>
      </c>
    </row>
    <row r="2485" spans="4:13" ht="15.75" customHeight="1" x14ac:dyDescent="0.25">
      <c r="D2485" s="40"/>
      <c r="E2485" s="40"/>
      <c r="F2485" s="101">
        <v>39993</v>
      </c>
      <c r="G2485" s="44">
        <v>3.0875000000000004E-3</v>
      </c>
      <c r="H2485" s="44">
        <v>5.9687999999999998E-3</v>
      </c>
      <c r="I2485" s="44">
        <v>1.1174999999999999E-2</v>
      </c>
      <c r="J2485" s="44">
        <v>3.2500000000000001E-2</v>
      </c>
      <c r="K2485" s="44">
        <v>3.4768E-2</v>
      </c>
      <c r="M2485" s="45">
        <v>1.5967999999999998E-3</v>
      </c>
    </row>
    <row r="2486" spans="4:13" ht="15.75" customHeight="1" x14ac:dyDescent="0.25">
      <c r="D2486" s="40"/>
      <c r="E2486" s="40"/>
      <c r="F2486" s="101">
        <v>39994</v>
      </c>
      <c r="G2486" s="44">
        <v>3.0875000000000004E-3</v>
      </c>
      <c r="H2486" s="44">
        <v>5.9499999999999996E-3</v>
      </c>
      <c r="I2486" s="44">
        <v>1.1112500000000001E-2</v>
      </c>
      <c r="J2486" s="44">
        <v>3.2500000000000001E-2</v>
      </c>
      <c r="K2486" s="44">
        <v>3.5325999999999996E-2</v>
      </c>
      <c r="M2486" s="45">
        <v>1.6167999999999998E-3</v>
      </c>
    </row>
    <row r="2487" spans="4:13" ht="15.75" customHeight="1" x14ac:dyDescent="0.25">
      <c r="D2487" s="40"/>
      <c r="E2487" s="40"/>
      <c r="F2487" s="101">
        <v>39995</v>
      </c>
      <c r="G2487" s="44">
        <v>3.0625000000000001E-3</v>
      </c>
      <c r="H2487" s="44">
        <v>5.875E-3</v>
      </c>
      <c r="I2487" s="44">
        <v>1.09125E-2</v>
      </c>
      <c r="J2487" s="44">
        <v>3.2500000000000001E-2</v>
      </c>
      <c r="K2487" s="44">
        <v>3.5365000000000001E-2</v>
      </c>
      <c r="M2487" s="45">
        <v>1.688E-3</v>
      </c>
    </row>
    <row r="2488" spans="4:13" ht="15.75" customHeight="1" x14ac:dyDescent="0.25">
      <c r="D2488" s="40"/>
      <c r="E2488" s="40"/>
      <c r="F2488" s="101">
        <v>39996</v>
      </c>
      <c r="G2488" s="44">
        <v>3.0437999999999997E-3</v>
      </c>
      <c r="H2488" s="44">
        <v>5.7749999999999998E-3</v>
      </c>
      <c r="I2488" s="44">
        <v>1.07875E-2</v>
      </c>
      <c r="J2488" s="44">
        <v>3.2500000000000001E-2</v>
      </c>
      <c r="K2488" s="44">
        <v>3.4946000000000005E-2</v>
      </c>
      <c r="M2488" s="45">
        <v>1.6844999999999998E-3</v>
      </c>
    </row>
    <row r="2489" spans="4:13" ht="15.75" customHeight="1" x14ac:dyDescent="0.25">
      <c r="D2489" s="40"/>
      <c r="E2489" s="40"/>
      <c r="F2489" s="101">
        <v>39997</v>
      </c>
      <c r="G2489" s="44">
        <v>3.0125E-3</v>
      </c>
      <c r="H2489" s="44">
        <v>5.5874999999999996E-3</v>
      </c>
      <c r="I2489" s="44">
        <v>1.0512500000000001E-2</v>
      </c>
      <c r="J2489" s="44" t="s">
        <v>33</v>
      </c>
      <c r="K2489" s="44">
        <v>3.4946000000000005E-2</v>
      </c>
      <c r="M2489" s="45">
        <v>1.6844999999999998E-3</v>
      </c>
    </row>
    <row r="2490" spans="4:13" ht="15.75" customHeight="1" x14ac:dyDescent="0.25">
      <c r="D2490" s="40"/>
      <c r="E2490" s="40"/>
      <c r="F2490" s="101">
        <v>40000</v>
      </c>
      <c r="G2490" s="44">
        <v>3.0187999999999999E-3</v>
      </c>
      <c r="H2490" s="44">
        <v>5.4812999999999997E-3</v>
      </c>
      <c r="I2490" s="44">
        <v>1.03125E-2</v>
      </c>
      <c r="J2490" s="44">
        <v>3.2500000000000001E-2</v>
      </c>
      <c r="K2490" s="44">
        <v>3.5062999999999997E-2</v>
      </c>
      <c r="M2490" s="45">
        <v>1.6548999999999999E-3</v>
      </c>
    </row>
    <row r="2491" spans="4:13" ht="15.75" customHeight="1" x14ac:dyDescent="0.25">
      <c r="D2491" s="40"/>
      <c r="E2491" s="40"/>
      <c r="F2491" s="101">
        <v>40001</v>
      </c>
      <c r="G2491" s="44">
        <v>3.0187999999999999E-3</v>
      </c>
      <c r="H2491" s="44">
        <v>5.3749999999999996E-3</v>
      </c>
      <c r="I2491" s="44">
        <v>1.0225E-2</v>
      </c>
      <c r="J2491" s="44">
        <v>3.2500000000000001E-2</v>
      </c>
      <c r="K2491" s="44">
        <v>3.4543999999999998E-2</v>
      </c>
      <c r="M2491" s="45">
        <v>1.6420000000000002E-3</v>
      </c>
    </row>
    <row r="2492" spans="4:13" ht="15.75" customHeight="1" x14ac:dyDescent="0.25">
      <c r="D2492" s="40"/>
      <c r="E2492" s="40"/>
      <c r="F2492" s="101">
        <v>40002</v>
      </c>
      <c r="G2492" s="44">
        <v>3.0000000000000001E-3</v>
      </c>
      <c r="H2492" s="44">
        <v>5.2500000000000003E-3</v>
      </c>
      <c r="I2492" s="44">
        <v>1.0049999999999998E-2</v>
      </c>
      <c r="J2492" s="44">
        <v>3.2500000000000001E-2</v>
      </c>
      <c r="K2492" s="44">
        <v>3.3080999999999999E-2</v>
      </c>
      <c r="M2492" s="45">
        <v>1.6183E-3</v>
      </c>
    </row>
    <row r="2493" spans="4:13" ht="15.75" customHeight="1" x14ac:dyDescent="0.25">
      <c r="D2493" s="40"/>
      <c r="E2493" s="40"/>
      <c r="F2493" s="101">
        <v>40003</v>
      </c>
      <c r="G2493" s="44">
        <v>2.9625000000000003E-3</v>
      </c>
      <c r="H2493" s="44">
        <v>5.1000000000000004E-3</v>
      </c>
      <c r="I2493" s="44">
        <v>9.8563000000000001E-3</v>
      </c>
      <c r="J2493" s="44">
        <v>3.2500000000000001E-2</v>
      </c>
      <c r="K2493" s="44">
        <v>3.4029999999999998E-2</v>
      </c>
      <c r="M2493" s="45">
        <v>1.6220000000000002E-3</v>
      </c>
    </row>
    <row r="2494" spans="4:13" ht="15.75" customHeight="1" x14ac:dyDescent="0.25">
      <c r="D2494" s="40"/>
      <c r="E2494" s="40"/>
      <c r="F2494" s="101">
        <v>40004</v>
      </c>
      <c r="G2494" s="44">
        <v>2.9249999999999996E-3</v>
      </c>
      <c r="H2494" s="44">
        <v>5.0499999999999998E-3</v>
      </c>
      <c r="I2494" s="44">
        <v>9.6749999999999996E-3</v>
      </c>
      <c r="J2494" s="44">
        <v>3.2500000000000001E-2</v>
      </c>
      <c r="K2494" s="44">
        <v>3.3026E-2</v>
      </c>
      <c r="M2494" s="45">
        <v>1.6195000000000001E-3</v>
      </c>
    </row>
    <row r="2495" spans="4:13" ht="15.75" customHeight="1" x14ac:dyDescent="0.25">
      <c r="D2495" s="40"/>
      <c r="E2495" s="40"/>
      <c r="F2495" s="101">
        <v>40007</v>
      </c>
      <c r="G2495" s="44">
        <v>2.8812999999999998E-3</v>
      </c>
      <c r="H2495" s="44">
        <v>5.0938000000000008E-3</v>
      </c>
      <c r="I2495" s="44">
        <v>9.6499999999999989E-3</v>
      </c>
      <c r="J2495" s="44">
        <v>3.2500000000000001E-2</v>
      </c>
      <c r="K2495" s="44">
        <v>3.3500000000000002E-2</v>
      </c>
      <c r="M2495" s="45">
        <v>1.6001000000000001E-3</v>
      </c>
    </row>
    <row r="2496" spans="4:13" ht="15.75" customHeight="1" x14ac:dyDescent="0.25">
      <c r="D2496" s="40"/>
      <c r="E2496" s="40"/>
      <c r="F2496" s="101">
        <v>40008</v>
      </c>
      <c r="G2496" s="44">
        <v>2.875E-3</v>
      </c>
      <c r="H2496" s="44">
        <v>5.1313000000000001E-3</v>
      </c>
      <c r="I2496" s="44">
        <v>9.8375000000000008E-3</v>
      </c>
      <c r="J2496" s="44">
        <v>3.2500000000000001E-2</v>
      </c>
      <c r="K2496" s="44">
        <v>3.4702999999999998E-2</v>
      </c>
      <c r="M2496" s="45">
        <v>1.5937000000000002E-3</v>
      </c>
    </row>
    <row r="2497" spans="4:13" ht="15.75" customHeight="1" x14ac:dyDescent="0.25">
      <c r="D2497" s="40"/>
      <c r="E2497" s="40"/>
      <c r="F2497" s="101">
        <v>40009</v>
      </c>
      <c r="G2497" s="44">
        <v>2.875E-3</v>
      </c>
      <c r="H2497" s="44">
        <v>5.1375000000000006E-3</v>
      </c>
      <c r="I2497" s="44">
        <v>9.8750000000000001E-3</v>
      </c>
      <c r="J2497" s="44">
        <v>3.2500000000000001E-2</v>
      </c>
      <c r="K2497" s="44">
        <v>3.6038000000000001E-2</v>
      </c>
      <c r="M2497" s="45">
        <v>1.5819E-3</v>
      </c>
    </row>
    <row r="2498" spans="4:13" ht="15.75" customHeight="1" x14ac:dyDescent="0.25">
      <c r="D2498" s="40"/>
      <c r="E2498" s="40"/>
      <c r="F2498" s="101">
        <v>40010</v>
      </c>
      <c r="G2498" s="44">
        <v>2.8874999999999999E-3</v>
      </c>
      <c r="H2498" s="44">
        <v>5.1000000000000004E-3</v>
      </c>
      <c r="I2498" s="44">
        <v>9.8499999999999994E-3</v>
      </c>
      <c r="J2498" s="44">
        <v>3.2500000000000001E-2</v>
      </c>
      <c r="K2498" s="44">
        <v>3.5688999999999999E-2</v>
      </c>
      <c r="M2498" s="45">
        <v>1.5689E-3</v>
      </c>
    </row>
    <row r="2499" spans="4:13" ht="15.75" customHeight="1" x14ac:dyDescent="0.25">
      <c r="D2499" s="40"/>
      <c r="E2499" s="40"/>
      <c r="F2499" s="101">
        <v>40011</v>
      </c>
      <c r="G2499" s="44">
        <v>2.8625E-3</v>
      </c>
      <c r="H2499" s="44">
        <v>5.0375000000000003E-3</v>
      </c>
      <c r="I2499" s="44">
        <v>9.7124999999999989E-3</v>
      </c>
      <c r="J2499" s="44">
        <v>3.2500000000000001E-2</v>
      </c>
      <c r="K2499" s="44">
        <v>3.6433E-2</v>
      </c>
      <c r="M2499" s="45">
        <v>1.5614000000000001E-3</v>
      </c>
    </row>
    <row r="2500" spans="4:13" ht="15.75" customHeight="1" x14ac:dyDescent="0.25">
      <c r="D2500" s="40"/>
      <c r="E2500" s="40"/>
      <c r="F2500" s="101">
        <v>40014</v>
      </c>
      <c r="G2500" s="44">
        <v>2.8625E-3</v>
      </c>
      <c r="H2500" s="44">
        <v>5.0499999999999998E-3</v>
      </c>
      <c r="I2500" s="44">
        <v>9.6749999999999996E-3</v>
      </c>
      <c r="J2500" s="44">
        <v>3.2500000000000001E-2</v>
      </c>
      <c r="K2500" s="44">
        <v>3.6062999999999998E-2</v>
      </c>
      <c r="M2500" s="45">
        <v>1.5581999999999998E-3</v>
      </c>
    </row>
    <row r="2501" spans="4:13" ht="15.75" customHeight="1" x14ac:dyDescent="0.25">
      <c r="D2501" s="40"/>
      <c r="E2501" s="40"/>
      <c r="F2501" s="101">
        <v>40015</v>
      </c>
      <c r="G2501" s="44">
        <v>2.8499999999999997E-3</v>
      </c>
      <c r="H2501" s="44">
        <v>5.0312999999999998E-3</v>
      </c>
      <c r="I2501" s="44">
        <v>9.6125000000000013E-3</v>
      </c>
      <c r="J2501" s="44">
        <v>3.2500000000000001E-2</v>
      </c>
      <c r="K2501" s="44">
        <v>3.4824000000000001E-2</v>
      </c>
      <c r="M2501" s="45">
        <v>1.5646E-3</v>
      </c>
    </row>
    <row r="2502" spans="4:13" ht="15.75" customHeight="1" x14ac:dyDescent="0.25">
      <c r="D2502" s="40"/>
      <c r="E2502" s="40"/>
      <c r="F2502" s="101">
        <v>40016</v>
      </c>
      <c r="G2502" s="44">
        <v>2.8499999999999997E-3</v>
      </c>
      <c r="H2502" s="44">
        <v>5.0188000000000003E-3</v>
      </c>
      <c r="I2502" s="44">
        <v>9.5063000000000005E-3</v>
      </c>
      <c r="J2502" s="44">
        <v>3.2500000000000001E-2</v>
      </c>
      <c r="K2502" s="44">
        <v>3.5442999999999995E-2</v>
      </c>
      <c r="M2502" s="45">
        <v>1.5759000000000001E-3</v>
      </c>
    </row>
    <row r="2503" spans="4:13" ht="15.75" customHeight="1" x14ac:dyDescent="0.25">
      <c r="D2503" s="40"/>
      <c r="E2503" s="40"/>
      <c r="F2503" s="101">
        <v>40017</v>
      </c>
      <c r="G2503" s="44">
        <v>2.8499999999999997E-3</v>
      </c>
      <c r="H2503" s="44">
        <v>5.0375000000000003E-3</v>
      </c>
      <c r="I2503" s="44">
        <v>9.4562999999999991E-3</v>
      </c>
      <c r="J2503" s="44">
        <v>3.2500000000000001E-2</v>
      </c>
      <c r="K2503" s="44">
        <v>3.6554999999999997E-2</v>
      </c>
      <c r="M2503" s="45">
        <v>1.5781999999999999E-3</v>
      </c>
    </row>
    <row r="2504" spans="4:13" ht="15.75" customHeight="1" x14ac:dyDescent="0.25">
      <c r="D2504" s="40"/>
      <c r="E2504" s="40"/>
      <c r="F2504" s="101">
        <v>40018</v>
      </c>
      <c r="G2504" s="44">
        <v>2.8499999999999997E-3</v>
      </c>
      <c r="H2504" s="44">
        <v>5.0188000000000003E-3</v>
      </c>
      <c r="I2504" s="44">
        <v>9.5063000000000005E-3</v>
      </c>
      <c r="J2504" s="44">
        <v>3.2500000000000001E-2</v>
      </c>
      <c r="K2504" s="44">
        <v>3.6577999999999999E-2</v>
      </c>
      <c r="M2504" s="45">
        <v>1.5872E-3</v>
      </c>
    </row>
    <row r="2505" spans="4:13" ht="15.75" customHeight="1" x14ac:dyDescent="0.25">
      <c r="D2505" s="40"/>
      <c r="E2505" s="40"/>
      <c r="F2505" s="101">
        <v>40021</v>
      </c>
      <c r="G2505" s="44">
        <v>2.875E-3</v>
      </c>
      <c r="H2505" s="44">
        <v>4.9624999999999999E-3</v>
      </c>
      <c r="I2505" s="44">
        <v>9.4750000000000008E-3</v>
      </c>
      <c r="J2505" s="44">
        <v>3.2500000000000001E-2</v>
      </c>
      <c r="K2505" s="44">
        <v>3.7189E-2</v>
      </c>
      <c r="M2505" s="45">
        <v>1.5711E-3</v>
      </c>
    </row>
    <row r="2506" spans="4:13" ht="15.75" customHeight="1" x14ac:dyDescent="0.25">
      <c r="D2506" s="40"/>
      <c r="E2506" s="40"/>
      <c r="F2506" s="101">
        <v>40022</v>
      </c>
      <c r="G2506" s="44">
        <v>2.8499999999999997E-3</v>
      </c>
      <c r="H2506" s="44">
        <v>4.9125000000000002E-3</v>
      </c>
      <c r="I2506" s="44">
        <v>9.362500000000001E-3</v>
      </c>
      <c r="J2506" s="44">
        <v>3.2500000000000001E-2</v>
      </c>
      <c r="K2506" s="44">
        <v>3.6856E-2</v>
      </c>
      <c r="M2506" s="45">
        <v>1.5581999999999998E-3</v>
      </c>
    </row>
    <row r="2507" spans="4:13" ht="15.75" customHeight="1" x14ac:dyDescent="0.25">
      <c r="D2507" s="40"/>
      <c r="E2507" s="40"/>
      <c r="F2507" s="101">
        <v>40023</v>
      </c>
      <c r="G2507" s="44">
        <v>2.8499999999999997E-3</v>
      </c>
      <c r="H2507" s="44">
        <v>4.875E-3</v>
      </c>
      <c r="I2507" s="44">
        <v>9.325E-3</v>
      </c>
      <c r="J2507" s="44">
        <v>3.2500000000000001E-2</v>
      </c>
      <c r="K2507" s="44">
        <v>3.6581999999999996E-2</v>
      </c>
      <c r="M2507" s="45">
        <v>1.5425E-3</v>
      </c>
    </row>
    <row r="2508" spans="4:13" ht="15.75" customHeight="1" x14ac:dyDescent="0.25">
      <c r="D2508" s="40"/>
      <c r="E2508" s="40"/>
      <c r="F2508" s="101">
        <v>40024</v>
      </c>
      <c r="G2508" s="44">
        <v>2.8062999999999999E-3</v>
      </c>
      <c r="H2508" s="44">
        <v>4.8313000000000002E-3</v>
      </c>
      <c r="I2508" s="44">
        <v>9.300000000000001E-3</v>
      </c>
      <c r="J2508" s="44">
        <v>3.2500000000000001E-2</v>
      </c>
      <c r="K2508" s="44">
        <v>3.6074000000000002E-2</v>
      </c>
      <c r="M2508" s="45">
        <v>1.5407000000000001E-3</v>
      </c>
    </row>
    <row r="2509" spans="4:13" ht="15.75" customHeight="1" x14ac:dyDescent="0.25">
      <c r="D2509" s="40"/>
      <c r="E2509" s="40"/>
      <c r="F2509" s="101">
        <v>40025</v>
      </c>
      <c r="G2509" s="44">
        <v>2.7938000000000004E-3</v>
      </c>
      <c r="H2509" s="44">
        <v>4.7938E-3</v>
      </c>
      <c r="I2509" s="44">
        <v>9.2500000000000013E-3</v>
      </c>
      <c r="J2509" s="44">
        <v>3.2500000000000001E-2</v>
      </c>
      <c r="K2509" s="44">
        <v>3.4796000000000001E-2</v>
      </c>
      <c r="M2509" s="45">
        <v>1.5356E-3</v>
      </c>
    </row>
    <row r="2510" spans="4:13" ht="15.75" customHeight="1" x14ac:dyDescent="0.25">
      <c r="D2510" s="40"/>
      <c r="E2510" s="40"/>
      <c r="F2510" s="101">
        <v>40028</v>
      </c>
      <c r="G2510" s="44">
        <v>2.7562999999999997E-3</v>
      </c>
      <c r="H2510" s="44">
        <v>4.7188000000000004E-3</v>
      </c>
      <c r="I2510" s="44">
        <v>9.0375000000000004E-3</v>
      </c>
      <c r="J2510" s="44">
        <v>3.2500000000000001E-2</v>
      </c>
      <c r="K2510" s="44">
        <v>3.6333000000000004E-2</v>
      </c>
      <c r="M2510" s="45">
        <v>1.5324E-3</v>
      </c>
    </row>
    <row r="2511" spans="4:13" ht="15.75" customHeight="1" x14ac:dyDescent="0.25">
      <c r="D2511" s="40"/>
      <c r="E2511" s="40"/>
      <c r="F2511" s="101">
        <v>40029</v>
      </c>
      <c r="G2511" s="44">
        <v>2.7562999999999997E-3</v>
      </c>
      <c r="H2511" s="44">
        <v>4.7063000000000001E-3</v>
      </c>
      <c r="I2511" s="44">
        <v>9.0875000000000001E-3</v>
      </c>
      <c r="J2511" s="44">
        <v>3.2500000000000001E-2</v>
      </c>
      <c r="K2511" s="44">
        <v>3.6844999999999996E-2</v>
      </c>
      <c r="M2511" s="45">
        <v>1.5259E-3</v>
      </c>
    </row>
    <row r="2512" spans="4:13" ht="15.75" customHeight="1" x14ac:dyDescent="0.25">
      <c r="D2512" s="40"/>
      <c r="E2512" s="40"/>
      <c r="F2512" s="101">
        <v>40030</v>
      </c>
      <c r="G2512" s="44">
        <v>2.7562999999999997E-3</v>
      </c>
      <c r="H2512" s="44">
        <v>4.6813000000000002E-3</v>
      </c>
      <c r="I2512" s="44">
        <v>9.0937999999999991E-3</v>
      </c>
      <c r="J2512" s="44">
        <v>3.2500000000000001E-2</v>
      </c>
      <c r="K2512" s="44">
        <v>3.7458999999999999E-2</v>
      </c>
      <c r="M2512" s="45">
        <v>1.5354000000000001E-3</v>
      </c>
    </row>
    <row r="2513" spans="4:13" ht="15.75" customHeight="1" x14ac:dyDescent="0.25">
      <c r="D2513" s="40"/>
      <c r="E2513" s="40"/>
      <c r="F2513" s="101">
        <v>40031</v>
      </c>
      <c r="G2513" s="44">
        <v>2.7562999999999997E-3</v>
      </c>
      <c r="H2513" s="44">
        <v>4.6438E-3</v>
      </c>
      <c r="I2513" s="44">
        <v>9.0875000000000001E-3</v>
      </c>
      <c r="J2513" s="44">
        <v>3.2500000000000001E-2</v>
      </c>
      <c r="K2513" s="44">
        <v>3.7501E-2</v>
      </c>
      <c r="M2513" s="45">
        <v>1.5243000000000001E-3</v>
      </c>
    </row>
    <row r="2514" spans="4:13" ht="15.75" customHeight="1" x14ac:dyDescent="0.25">
      <c r="D2514" s="40"/>
      <c r="E2514" s="40"/>
      <c r="F2514" s="101">
        <v>40032</v>
      </c>
      <c r="G2514" s="44">
        <v>2.7562999999999997E-3</v>
      </c>
      <c r="H2514" s="44">
        <v>4.6125000000000003E-3</v>
      </c>
      <c r="I2514" s="44">
        <v>9.0749999999999997E-3</v>
      </c>
      <c r="J2514" s="44">
        <v>3.2500000000000001E-2</v>
      </c>
      <c r="K2514" s="44">
        <v>3.8502000000000002E-2</v>
      </c>
      <c r="M2514" s="45">
        <v>1.5187999999999998E-3</v>
      </c>
    </row>
    <row r="2515" spans="4:13" ht="15.75" customHeight="1" x14ac:dyDescent="0.25">
      <c r="D2515" s="40"/>
      <c r="E2515" s="40"/>
      <c r="F2515" s="101">
        <v>40035</v>
      </c>
      <c r="G2515" s="44">
        <v>2.7500000000000003E-3</v>
      </c>
      <c r="H2515" s="44">
        <v>4.5874999999999996E-3</v>
      </c>
      <c r="I2515" s="44">
        <v>9.0813000000000005E-3</v>
      </c>
      <c r="J2515" s="44">
        <v>3.2500000000000001E-2</v>
      </c>
      <c r="K2515" s="44">
        <v>3.7765E-2</v>
      </c>
      <c r="M2515" s="45">
        <v>1.5290999999999998E-3</v>
      </c>
    </row>
    <row r="2516" spans="4:13" ht="15.75" customHeight="1" x14ac:dyDescent="0.25">
      <c r="D2516" s="40"/>
      <c r="E2516" s="40"/>
      <c r="F2516" s="101">
        <v>40036</v>
      </c>
      <c r="G2516" s="44">
        <v>2.745E-3</v>
      </c>
      <c r="H2516" s="44">
        <v>4.5437999999999997E-3</v>
      </c>
      <c r="I2516" s="44">
        <v>8.9125000000000003E-3</v>
      </c>
      <c r="J2516" s="44">
        <v>3.2500000000000001E-2</v>
      </c>
      <c r="K2516" s="44">
        <v>3.6677000000000001E-2</v>
      </c>
      <c r="M2516" s="45">
        <v>1.5290999999999998E-3</v>
      </c>
    </row>
    <row r="2517" spans="4:13" ht="15.75" customHeight="1" x14ac:dyDescent="0.25">
      <c r="D2517" s="40"/>
      <c r="E2517" s="40"/>
      <c r="F2517" s="101">
        <v>40037</v>
      </c>
      <c r="G2517" s="44">
        <v>2.7406000000000002E-3</v>
      </c>
      <c r="H2517" s="44">
        <v>4.4968999999999999E-3</v>
      </c>
      <c r="I2517" s="44">
        <v>8.6875000000000008E-3</v>
      </c>
      <c r="J2517" s="44">
        <v>3.2500000000000001E-2</v>
      </c>
      <c r="K2517" s="44">
        <v>3.7172000000000004E-2</v>
      </c>
      <c r="M2517" s="45">
        <v>1.5273999999999999E-3</v>
      </c>
    </row>
    <row r="2518" spans="4:13" ht="15.75" customHeight="1" x14ac:dyDescent="0.25">
      <c r="D2518" s="40"/>
      <c r="E2518" s="40"/>
      <c r="F2518" s="101">
        <v>40038</v>
      </c>
      <c r="G2518" s="44">
        <v>2.7280999999999998E-3</v>
      </c>
      <c r="H2518" s="44">
        <v>4.4000000000000003E-3</v>
      </c>
      <c r="I2518" s="44">
        <v>8.5124999999999992E-3</v>
      </c>
      <c r="J2518" s="44">
        <v>3.2500000000000001E-2</v>
      </c>
      <c r="K2518" s="44">
        <v>3.5950000000000003E-2</v>
      </c>
      <c r="M2518" s="45">
        <v>1.5376000000000001E-3</v>
      </c>
    </row>
    <row r="2519" spans="4:13" ht="15.75" customHeight="1" x14ac:dyDescent="0.25">
      <c r="D2519" s="40"/>
      <c r="E2519" s="40"/>
      <c r="F2519" s="101">
        <v>40039</v>
      </c>
      <c r="G2519" s="44">
        <v>2.725E-3</v>
      </c>
      <c r="H2519" s="44">
        <v>4.2937999999999995E-3</v>
      </c>
      <c r="I2519" s="44">
        <v>8.3187999999999995E-3</v>
      </c>
      <c r="J2519" s="44">
        <v>3.2500000000000001E-2</v>
      </c>
      <c r="K2519" s="44">
        <v>3.5687999999999998E-2</v>
      </c>
      <c r="M2519" s="45">
        <v>1.5485E-3</v>
      </c>
    </row>
    <row r="2520" spans="4:13" ht="15.75" customHeight="1" x14ac:dyDescent="0.25">
      <c r="D2520" s="40"/>
      <c r="E2520" s="40"/>
      <c r="F2520" s="101">
        <v>40042</v>
      </c>
      <c r="G2520" s="44">
        <v>2.7875E-3</v>
      </c>
      <c r="H2520" s="44">
        <v>4.3125000000000004E-3</v>
      </c>
      <c r="I2520" s="44">
        <v>8.3125000000000004E-3</v>
      </c>
      <c r="J2520" s="44">
        <v>3.2500000000000001E-2</v>
      </c>
      <c r="K2520" s="44">
        <v>3.4684E-2</v>
      </c>
      <c r="M2520" s="45">
        <v>1.5485E-3</v>
      </c>
    </row>
    <row r="2521" spans="4:13" ht="15.75" customHeight="1" x14ac:dyDescent="0.25">
      <c r="D2521" s="40"/>
      <c r="E2521" s="40"/>
      <c r="F2521" s="101">
        <v>40043</v>
      </c>
      <c r="G2521" s="44">
        <v>2.725E-3</v>
      </c>
      <c r="H2521" s="44">
        <v>4.2500000000000003E-3</v>
      </c>
      <c r="I2521" s="44">
        <v>8.2500000000000004E-3</v>
      </c>
      <c r="J2521" s="44">
        <v>3.2500000000000001E-2</v>
      </c>
      <c r="K2521" s="44">
        <v>3.5091999999999998E-2</v>
      </c>
      <c r="M2521" s="45">
        <v>1.5356E-3</v>
      </c>
    </row>
    <row r="2522" spans="4:13" ht="15.75" customHeight="1" x14ac:dyDescent="0.25">
      <c r="D2522" s="40"/>
      <c r="E2522" s="40"/>
      <c r="F2522" s="101">
        <v>40044</v>
      </c>
      <c r="G2522" s="44">
        <v>2.6874999999999998E-3</v>
      </c>
      <c r="H2522" s="44">
        <v>4.1875000000000002E-3</v>
      </c>
      <c r="I2522" s="44">
        <v>8.1374999999999989E-3</v>
      </c>
      <c r="J2522" s="44">
        <v>3.2500000000000001E-2</v>
      </c>
      <c r="K2522" s="44">
        <v>3.4516999999999999E-2</v>
      </c>
      <c r="M2522" s="45">
        <v>1.5273999999999999E-3</v>
      </c>
    </row>
    <row r="2523" spans="4:13" ht="15.75" customHeight="1" x14ac:dyDescent="0.25">
      <c r="D2523" s="40"/>
      <c r="E2523" s="40"/>
      <c r="F2523" s="101">
        <v>40045</v>
      </c>
      <c r="G2523" s="44">
        <v>2.6750000000000003E-3</v>
      </c>
      <c r="H2523" s="44">
        <v>4.0688E-3</v>
      </c>
      <c r="I2523" s="44">
        <v>8.0874999999999992E-3</v>
      </c>
      <c r="J2523" s="44">
        <v>3.2500000000000001E-2</v>
      </c>
      <c r="K2523" s="44">
        <v>3.4312999999999996E-2</v>
      </c>
      <c r="M2523" s="45">
        <v>1.5282000000000002E-3</v>
      </c>
    </row>
    <row r="2524" spans="4:13" ht="15.75" customHeight="1" x14ac:dyDescent="0.25">
      <c r="D2524" s="40"/>
      <c r="E2524" s="40"/>
      <c r="F2524" s="101">
        <v>40046</v>
      </c>
      <c r="G2524" s="44">
        <v>2.6562999999999999E-3</v>
      </c>
      <c r="H2524" s="44">
        <v>3.9312999999999996E-3</v>
      </c>
      <c r="I2524" s="44">
        <v>7.9625000000000008E-3</v>
      </c>
      <c r="J2524" s="44">
        <v>3.2500000000000001E-2</v>
      </c>
      <c r="K2524" s="44">
        <v>3.5649E-2</v>
      </c>
      <c r="M2524" s="45">
        <v>1.5226999999999999E-3</v>
      </c>
    </row>
    <row r="2525" spans="4:13" ht="15.75" customHeight="1" x14ac:dyDescent="0.25">
      <c r="D2525" s="40"/>
      <c r="E2525" s="40"/>
      <c r="F2525" s="101">
        <v>40049</v>
      </c>
      <c r="G2525" s="44">
        <v>2.6438E-3</v>
      </c>
      <c r="H2525" s="44">
        <v>3.8687999999999999E-3</v>
      </c>
      <c r="I2525" s="44">
        <v>7.9625000000000008E-3</v>
      </c>
      <c r="J2525" s="44">
        <v>3.2500000000000001E-2</v>
      </c>
      <c r="K2525" s="44">
        <v>3.4755000000000001E-2</v>
      </c>
      <c r="M2525" s="45">
        <v>1.4968999999999998E-3</v>
      </c>
    </row>
    <row r="2526" spans="4:13" ht="15.75" customHeight="1" x14ac:dyDescent="0.25">
      <c r="D2526" s="40"/>
      <c r="E2526" s="40"/>
      <c r="F2526" s="101">
        <v>40050</v>
      </c>
      <c r="G2526" s="44">
        <v>2.6281E-3</v>
      </c>
      <c r="H2526" s="44">
        <v>3.8E-3</v>
      </c>
      <c r="I2526" s="44">
        <v>7.8500000000000011E-3</v>
      </c>
      <c r="J2526" s="44">
        <v>3.2500000000000001E-2</v>
      </c>
      <c r="K2526" s="44">
        <v>3.4348000000000004E-2</v>
      </c>
      <c r="M2526" s="45">
        <v>1.4807000000000002E-3</v>
      </c>
    </row>
    <row r="2527" spans="4:13" ht="15.75" customHeight="1" x14ac:dyDescent="0.25">
      <c r="D2527" s="40"/>
      <c r="E2527" s="40"/>
      <c r="F2527" s="101">
        <v>40051</v>
      </c>
      <c r="G2527" s="44">
        <v>2.6062999999999998E-3</v>
      </c>
      <c r="H2527" s="44">
        <v>3.7188E-3</v>
      </c>
      <c r="I2527" s="44">
        <v>7.8250000000000004E-3</v>
      </c>
      <c r="J2527" s="44">
        <v>3.2500000000000001E-2</v>
      </c>
      <c r="K2527" s="44">
        <v>3.4328999999999998E-2</v>
      </c>
      <c r="M2527" s="45">
        <v>1.4365000000000001E-3</v>
      </c>
    </row>
    <row r="2528" spans="4:13" ht="15.75" customHeight="1" x14ac:dyDescent="0.25">
      <c r="D2528" s="40"/>
      <c r="E2528" s="40"/>
      <c r="F2528" s="101">
        <v>40052</v>
      </c>
      <c r="G2528" s="44">
        <v>2.6124999999999998E-3</v>
      </c>
      <c r="H2528" s="44">
        <v>3.6063000000000002E-3</v>
      </c>
      <c r="I2528" s="44">
        <v>7.7313E-3</v>
      </c>
      <c r="J2528" s="44">
        <v>3.2500000000000001E-2</v>
      </c>
      <c r="K2528" s="44">
        <v>3.4530999999999999E-2</v>
      </c>
      <c r="M2528" s="45">
        <v>1.4438000000000001E-3</v>
      </c>
    </row>
    <row r="2529" spans="4:13" ht="15.75" customHeight="1" x14ac:dyDescent="0.25">
      <c r="D2529" s="40"/>
      <c r="E2529" s="40"/>
      <c r="F2529" s="101">
        <v>40053</v>
      </c>
      <c r="G2529" s="44">
        <v>2.5875E-3</v>
      </c>
      <c r="H2529" s="44">
        <v>3.4749999999999998E-3</v>
      </c>
      <c r="I2529" s="44">
        <v>7.5500000000000003E-3</v>
      </c>
      <c r="J2529" s="44">
        <v>3.2500000000000001E-2</v>
      </c>
      <c r="K2529" s="44">
        <v>3.4456000000000001E-2</v>
      </c>
      <c r="M2529" s="45">
        <v>1.4517E-3</v>
      </c>
    </row>
    <row r="2530" spans="4:13" ht="15.75" customHeight="1" x14ac:dyDescent="0.25">
      <c r="D2530" s="40"/>
      <c r="E2530" s="40"/>
      <c r="F2530" s="101">
        <v>40056</v>
      </c>
      <c r="G2530" s="44" t="s">
        <v>33</v>
      </c>
      <c r="H2530" s="44" t="s">
        <v>33</v>
      </c>
      <c r="I2530" s="44" t="s">
        <v>33</v>
      </c>
      <c r="J2530" s="44">
        <v>3.2500000000000001E-2</v>
      </c>
      <c r="K2530" s="44">
        <v>3.3974999999999998E-2</v>
      </c>
      <c r="M2530" s="45">
        <v>1.4101000000000001E-3</v>
      </c>
    </row>
    <row r="2531" spans="4:13" ht="15.75" customHeight="1" x14ac:dyDescent="0.25">
      <c r="D2531" s="40"/>
      <c r="E2531" s="40"/>
      <c r="F2531" s="101">
        <v>40057</v>
      </c>
      <c r="G2531" s="44">
        <v>2.5624999999999997E-3</v>
      </c>
      <c r="H2531" s="44">
        <v>3.3438000000000001E-3</v>
      </c>
      <c r="I2531" s="44">
        <v>7.2874999999999997E-3</v>
      </c>
      <c r="J2531" s="44">
        <v>3.2500000000000001E-2</v>
      </c>
      <c r="K2531" s="44">
        <v>3.3624999999999995E-2</v>
      </c>
      <c r="M2531" s="45">
        <v>1.3567000000000002E-3</v>
      </c>
    </row>
    <row r="2532" spans="4:13" ht="15.75" customHeight="1" x14ac:dyDescent="0.25">
      <c r="D2532" s="40"/>
      <c r="E2532" s="40"/>
      <c r="F2532" s="101">
        <v>40058</v>
      </c>
      <c r="G2532" s="44">
        <v>2.5438000000000001E-3</v>
      </c>
      <c r="H2532" s="44">
        <v>3.3E-3</v>
      </c>
      <c r="I2532" s="44">
        <v>7.2624999999999999E-3</v>
      </c>
      <c r="J2532" s="44">
        <v>3.2500000000000001E-2</v>
      </c>
      <c r="K2532" s="44">
        <v>3.3056000000000002E-2</v>
      </c>
      <c r="M2532" s="45">
        <v>1.3134000000000002E-3</v>
      </c>
    </row>
    <row r="2533" spans="4:13" ht="15.75" customHeight="1" x14ac:dyDescent="0.25">
      <c r="D2533" s="40"/>
      <c r="E2533" s="40"/>
      <c r="F2533" s="101">
        <v>40059</v>
      </c>
      <c r="G2533" s="44">
        <v>2.5313000000000002E-3</v>
      </c>
      <c r="H2533" s="44">
        <v>3.2188E-3</v>
      </c>
      <c r="I2533" s="44">
        <v>7.1938000000000002E-3</v>
      </c>
      <c r="J2533" s="44">
        <v>3.2500000000000001E-2</v>
      </c>
      <c r="K2533" s="44">
        <v>3.3439999999999998E-2</v>
      </c>
      <c r="M2533" s="45">
        <v>1.2844E-3</v>
      </c>
    </row>
    <row r="2534" spans="4:13" ht="15.75" customHeight="1" x14ac:dyDescent="0.25">
      <c r="D2534" s="40"/>
      <c r="E2534" s="40"/>
      <c r="F2534" s="101">
        <v>40060</v>
      </c>
      <c r="G2534" s="44">
        <v>2.5374999999999998E-3</v>
      </c>
      <c r="H2534" s="44">
        <v>3.1438E-3</v>
      </c>
      <c r="I2534" s="44">
        <v>7.1250000000000003E-3</v>
      </c>
      <c r="J2534" s="44">
        <v>3.2500000000000001E-2</v>
      </c>
      <c r="K2534" s="44">
        <v>3.4377999999999999E-2</v>
      </c>
      <c r="M2534" s="45">
        <v>1.2678000000000001E-3</v>
      </c>
    </row>
    <row r="2535" spans="4:13" ht="15.75" customHeight="1" x14ac:dyDescent="0.25">
      <c r="D2535" s="40"/>
      <c r="E2535" s="40"/>
      <c r="F2535" s="101">
        <v>40063</v>
      </c>
      <c r="G2535" s="44">
        <v>2.5124999999999995E-3</v>
      </c>
      <c r="H2535" s="44">
        <v>3.0875000000000004E-3</v>
      </c>
      <c r="I2535" s="44">
        <v>7.0438000000000002E-3</v>
      </c>
      <c r="J2535" s="44" t="s">
        <v>33</v>
      </c>
      <c r="K2535" s="44">
        <v>3.4377999999999999E-2</v>
      </c>
      <c r="M2535" s="45">
        <v>1.2678000000000001E-3</v>
      </c>
    </row>
    <row r="2536" spans="4:13" ht="15.75" customHeight="1" x14ac:dyDescent="0.25">
      <c r="D2536" s="40"/>
      <c r="E2536" s="40"/>
      <c r="F2536" s="101">
        <v>40064</v>
      </c>
      <c r="G2536" s="44">
        <v>2.4938E-3</v>
      </c>
      <c r="H2536" s="44">
        <v>3.0187999999999999E-3</v>
      </c>
      <c r="I2536" s="44">
        <v>6.9999999999999993E-3</v>
      </c>
      <c r="J2536" s="44">
        <v>3.2500000000000001E-2</v>
      </c>
      <c r="K2536" s="44">
        <v>3.4823E-2</v>
      </c>
      <c r="M2536" s="45">
        <v>1.1666999999999999E-3</v>
      </c>
    </row>
    <row r="2537" spans="4:13" ht="15.75" customHeight="1" x14ac:dyDescent="0.25">
      <c r="D2537" s="40"/>
      <c r="E2537" s="40"/>
      <c r="F2537" s="101">
        <v>40065</v>
      </c>
      <c r="G2537" s="44">
        <v>2.4587999999999997E-3</v>
      </c>
      <c r="H2537" s="44">
        <v>2.9869000000000002E-3</v>
      </c>
      <c r="I2537" s="44">
        <v>6.8874999999999995E-3</v>
      </c>
      <c r="J2537" s="44">
        <v>3.2500000000000001E-2</v>
      </c>
      <c r="K2537" s="44">
        <v>3.4710999999999999E-2</v>
      </c>
      <c r="M2537" s="45">
        <v>1.1333999999999999E-3</v>
      </c>
    </row>
    <row r="2538" spans="4:13" ht="15.75" customHeight="1" x14ac:dyDescent="0.25">
      <c r="D2538" s="40"/>
      <c r="E2538" s="40"/>
      <c r="F2538" s="101">
        <v>40066</v>
      </c>
      <c r="G2538" s="44">
        <v>2.4375E-3</v>
      </c>
      <c r="H2538" s="44">
        <v>2.9969000000000003E-3</v>
      </c>
      <c r="I2538" s="44">
        <v>6.8250000000000003E-3</v>
      </c>
      <c r="J2538" s="44">
        <v>3.2500000000000001E-2</v>
      </c>
      <c r="K2538" s="44">
        <v>3.3472000000000002E-2</v>
      </c>
      <c r="M2538" s="45">
        <v>1.0667000000000001E-3</v>
      </c>
    </row>
    <row r="2539" spans="4:13" ht="15.75" customHeight="1" x14ac:dyDescent="0.25">
      <c r="D2539" s="40"/>
      <c r="E2539" s="40"/>
      <c r="F2539" s="101">
        <v>40067</v>
      </c>
      <c r="G2539" s="44">
        <v>2.4338000000000003E-3</v>
      </c>
      <c r="H2539" s="44">
        <v>2.99E-3</v>
      </c>
      <c r="I2539" s="44">
        <v>6.7749999999999998E-3</v>
      </c>
      <c r="J2539" s="44">
        <v>3.2500000000000001E-2</v>
      </c>
      <c r="K2539" s="44">
        <v>3.347E-2</v>
      </c>
      <c r="M2539" s="45">
        <v>1.0532E-3</v>
      </c>
    </row>
    <row r="2540" spans="4:13" ht="15.75" customHeight="1" x14ac:dyDescent="0.25">
      <c r="D2540" s="40"/>
      <c r="E2540" s="40"/>
      <c r="F2540" s="101">
        <v>40070</v>
      </c>
      <c r="G2540" s="44">
        <v>2.4124999999999997E-3</v>
      </c>
      <c r="H2540" s="44">
        <v>2.9499999999999999E-3</v>
      </c>
      <c r="I2540" s="44">
        <v>6.7625000000000003E-3</v>
      </c>
      <c r="J2540" s="44">
        <v>3.2500000000000001E-2</v>
      </c>
      <c r="K2540" s="44">
        <v>3.4207999999999995E-2</v>
      </c>
      <c r="M2540" s="45">
        <v>1.0066999999999999E-3</v>
      </c>
    </row>
    <row r="2541" spans="4:13" ht="15.75" customHeight="1" x14ac:dyDescent="0.25">
      <c r="D2541" s="40"/>
      <c r="E2541" s="40"/>
      <c r="F2541" s="101">
        <v>40071</v>
      </c>
      <c r="G2541" s="44">
        <v>2.4250000000000001E-3</v>
      </c>
      <c r="H2541" s="44">
        <v>2.9337999999999999E-3</v>
      </c>
      <c r="I2541" s="44">
        <v>6.7500000000000008E-3</v>
      </c>
      <c r="J2541" s="44">
        <v>3.2500000000000001E-2</v>
      </c>
      <c r="K2541" s="44">
        <v>3.4541000000000002E-2</v>
      </c>
      <c r="M2541" s="45">
        <v>1.0034E-3</v>
      </c>
    </row>
    <row r="2542" spans="4:13" ht="15.75" customHeight="1" x14ac:dyDescent="0.25">
      <c r="D2542" s="40"/>
      <c r="E2542" s="40"/>
      <c r="F2542" s="101">
        <v>40072</v>
      </c>
      <c r="G2542" s="44">
        <v>2.4375E-3</v>
      </c>
      <c r="H2542" s="44">
        <v>2.9187999999999996E-3</v>
      </c>
      <c r="I2542" s="44">
        <v>6.7625000000000003E-3</v>
      </c>
      <c r="J2542" s="44">
        <v>3.2500000000000001E-2</v>
      </c>
      <c r="K2542" s="44">
        <v>3.4689999999999999E-2</v>
      </c>
      <c r="M2542" s="45">
        <v>9.9669999999999989E-4</v>
      </c>
    </row>
    <row r="2543" spans="4:13" ht="15.75" customHeight="1" x14ac:dyDescent="0.25">
      <c r="D2543" s="40"/>
      <c r="E2543" s="40"/>
      <c r="F2543" s="101">
        <v>40073</v>
      </c>
      <c r="G2543" s="44">
        <v>2.4624999999999998E-3</v>
      </c>
      <c r="H2543" s="44">
        <v>2.9187999999999996E-3</v>
      </c>
      <c r="I2543" s="44">
        <v>6.7938E-3</v>
      </c>
      <c r="J2543" s="44">
        <v>3.2500000000000001E-2</v>
      </c>
      <c r="K2543" s="44">
        <v>3.3835999999999998E-2</v>
      </c>
      <c r="M2543" s="45">
        <v>9.7189999999999993E-4</v>
      </c>
    </row>
    <row r="2544" spans="4:13" ht="15.75" customHeight="1" x14ac:dyDescent="0.25">
      <c r="D2544" s="40"/>
      <c r="E2544" s="40"/>
      <c r="F2544" s="101">
        <v>40074</v>
      </c>
      <c r="G2544" s="44">
        <v>2.4624999999999998E-3</v>
      </c>
      <c r="H2544" s="44">
        <v>2.8938000000000002E-3</v>
      </c>
      <c r="I2544" s="44">
        <v>6.7562999999999998E-3</v>
      </c>
      <c r="J2544" s="44">
        <v>3.2500000000000001E-2</v>
      </c>
      <c r="K2544" s="44">
        <v>3.4632000000000003E-2</v>
      </c>
      <c r="M2544" s="45">
        <v>9.5810000000000003E-4</v>
      </c>
    </row>
    <row r="2545" spans="4:13" ht="15.75" customHeight="1" x14ac:dyDescent="0.25">
      <c r="D2545" s="40"/>
      <c r="E2545" s="40"/>
      <c r="F2545" s="101">
        <v>40077</v>
      </c>
      <c r="G2545" s="44">
        <v>2.4624999999999998E-3</v>
      </c>
      <c r="H2545" s="44">
        <v>2.8938000000000002E-3</v>
      </c>
      <c r="I2545" s="44">
        <v>6.7625000000000003E-3</v>
      </c>
      <c r="J2545" s="44">
        <v>3.2500000000000001E-2</v>
      </c>
      <c r="K2545" s="44">
        <v>3.4799000000000004E-2</v>
      </c>
      <c r="M2545" s="45">
        <v>8.9999999999999998E-4</v>
      </c>
    </row>
    <row r="2546" spans="4:13" ht="15.75" customHeight="1" x14ac:dyDescent="0.25">
      <c r="D2546" s="40"/>
      <c r="E2546" s="40"/>
      <c r="F2546" s="101">
        <v>40078</v>
      </c>
      <c r="G2546" s="44">
        <v>2.4624999999999998E-3</v>
      </c>
      <c r="H2546" s="44">
        <v>2.8563E-3</v>
      </c>
      <c r="I2546" s="44">
        <v>6.6813000000000003E-3</v>
      </c>
      <c r="J2546" s="44">
        <v>3.2500000000000001E-2</v>
      </c>
      <c r="K2546" s="44">
        <v>3.4445000000000003E-2</v>
      </c>
      <c r="M2546" s="45">
        <v>8.699999999999999E-4</v>
      </c>
    </row>
    <row r="2547" spans="4:13" ht="15.75" customHeight="1" x14ac:dyDescent="0.25">
      <c r="D2547" s="40"/>
      <c r="E2547" s="40"/>
      <c r="F2547" s="101">
        <v>40079</v>
      </c>
      <c r="G2547" s="44">
        <v>2.4624999999999998E-3</v>
      </c>
      <c r="H2547" s="44">
        <v>2.8499999999999997E-3</v>
      </c>
      <c r="I2547" s="44">
        <v>6.6063000000000007E-3</v>
      </c>
      <c r="J2547" s="44">
        <v>3.2500000000000001E-2</v>
      </c>
      <c r="K2547" s="44">
        <v>3.4183999999999999E-2</v>
      </c>
      <c r="M2547" s="45">
        <v>8.4340000000000001E-4</v>
      </c>
    </row>
    <row r="2548" spans="4:13" ht="15.75" customHeight="1" x14ac:dyDescent="0.25">
      <c r="D2548" s="40"/>
      <c r="E2548" s="40"/>
      <c r="F2548" s="101">
        <v>40080</v>
      </c>
      <c r="G2548" s="44">
        <v>2.4624999999999998E-3</v>
      </c>
      <c r="H2548" s="44">
        <v>2.8313000000000001E-3</v>
      </c>
      <c r="I2548" s="44">
        <v>6.3937999999999998E-3</v>
      </c>
      <c r="J2548" s="44">
        <v>3.2500000000000001E-2</v>
      </c>
      <c r="K2548" s="44">
        <v>3.3813000000000003E-2</v>
      </c>
      <c r="M2548" s="45">
        <v>7.9069999999999997E-4</v>
      </c>
    </row>
    <row r="2549" spans="4:13" ht="15.75" customHeight="1" x14ac:dyDescent="0.25">
      <c r="D2549" s="40"/>
      <c r="E2549" s="40"/>
      <c r="F2549" s="101">
        <v>40081</v>
      </c>
      <c r="G2549" s="44">
        <v>2.4624999999999998E-3</v>
      </c>
      <c r="H2549" s="44">
        <v>2.8249999999999998E-3</v>
      </c>
      <c r="I2549" s="44">
        <v>6.3625000000000001E-3</v>
      </c>
      <c r="J2549" s="44">
        <v>3.2500000000000001E-2</v>
      </c>
      <c r="K2549" s="44">
        <v>3.3183999999999998E-2</v>
      </c>
      <c r="M2549" s="45">
        <v>7.8070000000000006E-4</v>
      </c>
    </row>
    <row r="2550" spans="4:13" ht="15.75" customHeight="1" x14ac:dyDescent="0.25">
      <c r="D2550" s="40"/>
      <c r="E2550" s="40"/>
      <c r="F2550" s="101">
        <v>40084</v>
      </c>
      <c r="G2550" s="44">
        <v>2.4624999999999998E-3</v>
      </c>
      <c r="H2550" s="44">
        <v>2.8249999999999998E-3</v>
      </c>
      <c r="I2550" s="44">
        <v>6.3875000000000008E-3</v>
      </c>
      <c r="J2550" s="44">
        <v>3.2500000000000001E-2</v>
      </c>
      <c r="K2550" s="44">
        <v>3.2797E-2</v>
      </c>
      <c r="M2550" s="45">
        <v>7.3999999999999999E-4</v>
      </c>
    </row>
    <row r="2551" spans="4:13" ht="15.75" customHeight="1" x14ac:dyDescent="0.25">
      <c r="D2551" s="40"/>
      <c r="E2551" s="40"/>
      <c r="F2551" s="101">
        <v>40085</v>
      </c>
      <c r="G2551" s="44">
        <v>2.4624999999999998E-3</v>
      </c>
      <c r="H2551" s="44">
        <v>2.8969E-3</v>
      </c>
      <c r="I2551" s="44">
        <v>6.3124999999999995E-3</v>
      </c>
      <c r="J2551" s="44">
        <v>3.2500000000000001E-2</v>
      </c>
      <c r="K2551" s="44">
        <v>3.2905999999999998E-2</v>
      </c>
      <c r="M2551" s="45">
        <v>7.2340000000000002E-4</v>
      </c>
    </row>
    <row r="2552" spans="4:13" ht="15.75" customHeight="1" x14ac:dyDescent="0.25">
      <c r="D2552" s="40"/>
      <c r="E2552" s="40"/>
      <c r="F2552" s="101">
        <v>40086</v>
      </c>
      <c r="G2552" s="44">
        <v>2.4562999999999998E-3</v>
      </c>
      <c r="H2552" s="44">
        <v>2.8688000000000003E-3</v>
      </c>
      <c r="I2552" s="44">
        <v>6.2875000000000006E-3</v>
      </c>
      <c r="J2552" s="44">
        <v>3.2500000000000001E-2</v>
      </c>
      <c r="K2552" s="44">
        <v>3.3052999999999999E-2</v>
      </c>
      <c r="M2552" s="45">
        <v>7.3999999999999999E-4</v>
      </c>
    </row>
    <row r="2553" spans="4:13" ht="15.75" customHeight="1" x14ac:dyDescent="0.25">
      <c r="D2553" s="40"/>
      <c r="E2553" s="40"/>
      <c r="F2553" s="101">
        <v>40087</v>
      </c>
      <c r="G2553" s="44">
        <v>2.4562999999999998E-3</v>
      </c>
      <c r="H2553" s="44">
        <v>2.8438000000000001E-3</v>
      </c>
      <c r="I2553" s="44">
        <v>6.1999999999999998E-3</v>
      </c>
      <c r="J2553" s="44">
        <v>3.2500000000000001E-2</v>
      </c>
      <c r="K2553" s="44">
        <v>3.1789999999999999E-2</v>
      </c>
      <c r="M2553" s="45">
        <v>7.3749999999999998E-4</v>
      </c>
    </row>
    <row r="2554" spans="4:13" ht="15.75" customHeight="1" x14ac:dyDescent="0.25">
      <c r="D2554" s="40"/>
      <c r="E2554" s="40"/>
      <c r="F2554" s="101">
        <v>40088</v>
      </c>
      <c r="G2554" s="44">
        <v>2.4437999999999999E-3</v>
      </c>
      <c r="H2554" s="44">
        <v>2.8406E-3</v>
      </c>
      <c r="I2554" s="44">
        <v>6.0313000000000007E-3</v>
      </c>
      <c r="J2554" s="44">
        <v>3.2500000000000001E-2</v>
      </c>
      <c r="K2554" s="44">
        <v>3.2188000000000001E-2</v>
      </c>
      <c r="M2554" s="45">
        <v>7.3870000000000001E-4</v>
      </c>
    </row>
    <row r="2555" spans="4:13" ht="15.75" customHeight="1" x14ac:dyDescent="0.25">
      <c r="D2555" s="40"/>
      <c r="E2555" s="40"/>
      <c r="F2555" s="101">
        <v>40091</v>
      </c>
      <c r="G2555" s="44">
        <v>2.4437999999999999E-3</v>
      </c>
      <c r="H2555" s="44">
        <v>2.8406E-3</v>
      </c>
      <c r="I2555" s="44">
        <v>6.0187999999999995E-3</v>
      </c>
      <c r="J2555" s="44">
        <v>3.2500000000000001E-2</v>
      </c>
      <c r="K2555" s="44">
        <v>3.2204999999999998E-2</v>
      </c>
      <c r="M2555" s="45">
        <v>7.2580000000000008E-4</v>
      </c>
    </row>
    <row r="2556" spans="4:13" ht="15.75" customHeight="1" x14ac:dyDescent="0.25">
      <c r="D2556" s="40"/>
      <c r="E2556" s="40"/>
      <c r="F2556" s="101">
        <v>40092</v>
      </c>
      <c r="G2556" s="44">
        <v>2.4437999999999999E-3</v>
      </c>
      <c r="H2556" s="44">
        <v>2.8406E-3</v>
      </c>
      <c r="I2556" s="44">
        <v>6.0000000000000001E-3</v>
      </c>
      <c r="J2556" s="44">
        <v>3.2500000000000001E-2</v>
      </c>
      <c r="K2556" s="44">
        <v>3.2551999999999998E-2</v>
      </c>
      <c r="M2556" s="45">
        <v>7.2580000000000008E-4</v>
      </c>
    </row>
    <row r="2557" spans="4:13" ht="15.75" customHeight="1" x14ac:dyDescent="0.25">
      <c r="D2557" s="40"/>
      <c r="E2557" s="40"/>
      <c r="F2557" s="101">
        <v>40093</v>
      </c>
      <c r="G2557" s="44">
        <v>2.4437999999999999E-3</v>
      </c>
      <c r="H2557" s="44">
        <v>2.8438000000000001E-3</v>
      </c>
      <c r="I2557" s="44">
        <v>6.0000000000000001E-3</v>
      </c>
      <c r="J2557" s="44">
        <v>3.2500000000000001E-2</v>
      </c>
      <c r="K2557" s="44">
        <v>3.1820000000000001E-2</v>
      </c>
      <c r="M2557" s="45">
        <v>7.5759999999999998E-4</v>
      </c>
    </row>
    <row r="2558" spans="4:13" ht="15.75" customHeight="1" x14ac:dyDescent="0.25">
      <c r="D2558" s="40"/>
      <c r="E2558" s="40"/>
      <c r="F2558" s="101">
        <v>40094</v>
      </c>
      <c r="G2558" s="44">
        <v>2.4437999999999999E-3</v>
      </c>
      <c r="H2558" s="44">
        <v>2.8438000000000001E-3</v>
      </c>
      <c r="I2558" s="44">
        <v>5.9750000000000003E-3</v>
      </c>
      <c r="J2558" s="44">
        <v>3.2500000000000001E-2</v>
      </c>
      <c r="K2558" s="44">
        <v>3.2476999999999999E-2</v>
      </c>
      <c r="M2558" s="45">
        <v>7.5939999999999992E-4</v>
      </c>
    </row>
    <row r="2559" spans="4:13" ht="15.75" customHeight="1" x14ac:dyDescent="0.25">
      <c r="D2559" s="40"/>
      <c r="E2559" s="40"/>
      <c r="F2559" s="101">
        <v>40095</v>
      </c>
      <c r="G2559" s="44">
        <v>2.4499999999999999E-3</v>
      </c>
      <c r="H2559" s="44">
        <v>2.8438000000000001E-3</v>
      </c>
      <c r="I2559" s="44">
        <v>5.9687999999999998E-3</v>
      </c>
      <c r="J2559" s="44">
        <v>3.2500000000000001E-2</v>
      </c>
      <c r="K2559" s="44">
        <v>3.3801999999999999E-2</v>
      </c>
      <c r="M2559" s="45">
        <v>7.6130000000000002E-4</v>
      </c>
    </row>
    <row r="2560" spans="4:13" ht="15.75" customHeight="1" x14ac:dyDescent="0.25">
      <c r="D2560" s="40"/>
      <c r="E2560" s="40"/>
      <c r="F2560" s="101">
        <v>40098</v>
      </c>
      <c r="G2560" s="44">
        <v>2.4437999999999999E-3</v>
      </c>
      <c r="H2560" s="44">
        <v>2.8438000000000001E-3</v>
      </c>
      <c r="I2560" s="44">
        <v>6.0124999999999996E-3</v>
      </c>
      <c r="J2560" s="44" t="s">
        <v>33</v>
      </c>
      <c r="K2560" s="44">
        <v>3.3801999999999999E-2</v>
      </c>
      <c r="M2560" s="45">
        <v>7.6130000000000002E-4</v>
      </c>
    </row>
    <row r="2561" spans="4:13" ht="15.75" customHeight="1" x14ac:dyDescent="0.25">
      <c r="D2561" s="40"/>
      <c r="E2561" s="40"/>
      <c r="F2561" s="101">
        <v>40099</v>
      </c>
      <c r="G2561" s="44">
        <v>2.4499999999999999E-3</v>
      </c>
      <c r="H2561" s="44">
        <v>2.8438000000000001E-3</v>
      </c>
      <c r="I2561" s="44">
        <v>5.9563000000000003E-3</v>
      </c>
      <c r="J2561" s="44">
        <v>3.2500000000000001E-2</v>
      </c>
      <c r="K2561" s="44">
        <v>3.3467999999999998E-2</v>
      </c>
      <c r="M2561" s="45">
        <v>7.9030000000000007E-4</v>
      </c>
    </row>
    <row r="2562" spans="4:13" ht="15.75" customHeight="1" x14ac:dyDescent="0.25">
      <c r="D2562" s="40"/>
      <c r="E2562" s="40"/>
      <c r="F2562" s="101">
        <v>40100</v>
      </c>
      <c r="G2562" s="44">
        <v>2.4499999999999999E-3</v>
      </c>
      <c r="H2562" s="44">
        <v>2.8406E-3</v>
      </c>
      <c r="I2562" s="44">
        <v>5.9313000000000005E-3</v>
      </c>
      <c r="J2562" s="44">
        <v>3.2500000000000001E-2</v>
      </c>
      <c r="K2562" s="44">
        <v>3.4136E-2</v>
      </c>
      <c r="M2562" s="45">
        <v>7.6670000000000004E-4</v>
      </c>
    </row>
    <row r="2563" spans="4:13" ht="15.75" customHeight="1" x14ac:dyDescent="0.25">
      <c r="D2563" s="40"/>
      <c r="E2563" s="40"/>
      <c r="F2563" s="101">
        <v>40101</v>
      </c>
      <c r="G2563" s="44">
        <v>2.4499999999999999E-3</v>
      </c>
      <c r="H2563" s="44">
        <v>2.8406E-3</v>
      </c>
      <c r="I2563" s="44">
        <v>5.8999999999999999E-3</v>
      </c>
      <c r="J2563" s="44">
        <v>3.2500000000000001E-2</v>
      </c>
      <c r="K2563" s="44">
        <v>3.4564999999999999E-2</v>
      </c>
      <c r="M2563" s="45">
        <v>7.5630000000000001E-4</v>
      </c>
    </row>
    <row r="2564" spans="4:13" ht="15.75" customHeight="1" x14ac:dyDescent="0.25">
      <c r="D2564" s="40"/>
      <c r="E2564" s="40"/>
      <c r="F2564" s="101">
        <v>40102</v>
      </c>
      <c r="G2564" s="44">
        <v>2.4499999999999999E-3</v>
      </c>
      <c r="H2564" s="44">
        <v>2.8406E-3</v>
      </c>
      <c r="I2564" s="44">
        <v>5.9125000000000002E-3</v>
      </c>
      <c r="J2564" s="44">
        <v>3.2500000000000001E-2</v>
      </c>
      <c r="K2564" s="44">
        <v>3.4114999999999999E-2</v>
      </c>
      <c r="M2564" s="45">
        <v>7.3870000000000001E-4</v>
      </c>
    </row>
    <row r="2565" spans="4:13" ht="15.75" customHeight="1" x14ac:dyDescent="0.25">
      <c r="D2565" s="40"/>
      <c r="E2565" s="40"/>
      <c r="F2565" s="101">
        <v>40105</v>
      </c>
      <c r="G2565" s="44">
        <v>2.4499999999999999E-3</v>
      </c>
      <c r="H2565" s="44">
        <v>2.8338E-3</v>
      </c>
      <c r="I2565" s="44">
        <v>5.9250000000000006E-3</v>
      </c>
      <c r="J2565" s="44">
        <v>3.2500000000000001E-2</v>
      </c>
      <c r="K2565" s="44">
        <v>3.3890999999999998E-2</v>
      </c>
      <c r="M2565" s="45">
        <v>7.1290000000000004E-4</v>
      </c>
    </row>
    <row r="2566" spans="4:13" ht="15.75" customHeight="1" x14ac:dyDescent="0.25">
      <c r="D2566" s="40"/>
      <c r="E2566" s="40"/>
      <c r="F2566" s="101">
        <v>40106</v>
      </c>
      <c r="G2566" s="44">
        <v>2.4499999999999999E-3</v>
      </c>
      <c r="H2566" s="44">
        <v>2.8313000000000001E-3</v>
      </c>
      <c r="I2566" s="44">
        <v>5.8563E-3</v>
      </c>
      <c r="J2566" s="44">
        <v>3.2500000000000001E-2</v>
      </c>
      <c r="K2566" s="44">
        <v>3.3406999999999999E-2</v>
      </c>
      <c r="M2566" s="45">
        <v>7.000000000000001E-4</v>
      </c>
    </row>
    <row r="2567" spans="4:13" ht="15.75" customHeight="1" x14ac:dyDescent="0.25">
      <c r="D2567" s="40"/>
      <c r="E2567" s="40"/>
      <c r="F2567" s="101">
        <v>40107</v>
      </c>
      <c r="G2567" s="44">
        <v>2.4375E-3</v>
      </c>
      <c r="H2567" s="44">
        <v>2.8344000000000004E-3</v>
      </c>
      <c r="I2567" s="44">
        <v>5.8499999999999993E-3</v>
      </c>
      <c r="J2567" s="44">
        <v>3.2500000000000001E-2</v>
      </c>
      <c r="K2567" s="44">
        <v>3.3853000000000001E-2</v>
      </c>
      <c r="M2567" s="45">
        <v>7.1520000000000004E-4</v>
      </c>
    </row>
    <row r="2568" spans="4:13" ht="15.75" customHeight="1" x14ac:dyDescent="0.25">
      <c r="D2568" s="40"/>
      <c r="E2568" s="40"/>
      <c r="F2568" s="101">
        <v>40108</v>
      </c>
      <c r="G2568" s="44">
        <v>2.4375E-3</v>
      </c>
      <c r="H2568" s="44">
        <v>2.8219E-3</v>
      </c>
      <c r="I2568" s="44">
        <v>5.8187999999999998E-3</v>
      </c>
      <c r="J2568" s="44">
        <v>3.2500000000000001E-2</v>
      </c>
      <c r="K2568" s="44">
        <v>3.4131999999999996E-2</v>
      </c>
      <c r="M2568" s="45">
        <v>7.1880000000000002E-4</v>
      </c>
    </row>
    <row r="2569" spans="4:13" ht="15.75" customHeight="1" x14ac:dyDescent="0.25">
      <c r="D2569" s="40"/>
      <c r="E2569" s="40"/>
      <c r="F2569" s="101">
        <v>40109</v>
      </c>
      <c r="G2569" s="44">
        <v>2.4375E-3</v>
      </c>
      <c r="H2569" s="44">
        <v>2.8188000000000002E-3</v>
      </c>
      <c r="I2569" s="44">
        <v>5.8062999999999995E-3</v>
      </c>
      <c r="J2569" s="44">
        <v>3.2500000000000001E-2</v>
      </c>
      <c r="K2569" s="44">
        <v>3.49E-2</v>
      </c>
      <c r="M2569" s="45">
        <v>7.2580000000000008E-4</v>
      </c>
    </row>
    <row r="2570" spans="4:13" ht="15.75" customHeight="1" x14ac:dyDescent="0.25">
      <c r="D2570" s="40"/>
      <c r="E2570" s="40"/>
      <c r="F2570" s="101">
        <v>40112</v>
      </c>
      <c r="G2570" s="44">
        <v>2.4375E-3</v>
      </c>
      <c r="H2570" s="44">
        <v>2.8062999999999999E-3</v>
      </c>
      <c r="I2570" s="44">
        <v>5.8062999999999995E-3</v>
      </c>
      <c r="J2570" s="44">
        <v>3.2500000000000001E-2</v>
      </c>
      <c r="K2570" s="44">
        <v>3.5541999999999997E-2</v>
      </c>
      <c r="M2570" s="45">
        <v>7.8439999999999998E-4</v>
      </c>
    </row>
    <row r="2571" spans="4:13" ht="15.75" customHeight="1" x14ac:dyDescent="0.25">
      <c r="D2571" s="40"/>
      <c r="E2571" s="40"/>
      <c r="F2571" s="101">
        <v>40113</v>
      </c>
      <c r="G2571" s="44">
        <v>2.4350000000000001E-3</v>
      </c>
      <c r="H2571" s="44">
        <v>2.8062999999999999E-3</v>
      </c>
      <c r="I2571" s="44">
        <v>5.7687999999999993E-3</v>
      </c>
      <c r="J2571" s="44">
        <v>3.2500000000000001E-2</v>
      </c>
      <c r="K2571" s="44">
        <v>3.4447999999999999E-2</v>
      </c>
      <c r="M2571" s="45">
        <v>7.9679999999999996E-4</v>
      </c>
    </row>
    <row r="2572" spans="4:13" ht="15.75" customHeight="1" x14ac:dyDescent="0.25">
      <c r="D2572" s="40"/>
      <c r="E2572" s="40"/>
      <c r="F2572" s="101">
        <v>40114</v>
      </c>
      <c r="G2572" s="44">
        <v>2.4288000000000001E-3</v>
      </c>
      <c r="H2572" s="44">
        <v>2.8062999999999999E-3</v>
      </c>
      <c r="I2572" s="44">
        <v>5.6999999999999993E-3</v>
      </c>
      <c r="J2572" s="44">
        <v>3.2500000000000001E-2</v>
      </c>
      <c r="K2572" s="44">
        <v>3.4147999999999998E-2</v>
      </c>
      <c r="M2572" s="45">
        <v>8.3940000000000002E-4</v>
      </c>
    </row>
    <row r="2573" spans="4:13" ht="15.75" customHeight="1" x14ac:dyDescent="0.25">
      <c r="D2573" s="40"/>
      <c r="E2573" s="40"/>
      <c r="F2573" s="101">
        <v>40115</v>
      </c>
      <c r="G2573" s="44">
        <v>2.4350000000000001E-3</v>
      </c>
      <c r="H2573" s="44">
        <v>2.8062999999999999E-3</v>
      </c>
      <c r="I2573" s="44">
        <v>5.6438E-3</v>
      </c>
      <c r="J2573" s="44">
        <v>3.2500000000000001E-2</v>
      </c>
      <c r="K2573" s="44">
        <v>3.4973999999999998E-2</v>
      </c>
      <c r="M2573" s="45">
        <v>8.5000000000000006E-4</v>
      </c>
    </row>
    <row r="2574" spans="4:13" ht="15.75" customHeight="1" x14ac:dyDescent="0.25">
      <c r="D2574" s="40"/>
      <c r="E2574" s="40"/>
      <c r="F2574" s="101">
        <v>40116</v>
      </c>
      <c r="G2574" s="44">
        <v>2.4350000000000001E-3</v>
      </c>
      <c r="H2574" s="44">
        <v>2.8062999999999999E-3</v>
      </c>
      <c r="I2574" s="44">
        <v>5.6438E-3</v>
      </c>
      <c r="J2574" s="44">
        <v>3.2500000000000001E-2</v>
      </c>
      <c r="K2574" s="44">
        <v>3.3827999999999997E-2</v>
      </c>
      <c r="M2574" s="45">
        <v>8.5490000000000002E-4</v>
      </c>
    </row>
    <row r="2575" spans="4:13" ht="15.75" customHeight="1" x14ac:dyDescent="0.25">
      <c r="D2575" s="40"/>
      <c r="E2575" s="40"/>
      <c r="F2575" s="101">
        <v>40119</v>
      </c>
      <c r="G2575" s="44">
        <v>2.4124999999999997E-3</v>
      </c>
      <c r="H2575" s="44">
        <v>2.7938000000000004E-3</v>
      </c>
      <c r="I2575" s="44">
        <v>5.6688000000000007E-3</v>
      </c>
      <c r="J2575" s="44">
        <v>3.2500000000000001E-2</v>
      </c>
      <c r="K2575" s="44">
        <v>3.4145000000000002E-2</v>
      </c>
      <c r="M2575" s="45">
        <v>9.2670000000000003E-4</v>
      </c>
    </row>
    <row r="2576" spans="4:13" ht="15.75" customHeight="1" x14ac:dyDescent="0.25">
      <c r="D2576" s="40"/>
      <c r="E2576" s="40"/>
      <c r="F2576" s="101">
        <v>40120</v>
      </c>
      <c r="G2576" s="44">
        <v>2.4156E-3</v>
      </c>
      <c r="H2576" s="44">
        <v>2.7813E-3</v>
      </c>
      <c r="I2576" s="44">
        <v>5.6219E-3</v>
      </c>
      <c r="J2576" s="44">
        <v>3.2500000000000001E-2</v>
      </c>
      <c r="K2576" s="44">
        <v>3.4651999999999995E-2</v>
      </c>
      <c r="M2576" s="45">
        <v>9.2670000000000003E-4</v>
      </c>
    </row>
    <row r="2577" spans="4:13" ht="15.75" customHeight="1" x14ac:dyDescent="0.25">
      <c r="D2577" s="40"/>
      <c r="E2577" s="40"/>
      <c r="F2577" s="101">
        <v>40121</v>
      </c>
      <c r="G2577" s="44">
        <v>2.4156E-3</v>
      </c>
      <c r="H2577" s="44">
        <v>2.7750000000000001E-3</v>
      </c>
      <c r="I2577" s="44">
        <v>5.6344000000000003E-3</v>
      </c>
      <c r="J2577" s="44">
        <v>3.2500000000000001E-2</v>
      </c>
      <c r="K2577" s="44">
        <v>3.5236999999999997E-2</v>
      </c>
      <c r="M2577" s="45">
        <v>9.4339999999999995E-4</v>
      </c>
    </row>
    <row r="2578" spans="4:13" ht="15.75" customHeight="1" x14ac:dyDescent="0.25">
      <c r="D2578" s="40"/>
      <c r="E2578" s="40"/>
      <c r="F2578" s="101">
        <v>40122</v>
      </c>
      <c r="G2578" s="44">
        <v>2.4156E-3</v>
      </c>
      <c r="H2578" s="44">
        <v>2.7531000000000001E-3</v>
      </c>
      <c r="I2578" s="44">
        <v>5.5400000000000007E-3</v>
      </c>
      <c r="J2578" s="44">
        <v>3.2500000000000001E-2</v>
      </c>
      <c r="K2578" s="44">
        <v>3.5236000000000003E-2</v>
      </c>
      <c r="M2578" s="45">
        <v>9.875000000000001E-4</v>
      </c>
    </row>
    <row r="2579" spans="4:13" ht="15.75" customHeight="1" x14ac:dyDescent="0.25">
      <c r="D2579" s="40"/>
      <c r="E2579" s="40"/>
      <c r="F2579" s="101">
        <v>40123</v>
      </c>
      <c r="G2579" s="44">
        <v>2.4156E-3</v>
      </c>
      <c r="H2579" s="44">
        <v>2.7406000000000002E-3</v>
      </c>
      <c r="I2579" s="44">
        <v>5.5000000000000005E-3</v>
      </c>
      <c r="J2579" s="44">
        <v>3.2500000000000001E-2</v>
      </c>
      <c r="K2579" s="44">
        <v>3.4971000000000002E-2</v>
      </c>
      <c r="M2579" s="45">
        <v>9.8710000000000009E-4</v>
      </c>
    </row>
    <row r="2580" spans="4:13" ht="15.75" customHeight="1" x14ac:dyDescent="0.25">
      <c r="D2580" s="40"/>
      <c r="E2580" s="40"/>
      <c r="F2580" s="101">
        <v>40126</v>
      </c>
      <c r="G2580" s="44">
        <v>2.3906000000000001E-3</v>
      </c>
      <c r="H2580" s="44">
        <v>2.725E-3</v>
      </c>
      <c r="I2580" s="44">
        <v>5.4063000000000002E-3</v>
      </c>
      <c r="J2580" s="44">
        <v>3.2500000000000001E-2</v>
      </c>
      <c r="K2580" s="44">
        <v>3.4856999999999999E-2</v>
      </c>
      <c r="M2580" s="45">
        <v>9.7999999999999997E-4</v>
      </c>
    </row>
    <row r="2581" spans="4:13" ht="15.75" customHeight="1" x14ac:dyDescent="0.25">
      <c r="D2581" s="40"/>
      <c r="E2581" s="40"/>
      <c r="F2581" s="101">
        <v>40127</v>
      </c>
      <c r="G2581" s="44">
        <v>2.3874999999999999E-3</v>
      </c>
      <c r="H2581" s="44">
        <v>2.725E-3</v>
      </c>
      <c r="I2581" s="44">
        <v>5.3625000000000001E-3</v>
      </c>
      <c r="J2581" s="44">
        <v>3.2500000000000001E-2</v>
      </c>
      <c r="K2581" s="44">
        <v>3.4723999999999998E-2</v>
      </c>
      <c r="M2581" s="45">
        <v>9.7670000000000005E-4</v>
      </c>
    </row>
    <row r="2582" spans="4:13" ht="15.75" customHeight="1" x14ac:dyDescent="0.25">
      <c r="D2582" s="40"/>
      <c r="E2582" s="40"/>
      <c r="F2582" s="101">
        <v>40128</v>
      </c>
      <c r="G2582" s="44">
        <v>2.3874999999999999E-3</v>
      </c>
      <c r="H2582" s="44">
        <v>2.725E-3</v>
      </c>
      <c r="I2582" s="44">
        <v>5.3125000000000004E-3</v>
      </c>
      <c r="J2582" s="44" t="s">
        <v>33</v>
      </c>
      <c r="K2582" s="44">
        <v>3.4723999999999998E-2</v>
      </c>
      <c r="M2582" s="45">
        <v>9.7670000000000005E-4</v>
      </c>
    </row>
    <row r="2583" spans="4:13" ht="15.75" customHeight="1" x14ac:dyDescent="0.25">
      <c r="D2583" s="40"/>
      <c r="E2583" s="40"/>
      <c r="F2583" s="101">
        <v>40129</v>
      </c>
      <c r="G2583" s="44">
        <v>2.3874999999999999E-3</v>
      </c>
      <c r="H2583" s="44">
        <v>2.725E-3</v>
      </c>
      <c r="I2583" s="44">
        <v>5.2437999999999999E-3</v>
      </c>
      <c r="J2583" s="44">
        <v>3.2500000000000001E-2</v>
      </c>
      <c r="K2583" s="44">
        <v>3.4437999999999996E-2</v>
      </c>
      <c r="M2583" s="45">
        <v>1.0281999999999999E-3</v>
      </c>
    </row>
    <row r="2584" spans="4:13" ht="15.75" customHeight="1" x14ac:dyDescent="0.25">
      <c r="D2584" s="40"/>
      <c r="E2584" s="40"/>
      <c r="F2584" s="101">
        <v>40130</v>
      </c>
      <c r="G2584" s="44">
        <v>2.3749999999999999E-3</v>
      </c>
      <c r="H2584" s="44">
        <v>2.725E-3</v>
      </c>
      <c r="I2584" s="44">
        <v>5.2063000000000005E-3</v>
      </c>
      <c r="J2584" s="44">
        <v>3.2500000000000001E-2</v>
      </c>
      <c r="K2584" s="44">
        <v>3.4176999999999999E-2</v>
      </c>
      <c r="M2584" s="45">
        <v>1.0388000000000001E-3</v>
      </c>
    </row>
    <row r="2585" spans="4:13" ht="15.75" customHeight="1" x14ac:dyDescent="0.25">
      <c r="D2585" s="40"/>
      <c r="E2585" s="40"/>
      <c r="F2585" s="101">
        <v>40133</v>
      </c>
      <c r="G2585" s="44">
        <v>2.3749999999999999E-3</v>
      </c>
      <c r="H2585" s="44">
        <v>2.7125000000000001E-3</v>
      </c>
      <c r="I2585" s="44">
        <v>5.1780999999999997E-3</v>
      </c>
      <c r="J2585" s="44">
        <v>3.2500000000000001E-2</v>
      </c>
      <c r="K2585" s="44">
        <v>3.3342999999999998E-2</v>
      </c>
      <c r="M2585" s="45">
        <v>1.1133999999999998E-3</v>
      </c>
    </row>
    <row r="2586" spans="4:13" ht="15.75" customHeight="1" x14ac:dyDescent="0.25">
      <c r="D2586" s="40"/>
      <c r="E2586" s="40"/>
      <c r="F2586" s="101">
        <v>40134</v>
      </c>
      <c r="G2586" s="44">
        <v>2.3687999999999999E-3</v>
      </c>
      <c r="H2586" s="44">
        <v>2.7030999999999999E-3</v>
      </c>
      <c r="I2586" s="44">
        <v>5.0625000000000002E-3</v>
      </c>
      <c r="J2586" s="44">
        <v>3.2500000000000001E-2</v>
      </c>
      <c r="K2586" s="44">
        <v>3.3231999999999998E-2</v>
      </c>
      <c r="M2586" s="45">
        <v>1.1333999999999999E-3</v>
      </c>
    </row>
    <row r="2587" spans="4:13" ht="15.75" customHeight="1" x14ac:dyDescent="0.25">
      <c r="D2587" s="40"/>
      <c r="E2587" s="40"/>
      <c r="F2587" s="101">
        <v>40135</v>
      </c>
      <c r="G2587" s="44">
        <v>2.3655999999999998E-3</v>
      </c>
      <c r="H2587" s="44">
        <v>2.6906E-3</v>
      </c>
      <c r="I2587" s="44">
        <v>5.0188000000000003E-3</v>
      </c>
      <c r="J2587" s="44">
        <v>3.2500000000000001E-2</v>
      </c>
      <c r="K2587" s="44">
        <v>3.3638000000000001E-2</v>
      </c>
      <c r="M2587" s="45">
        <v>1.1534E-3</v>
      </c>
    </row>
    <row r="2588" spans="4:13" ht="15.75" customHeight="1" x14ac:dyDescent="0.25">
      <c r="D2588" s="40"/>
      <c r="E2588" s="40"/>
      <c r="F2588" s="101">
        <v>40136</v>
      </c>
      <c r="G2588" s="44">
        <v>2.3655999999999998E-3</v>
      </c>
      <c r="H2588" s="44">
        <v>2.6656000000000002E-3</v>
      </c>
      <c r="I2588" s="44">
        <v>4.9249999999999997E-3</v>
      </c>
      <c r="J2588" s="44">
        <v>3.2500000000000001E-2</v>
      </c>
      <c r="K2588" s="44">
        <v>3.3361000000000002E-2</v>
      </c>
      <c r="M2588" s="45">
        <v>1.1876E-3</v>
      </c>
    </row>
    <row r="2589" spans="4:13" ht="15.75" customHeight="1" x14ac:dyDescent="0.25">
      <c r="D2589" s="40"/>
      <c r="E2589" s="40"/>
      <c r="F2589" s="101">
        <v>40137</v>
      </c>
      <c r="G2589" s="44">
        <v>2.3594000000000002E-3</v>
      </c>
      <c r="H2589" s="44">
        <v>2.6218999999999999E-3</v>
      </c>
      <c r="I2589" s="44">
        <v>4.8938000000000002E-3</v>
      </c>
      <c r="J2589" s="44">
        <v>3.2500000000000001E-2</v>
      </c>
      <c r="K2589" s="44">
        <v>3.3655999999999998E-2</v>
      </c>
      <c r="M2589" s="45">
        <v>1.2064999999999999E-3</v>
      </c>
    </row>
    <row r="2590" spans="4:13" ht="15.75" customHeight="1" x14ac:dyDescent="0.25">
      <c r="D2590" s="40"/>
      <c r="E2590" s="40"/>
      <c r="F2590" s="101">
        <v>40140</v>
      </c>
      <c r="G2590" s="44">
        <v>2.3594000000000002E-3</v>
      </c>
      <c r="H2590" s="44">
        <v>2.6188000000000001E-3</v>
      </c>
      <c r="I2590" s="44">
        <v>4.8563E-3</v>
      </c>
      <c r="J2590" s="44">
        <v>3.2500000000000001E-2</v>
      </c>
      <c r="K2590" s="44">
        <v>3.3488999999999998E-2</v>
      </c>
      <c r="M2590" s="45">
        <v>1.2467000000000001E-3</v>
      </c>
    </row>
    <row r="2591" spans="4:13" ht="15.75" customHeight="1" x14ac:dyDescent="0.25">
      <c r="D2591" s="40"/>
      <c r="E2591" s="40"/>
      <c r="F2591" s="101">
        <v>40141</v>
      </c>
      <c r="G2591" s="44">
        <v>2.3594000000000002E-3</v>
      </c>
      <c r="H2591" s="44">
        <v>2.6062999999999998E-3</v>
      </c>
      <c r="I2591" s="44">
        <v>4.8249999999999994E-3</v>
      </c>
      <c r="J2591" s="44">
        <v>3.2500000000000001E-2</v>
      </c>
      <c r="K2591" s="44">
        <v>3.3027000000000001E-2</v>
      </c>
      <c r="M2591" s="45">
        <v>1.2367000000000001E-3</v>
      </c>
    </row>
    <row r="2592" spans="4:13" ht="15.75" customHeight="1" x14ac:dyDescent="0.25">
      <c r="D2592" s="40"/>
      <c r="E2592" s="40"/>
      <c r="F2592" s="101">
        <v>40142</v>
      </c>
      <c r="G2592" s="44">
        <v>2.3406E-3</v>
      </c>
      <c r="H2592" s="44">
        <v>2.5563000000000001E-3</v>
      </c>
      <c r="I2592" s="44">
        <v>4.7812999999999996E-3</v>
      </c>
      <c r="J2592" s="44">
        <v>3.2500000000000001E-2</v>
      </c>
      <c r="K2592" s="44">
        <v>3.2695000000000002E-2</v>
      </c>
      <c r="M2592" s="45">
        <v>1.1849E-3</v>
      </c>
    </row>
    <row r="2593" spans="4:13" ht="15.75" customHeight="1" x14ac:dyDescent="0.25">
      <c r="D2593" s="40"/>
      <c r="E2593" s="40"/>
      <c r="F2593" s="101">
        <v>40143</v>
      </c>
      <c r="G2593" s="44">
        <v>2.3406E-3</v>
      </c>
      <c r="H2593" s="44">
        <v>2.5438000000000001E-3</v>
      </c>
      <c r="I2593" s="44">
        <v>4.7625000000000002E-3</v>
      </c>
      <c r="J2593" s="44" t="s">
        <v>33</v>
      </c>
      <c r="K2593" s="44">
        <v>3.2695000000000002E-2</v>
      </c>
      <c r="M2593" s="45">
        <v>1.1849E-3</v>
      </c>
    </row>
    <row r="2594" spans="4:13" ht="15.75" customHeight="1" x14ac:dyDescent="0.25">
      <c r="D2594" s="40"/>
      <c r="E2594" s="40"/>
      <c r="F2594" s="101">
        <v>40144</v>
      </c>
      <c r="G2594" s="44">
        <v>2.3530999999999999E-3</v>
      </c>
      <c r="H2594" s="44">
        <v>2.5563000000000001E-3</v>
      </c>
      <c r="I2594" s="44">
        <v>4.8437999999999997E-3</v>
      </c>
      <c r="J2594" s="44">
        <v>3.2500000000000001E-2</v>
      </c>
      <c r="K2594" s="44">
        <v>3.2050999999999996E-2</v>
      </c>
      <c r="M2594" s="45">
        <v>1.1968E-3</v>
      </c>
    </row>
    <row r="2595" spans="4:13" ht="15.75" customHeight="1" x14ac:dyDescent="0.25">
      <c r="D2595" s="40"/>
      <c r="E2595" s="40"/>
      <c r="F2595" s="101">
        <v>40147</v>
      </c>
      <c r="G2595" s="44">
        <v>2.3530999999999999E-3</v>
      </c>
      <c r="H2595" s="44">
        <v>2.5655999999999999E-3</v>
      </c>
      <c r="I2595" s="44">
        <v>4.8812999999999999E-3</v>
      </c>
      <c r="J2595" s="44">
        <v>3.2500000000000001E-2</v>
      </c>
      <c r="K2595" s="44">
        <v>3.1977999999999999E-2</v>
      </c>
      <c r="M2595" s="45">
        <v>1.1701000000000001E-3</v>
      </c>
    </row>
    <row r="2596" spans="4:13" ht="15.75" customHeight="1" x14ac:dyDescent="0.25">
      <c r="D2596" s="40"/>
      <c r="E2596" s="40"/>
      <c r="F2596" s="101">
        <v>40148</v>
      </c>
      <c r="G2596" s="44">
        <v>2.3469000000000003E-3</v>
      </c>
      <c r="H2596" s="44">
        <v>2.5531E-3</v>
      </c>
      <c r="I2596" s="44">
        <v>4.8187999999999998E-3</v>
      </c>
      <c r="J2596" s="44">
        <v>3.2500000000000001E-2</v>
      </c>
      <c r="K2596" s="44">
        <v>3.2821999999999997E-2</v>
      </c>
      <c r="M2596" s="45">
        <v>9.9120000000000002E-4</v>
      </c>
    </row>
    <row r="2597" spans="4:13" ht="15.75" customHeight="1" x14ac:dyDescent="0.25">
      <c r="D2597" s="40"/>
      <c r="E2597" s="40"/>
      <c r="F2597" s="101">
        <v>40149</v>
      </c>
      <c r="G2597" s="44">
        <v>2.3438000000000001E-3</v>
      </c>
      <c r="H2597" s="44">
        <v>2.5500000000000002E-3</v>
      </c>
      <c r="I2597" s="44">
        <v>4.7812999999999996E-3</v>
      </c>
      <c r="J2597" s="44">
        <v>3.2500000000000001E-2</v>
      </c>
      <c r="K2597" s="44">
        <v>3.3098999999999996E-2</v>
      </c>
      <c r="M2597" s="45">
        <v>9.7280000000000001E-4</v>
      </c>
    </row>
    <row r="2598" spans="4:13" ht="15.75" customHeight="1" x14ac:dyDescent="0.25">
      <c r="D2598" s="40"/>
      <c r="E2598" s="40"/>
      <c r="F2598" s="101">
        <v>40150</v>
      </c>
      <c r="G2598" s="44">
        <v>2.3469000000000003E-3</v>
      </c>
      <c r="H2598" s="44">
        <v>2.5531E-3</v>
      </c>
      <c r="I2598" s="44">
        <v>4.8500000000000001E-3</v>
      </c>
      <c r="J2598" s="44">
        <v>3.2500000000000001E-2</v>
      </c>
      <c r="K2598" s="44">
        <v>3.3841999999999997E-2</v>
      </c>
      <c r="M2598" s="45">
        <v>9.6879999999999991E-4</v>
      </c>
    </row>
    <row r="2599" spans="4:13" ht="15.75" customHeight="1" x14ac:dyDescent="0.25">
      <c r="D2599" s="40"/>
      <c r="E2599" s="40"/>
      <c r="F2599" s="101">
        <v>40151</v>
      </c>
      <c r="G2599" s="44">
        <v>2.3469000000000003E-3</v>
      </c>
      <c r="H2599" s="44">
        <v>2.5655999999999999E-3</v>
      </c>
      <c r="I2599" s="44">
        <v>4.8374999999999998E-3</v>
      </c>
      <c r="J2599" s="44">
        <v>3.2500000000000001E-2</v>
      </c>
      <c r="K2599" s="44">
        <v>3.4722000000000003E-2</v>
      </c>
      <c r="M2599" s="45">
        <v>9.5490000000000006E-4</v>
      </c>
    </row>
    <row r="2600" spans="4:13" ht="15.75" customHeight="1" x14ac:dyDescent="0.25">
      <c r="D2600" s="40"/>
      <c r="E2600" s="40"/>
      <c r="F2600" s="101">
        <v>40154</v>
      </c>
      <c r="G2600" s="44">
        <v>2.3469000000000003E-3</v>
      </c>
      <c r="H2600" s="44">
        <v>2.5655999999999999E-3</v>
      </c>
      <c r="I2600" s="44">
        <v>4.8437999999999997E-3</v>
      </c>
      <c r="J2600" s="44">
        <v>3.2500000000000001E-2</v>
      </c>
      <c r="K2600" s="44">
        <v>3.4290000000000001E-2</v>
      </c>
      <c r="M2600" s="45">
        <v>9.0329999999999989E-4</v>
      </c>
    </row>
    <row r="2601" spans="4:13" ht="15.75" customHeight="1" x14ac:dyDescent="0.25">
      <c r="D2601" s="40"/>
      <c r="E2601" s="40"/>
      <c r="F2601" s="101">
        <v>40155</v>
      </c>
      <c r="G2601" s="44">
        <v>2.3469000000000003E-3</v>
      </c>
      <c r="H2601" s="44">
        <v>2.5593999999999999E-3</v>
      </c>
      <c r="I2601" s="44">
        <v>4.6813000000000002E-3</v>
      </c>
      <c r="J2601" s="44">
        <v>3.2500000000000001E-2</v>
      </c>
      <c r="K2601" s="44">
        <v>3.3804000000000001E-2</v>
      </c>
      <c r="M2601" s="45">
        <v>8.7739999999999997E-4</v>
      </c>
    </row>
    <row r="2602" spans="4:13" ht="15.75" customHeight="1" x14ac:dyDescent="0.25">
      <c r="D2602" s="40"/>
      <c r="E2602" s="40"/>
      <c r="F2602" s="101">
        <v>40156</v>
      </c>
      <c r="G2602" s="44">
        <v>2.3406E-3</v>
      </c>
      <c r="H2602" s="44">
        <v>2.5518999999999997E-3</v>
      </c>
      <c r="I2602" s="44">
        <v>4.6188000000000002E-3</v>
      </c>
      <c r="J2602" s="44">
        <v>3.2500000000000001E-2</v>
      </c>
      <c r="K2602" s="44">
        <v>3.4327999999999997E-2</v>
      </c>
      <c r="M2602" s="45">
        <v>8.3339999999999998E-4</v>
      </c>
    </row>
    <row r="2603" spans="4:13" ht="15.75" customHeight="1" x14ac:dyDescent="0.25">
      <c r="D2603" s="40"/>
      <c r="E2603" s="40"/>
      <c r="F2603" s="101">
        <v>40157</v>
      </c>
      <c r="G2603" s="44">
        <v>2.3406E-3</v>
      </c>
      <c r="H2603" s="44">
        <v>2.5424999999999996E-3</v>
      </c>
      <c r="I2603" s="44">
        <v>4.5756E-3</v>
      </c>
      <c r="J2603" s="44">
        <v>3.2500000000000001E-2</v>
      </c>
      <c r="K2603" s="44">
        <v>3.4966999999999998E-2</v>
      </c>
      <c r="M2603" s="45">
        <v>8.25E-4</v>
      </c>
    </row>
    <row r="2604" spans="4:13" ht="15.75" customHeight="1" x14ac:dyDescent="0.25">
      <c r="D2604" s="40"/>
      <c r="E2604" s="40"/>
      <c r="F2604" s="101">
        <v>40158</v>
      </c>
      <c r="G2604" s="44">
        <v>2.3313000000000001E-3</v>
      </c>
      <c r="H2604" s="44">
        <v>2.5363E-3</v>
      </c>
      <c r="I2604" s="44">
        <v>4.5574999999999999E-3</v>
      </c>
      <c r="J2604" s="44">
        <v>3.2500000000000001E-2</v>
      </c>
      <c r="K2604" s="44">
        <v>3.5498000000000002E-2</v>
      </c>
      <c r="M2604" s="45">
        <v>8.1289999999999997E-4</v>
      </c>
    </row>
    <row r="2605" spans="4:13" ht="15.75" customHeight="1" x14ac:dyDescent="0.25">
      <c r="D2605" s="40"/>
      <c r="E2605" s="40"/>
      <c r="F2605" s="101">
        <v>40161</v>
      </c>
      <c r="G2605" s="44">
        <v>2.3250000000000002E-3</v>
      </c>
      <c r="H2605" s="44">
        <v>2.5374999999999998E-3</v>
      </c>
      <c r="I2605" s="44">
        <v>4.5312999999999994E-3</v>
      </c>
      <c r="J2605" s="44">
        <v>3.2500000000000001E-2</v>
      </c>
      <c r="K2605" s="44">
        <v>3.5479999999999998E-2</v>
      </c>
      <c r="M2605" s="45">
        <v>7.160999999999999E-4</v>
      </c>
    </row>
    <row r="2606" spans="4:13" ht="15.75" customHeight="1" x14ac:dyDescent="0.25">
      <c r="D2606" s="40"/>
      <c r="E2606" s="40"/>
      <c r="F2606" s="101">
        <v>40162</v>
      </c>
      <c r="G2606" s="44">
        <v>2.3250000000000002E-3</v>
      </c>
      <c r="H2606" s="44">
        <v>2.5344E-3</v>
      </c>
      <c r="I2606" s="44">
        <v>4.5250000000000004E-3</v>
      </c>
      <c r="J2606" s="44">
        <v>3.2500000000000001E-2</v>
      </c>
      <c r="K2606" s="44">
        <v>3.5861000000000004E-2</v>
      </c>
      <c r="M2606" s="45">
        <v>6.9360000000000005E-4</v>
      </c>
    </row>
    <row r="2607" spans="4:13" ht="15.75" customHeight="1" x14ac:dyDescent="0.25">
      <c r="D2607" s="40"/>
      <c r="E2607" s="40"/>
      <c r="F2607" s="101">
        <v>40163</v>
      </c>
      <c r="G2607" s="44">
        <v>2.3250000000000002E-3</v>
      </c>
      <c r="H2607" s="44">
        <v>2.5374999999999998E-3</v>
      </c>
      <c r="I2607" s="44">
        <v>4.5125E-3</v>
      </c>
      <c r="J2607" s="44">
        <v>3.2500000000000001E-2</v>
      </c>
      <c r="K2607" s="44">
        <v>3.5975E-2</v>
      </c>
      <c r="M2607" s="45">
        <v>7.0589999999999997E-4</v>
      </c>
    </row>
    <row r="2608" spans="4:13" ht="15.75" customHeight="1" x14ac:dyDescent="0.25">
      <c r="D2608" s="40"/>
      <c r="E2608" s="40"/>
      <c r="F2608" s="101">
        <v>40164</v>
      </c>
      <c r="G2608" s="44">
        <v>2.3313000000000001E-3</v>
      </c>
      <c r="H2608" s="44">
        <v>2.5338000000000001E-3</v>
      </c>
      <c r="I2608" s="44">
        <v>4.4387999999999997E-3</v>
      </c>
      <c r="J2608" s="44">
        <v>3.2500000000000001E-2</v>
      </c>
      <c r="K2608" s="44">
        <v>3.4780000000000005E-2</v>
      </c>
      <c r="M2608" s="45">
        <v>6.8490000000000001E-4</v>
      </c>
    </row>
    <row r="2609" spans="4:13" ht="15.75" customHeight="1" x14ac:dyDescent="0.25">
      <c r="D2609" s="40"/>
      <c r="E2609" s="40"/>
      <c r="F2609" s="101">
        <v>40165</v>
      </c>
      <c r="G2609" s="44">
        <v>2.3188000000000002E-3</v>
      </c>
      <c r="H2609" s="44">
        <v>2.5124999999999995E-3</v>
      </c>
      <c r="I2609" s="44">
        <v>4.3537999999999997E-3</v>
      </c>
      <c r="J2609" s="44">
        <v>3.2500000000000001E-2</v>
      </c>
      <c r="K2609" s="44">
        <v>3.5367999999999997E-2</v>
      </c>
      <c r="M2609" s="45">
        <v>6.6879999999999999E-4</v>
      </c>
    </row>
    <row r="2610" spans="4:13" ht="15.75" customHeight="1" x14ac:dyDescent="0.25">
      <c r="D2610" s="40"/>
      <c r="E2610" s="40"/>
      <c r="F2610" s="101">
        <v>40168</v>
      </c>
      <c r="G2610" s="44">
        <v>2.3188000000000002E-3</v>
      </c>
      <c r="H2610" s="44">
        <v>2.4875000000000001E-3</v>
      </c>
      <c r="I2610" s="44">
        <v>4.3062999999999999E-3</v>
      </c>
      <c r="J2610" s="44">
        <v>3.2500000000000001E-2</v>
      </c>
      <c r="K2610" s="44">
        <v>3.6745E-2</v>
      </c>
      <c r="M2610" s="45">
        <v>6.4199999999999988E-4</v>
      </c>
    </row>
    <row r="2611" spans="4:13" ht="15.75" customHeight="1" x14ac:dyDescent="0.25">
      <c r="D2611" s="40"/>
      <c r="E2611" s="40"/>
      <c r="F2611" s="101">
        <v>40169</v>
      </c>
      <c r="G2611" s="44">
        <v>2.3188000000000002E-3</v>
      </c>
      <c r="H2611" s="44">
        <v>2.4875000000000001E-3</v>
      </c>
      <c r="I2611" s="44">
        <v>4.3125000000000004E-3</v>
      </c>
      <c r="J2611" s="44">
        <v>3.2500000000000001E-2</v>
      </c>
      <c r="K2611" s="44">
        <v>3.7538000000000002E-2</v>
      </c>
      <c r="M2611" s="45">
        <v>6.3229999999999992E-4</v>
      </c>
    </row>
    <row r="2612" spans="4:13" ht="15.75" customHeight="1" x14ac:dyDescent="0.25">
      <c r="D2612" s="40"/>
      <c r="E2612" s="40"/>
      <c r="F2612" s="101">
        <v>40170</v>
      </c>
      <c r="G2612" s="44">
        <v>2.3125000000000003E-3</v>
      </c>
      <c r="H2612" s="44">
        <v>2.5063000000000004E-3</v>
      </c>
      <c r="I2612" s="44">
        <v>4.3062999999999999E-3</v>
      </c>
      <c r="J2612" s="44">
        <v>3.2500000000000001E-2</v>
      </c>
      <c r="K2612" s="44">
        <v>3.7481E-2</v>
      </c>
      <c r="M2612" s="45">
        <v>6.3939999999999993E-4</v>
      </c>
    </row>
    <row r="2613" spans="4:13" ht="15.75" customHeight="1" x14ac:dyDescent="0.25">
      <c r="D2613" s="40"/>
      <c r="E2613" s="40"/>
      <c r="F2613" s="101">
        <v>40171</v>
      </c>
      <c r="G2613" s="44">
        <v>2.3125000000000003E-3</v>
      </c>
      <c r="H2613" s="44">
        <v>2.5063000000000004E-3</v>
      </c>
      <c r="I2613" s="44">
        <v>4.3125000000000004E-3</v>
      </c>
      <c r="J2613" s="44">
        <v>3.2500000000000001E-2</v>
      </c>
      <c r="K2613" s="44">
        <v>3.8029E-2</v>
      </c>
      <c r="M2613" s="45">
        <v>6.3750000000000005E-4</v>
      </c>
    </row>
    <row r="2614" spans="4:13" ht="15.75" customHeight="1" x14ac:dyDescent="0.25">
      <c r="D2614" s="40"/>
      <c r="E2614" s="40"/>
      <c r="F2614" s="101">
        <v>40172</v>
      </c>
      <c r="G2614" s="44" t="s">
        <v>33</v>
      </c>
      <c r="H2614" s="44" t="s">
        <v>33</v>
      </c>
      <c r="I2614" s="44" t="s">
        <v>33</v>
      </c>
      <c r="J2614" s="44" t="s">
        <v>33</v>
      </c>
      <c r="K2614" s="44">
        <v>3.8029E-2</v>
      </c>
      <c r="M2614" s="45">
        <v>6.3750000000000005E-4</v>
      </c>
    </row>
    <row r="2615" spans="4:13" ht="15.75" customHeight="1" x14ac:dyDescent="0.25">
      <c r="D2615" s="40"/>
      <c r="E2615" s="40"/>
      <c r="F2615" s="101">
        <v>40175</v>
      </c>
      <c r="G2615" s="44" t="s">
        <v>33</v>
      </c>
      <c r="H2615" s="44" t="s">
        <v>33</v>
      </c>
      <c r="I2615" s="44" t="s">
        <v>33</v>
      </c>
      <c r="J2615" s="44">
        <v>3.2500000000000001E-2</v>
      </c>
      <c r="K2615" s="44">
        <v>3.8401999999999999E-2</v>
      </c>
      <c r="M2615" s="45">
        <v>6.580999999999999E-4</v>
      </c>
    </row>
    <row r="2616" spans="4:13" ht="15.75" customHeight="1" x14ac:dyDescent="0.25">
      <c r="D2616" s="40"/>
      <c r="E2616" s="40"/>
      <c r="F2616" s="101">
        <v>40176</v>
      </c>
      <c r="G2616" s="44">
        <v>2.3094000000000001E-3</v>
      </c>
      <c r="H2616" s="44">
        <v>2.5063000000000004E-3</v>
      </c>
      <c r="I2616" s="44">
        <v>4.3438000000000001E-3</v>
      </c>
      <c r="J2616" s="44">
        <v>3.2500000000000001E-2</v>
      </c>
      <c r="K2616" s="44">
        <v>3.7971999999999999E-2</v>
      </c>
      <c r="M2616" s="45">
        <v>6.7100000000000005E-4</v>
      </c>
    </row>
    <row r="2617" spans="4:13" ht="15.75" customHeight="1" x14ac:dyDescent="0.25">
      <c r="D2617" s="40"/>
      <c r="E2617" s="40"/>
      <c r="F2617" s="101">
        <v>40177</v>
      </c>
      <c r="G2617" s="44">
        <v>2.3094000000000001E-3</v>
      </c>
      <c r="H2617" s="44">
        <v>2.5063000000000004E-3</v>
      </c>
      <c r="I2617" s="44">
        <v>4.3E-3</v>
      </c>
      <c r="J2617" s="44">
        <v>3.2500000000000001E-2</v>
      </c>
      <c r="K2617" s="44">
        <v>3.7856000000000001E-2</v>
      </c>
      <c r="M2617" s="45">
        <v>6.734E-4</v>
      </c>
    </row>
    <row r="2618" spans="4:13" ht="15.75" customHeight="1" x14ac:dyDescent="0.25">
      <c r="D2618" s="40"/>
      <c r="E2618" s="40"/>
      <c r="F2618" s="101">
        <v>40178</v>
      </c>
      <c r="G2618" s="44">
        <v>2.3094000000000001E-3</v>
      </c>
      <c r="H2618" s="44">
        <v>2.5063000000000004E-3</v>
      </c>
      <c r="I2618" s="44">
        <v>4.2969000000000002E-3</v>
      </c>
      <c r="J2618" s="44">
        <v>3.2500000000000001E-2</v>
      </c>
      <c r="K2618" s="44">
        <v>3.8367999999999999E-2</v>
      </c>
      <c r="M2618" s="45">
        <v>6.9309999999999999E-4</v>
      </c>
    </row>
    <row r="2619" spans="4:13" ht="15.75" customHeight="1" x14ac:dyDescent="0.25">
      <c r="D2619" s="40"/>
      <c r="E2619" s="40"/>
      <c r="F2619" s="101">
        <v>40179</v>
      </c>
      <c r="G2619" s="44" t="s">
        <v>33</v>
      </c>
      <c r="H2619" s="44" t="s">
        <v>33</v>
      </c>
      <c r="I2619" s="44" t="s">
        <v>33</v>
      </c>
      <c r="J2619" s="44" t="s">
        <v>33</v>
      </c>
      <c r="K2619" s="44">
        <v>3.8367999999999999E-2</v>
      </c>
      <c r="M2619" s="45">
        <v>6.9309999999999999E-4</v>
      </c>
    </row>
    <row r="2620" spans="4:13" ht="15.75" customHeight="1" x14ac:dyDescent="0.25">
      <c r="D2620" s="40"/>
      <c r="E2620" s="40"/>
      <c r="F2620" s="101">
        <v>40182</v>
      </c>
      <c r="G2620" s="44">
        <v>2.3343999999999999E-3</v>
      </c>
      <c r="H2620" s="44">
        <v>2.5438000000000001E-3</v>
      </c>
      <c r="I2620" s="44">
        <v>4.3438000000000001E-3</v>
      </c>
      <c r="J2620" s="44">
        <v>3.2500000000000001E-2</v>
      </c>
      <c r="K2620" s="44">
        <v>3.8155000000000001E-2</v>
      </c>
      <c r="M2620" s="45">
        <v>8.6779999999999995E-4</v>
      </c>
    </row>
    <row r="2621" spans="4:13" ht="15.75" customHeight="1" x14ac:dyDescent="0.25">
      <c r="D2621" s="40"/>
      <c r="E2621" s="40"/>
      <c r="F2621" s="101">
        <v>40183</v>
      </c>
      <c r="G2621" s="44">
        <v>2.3343999999999999E-3</v>
      </c>
      <c r="H2621" s="44">
        <v>2.5249999999999999E-3</v>
      </c>
      <c r="I2621" s="44">
        <v>4.2750000000000002E-3</v>
      </c>
      <c r="J2621" s="44">
        <v>3.2500000000000001E-2</v>
      </c>
      <c r="K2621" s="44">
        <v>3.7608000000000003E-2</v>
      </c>
      <c r="M2621" s="45">
        <v>8.742E-4</v>
      </c>
    </row>
    <row r="2622" spans="4:13" ht="15.75" customHeight="1" x14ac:dyDescent="0.25">
      <c r="D2622" s="40"/>
      <c r="E2622" s="40"/>
      <c r="F2622" s="101">
        <v>40184</v>
      </c>
      <c r="G2622" s="44">
        <v>2.3219E-3</v>
      </c>
      <c r="H2622" s="44">
        <v>2.5000000000000001E-3</v>
      </c>
      <c r="I2622" s="44">
        <v>4.2563000000000002E-3</v>
      </c>
      <c r="J2622" s="44">
        <v>3.2500000000000001E-2</v>
      </c>
      <c r="K2622" s="44">
        <v>3.8214999999999999E-2</v>
      </c>
      <c r="M2622" s="45">
        <v>8.7580000000000004E-4</v>
      </c>
    </row>
    <row r="2623" spans="4:13" ht="15.75" customHeight="1" x14ac:dyDescent="0.25">
      <c r="D2623" s="40"/>
      <c r="E2623" s="40"/>
      <c r="F2623" s="101">
        <v>40185</v>
      </c>
      <c r="G2623" s="44">
        <v>2.3125000000000003E-3</v>
      </c>
      <c r="H2623" s="44">
        <v>2.4938E-3</v>
      </c>
      <c r="I2623" s="44">
        <v>4.1749999999999999E-3</v>
      </c>
      <c r="J2623" s="44">
        <v>3.2500000000000001E-2</v>
      </c>
      <c r="K2623" s="44">
        <v>3.8234999999999998E-2</v>
      </c>
      <c r="M2623" s="45">
        <v>8.8440000000000003E-4</v>
      </c>
    </row>
    <row r="2624" spans="4:13" ht="15.75" customHeight="1" x14ac:dyDescent="0.25">
      <c r="D2624" s="40"/>
      <c r="E2624" s="40"/>
      <c r="F2624" s="101">
        <v>40186</v>
      </c>
      <c r="G2624" s="44">
        <v>2.3313000000000001E-3</v>
      </c>
      <c r="H2624" s="44">
        <v>2.5124999999999995E-3</v>
      </c>
      <c r="I2624" s="44">
        <v>4.1999999999999997E-3</v>
      </c>
      <c r="J2624" s="44">
        <v>3.2500000000000001E-2</v>
      </c>
      <c r="K2624" s="44">
        <v>3.8296999999999998E-2</v>
      </c>
      <c r="M2624" s="45">
        <v>8.9999999999999998E-4</v>
      </c>
    </row>
    <row r="2625" spans="4:13" ht="15.75" customHeight="1" x14ac:dyDescent="0.25">
      <c r="D2625" s="40"/>
      <c r="E2625" s="40"/>
      <c r="F2625" s="101">
        <v>40189</v>
      </c>
      <c r="G2625" s="44">
        <v>2.3313000000000001E-3</v>
      </c>
      <c r="H2625" s="44">
        <v>2.5124999999999995E-3</v>
      </c>
      <c r="I2625" s="44">
        <v>4.0375000000000003E-3</v>
      </c>
      <c r="J2625" s="44">
        <v>3.2500000000000001E-2</v>
      </c>
      <c r="K2625" s="44">
        <v>3.8179999999999999E-2</v>
      </c>
      <c r="M2625" s="45">
        <v>9.5490000000000006E-4</v>
      </c>
    </row>
    <row r="2626" spans="4:13" ht="15.75" customHeight="1" x14ac:dyDescent="0.25">
      <c r="D2626" s="40"/>
      <c r="E2626" s="40"/>
      <c r="F2626" s="101">
        <v>40190</v>
      </c>
      <c r="G2626" s="44">
        <v>2.3313000000000001E-3</v>
      </c>
      <c r="H2626" s="44">
        <v>2.5124999999999995E-3</v>
      </c>
      <c r="I2626" s="44">
        <v>4.0000000000000001E-3</v>
      </c>
      <c r="J2626" s="44">
        <v>3.2500000000000001E-2</v>
      </c>
      <c r="K2626" s="44">
        <v>3.7108000000000002E-2</v>
      </c>
      <c r="M2626" s="45">
        <v>9.7420000000000004E-4</v>
      </c>
    </row>
    <row r="2627" spans="4:13" ht="15.75" customHeight="1" x14ac:dyDescent="0.25">
      <c r="D2627" s="40"/>
      <c r="E2627" s="40"/>
      <c r="F2627" s="101">
        <v>40191</v>
      </c>
      <c r="G2627" s="44">
        <v>2.3313000000000001E-3</v>
      </c>
      <c r="H2627" s="44">
        <v>2.5124999999999995E-3</v>
      </c>
      <c r="I2627" s="44">
        <v>4.0000000000000001E-3</v>
      </c>
      <c r="J2627" s="44">
        <v>3.2500000000000001E-2</v>
      </c>
      <c r="K2627" s="44">
        <v>3.7907999999999997E-2</v>
      </c>
      <c r="M2627" s="45">
        <v>9.9419999999999999E-4</v>
      </c>
    </row>
    <row r="2628" spans="4:13" ht="15.75" customHeight="1" x14ac:dyDescent="0.25">
      <c r="D2628" s="40"/>
      <c r="E2628" s="40"/>
      <c r="F2628" s="101">
        <v>40192</v>
      </c>
      <c r="G2628" s="44">
        <v>2.3313000000000001E-3</v>
      </c>
      <c r="H2628" s="44">
        <v>2.5124999999999995E-3</v>
      </c>
      <c r="I2628" s="44">
        <v>3.9874999999999997E-3</v>
      </c>
      <c r="J2628" s="44">
        <v>3.2500000000000001E-2</v>
      </c>
      <c r="K2628" s="44">
        <v>3.7381999999999999E-2</v>
      </c>
      <c r="M2628" s="45">
        <v>1.0122E-3</v>
      </c>
    </row>
    <row r="2629" spans="4:13" ht="15.75" customHeight="1" x14ac:dyDescent="0.25">
      <c r="D2629" s="40"/>
      <c r="E2629" s="40"/>
      <c r="F2629" s="101">
        <v>40193</v>
      </c>
      <c r="G2629" s="44">
        <v>2.3313000000000001E-3</v>
      </c>
      <c r="H2629" s="44">
        <v>2.5124999999999995E-3</v>
      </c>
      <c r="I2629" s="44">
        <v>3.9250000000000005E-3</v>
      </c>
      <c r="J2629" s="44">
        <v>3.2500000000000001E-2</v>
      </c>
      <c r="K2629" s="44">
        <v>3.6743999999999999E-2</v>
      </c>
      <c r="M2629" s="45">
        <v>1.0281999999999999E-3</v>
      </c>
    </row>
    <row r="2630" spans="4:13" ht="15.75" customHeight="1" x14ac:dyDescent="0.25">
      <c r="D2630" s="40"/>
      <c r="E2630" s="40"/>
      <c r="F2630" s="101">
        <v>40196</v>
      </c>
      <c r="G2630" s="44">
        <v>2.3062999999999998E-3</v>
      </c>
      <c r="H2630" s="44">
        <v>2.4875000000000001E-3</v>
      </c>
      <c r="I2630" s="44">
        <v>3.9000000000000003E-3</v>
      </c>
      <c r="J2630" s="44" t="s">
        <v>33</v>
      </c>
      <c r="K2630" s="44">
        <v>3.6743999999999999E-2</v>
      </c>
      <c r="M2630" s="45">
        <v>1.0281999999999999E-3</v>
      </c>
    </row>
    <row r="2631" spans="4:13" ht="15.75" customHeight="1" x14ac:dyDescent="0.25">
      <c r="D2631" s="40"/>
      <c r="E2631" s="40"/>
      <c r="F2631" s="101">
        <v>40197</v>
      </c>
      <c r="G2631" s="44">
        <v>2.3062999999999998E-3</v>
      </c>
      <c r="H2631" s="44">
        <v>2.49E-3</v>
      </c>
      <c r="I2631" s="44">
        <v>3.9062999999999997E-3</v>
      </c>
      <c r="J2631" s="44">
        <v>3.2500000000000001E-2</v>
      </c>
      <c r="K2631" s="44">
        <v>3.6919E-2</v>
      </c>
      <c r="M2631" s="45">
        <v>1.042E-3</v>
      </c>
    </row>
    <row r="2632" spans="4:13" ht="15.75" customHeight="1" x14ac:dyDescent="0.25">
      <c r="D2632" s="40"/>
      <c r="E2632" s="40"/>
      <c r="F2632" s="101">
        <v>40198</v>
      </c>
      <c r="G2632" s="44">
        <v>2.3062999999999998E-3</v>
      </c>
      <c r="H2632" s="44">
        <v>2.4887999999999998E-3</v>
      </c>
      <c r="I2632" s="44">
        <v>3.9000000000000003E-3</v>
      </c>
      <c r="J2632" s="44">
        <v>3.2500000000000001E-2</v>
      </c>
      <c r="K2632" s="44">
        <v>3.6473999999999999E-2</v>
      </c>
      <c r="M2632" s="45">
        <v>1.0485E-3</v>
      </c>
    </row>
    <row r="2633" spans="4:13" ht="15.75" customHeight="1" x14ac:dyDescent="0.25">
      <c r="D2633" s="40"/>
      <c r="E2633" s="40"/>
      <c r="F2633" s="101">
        <v>40199</v>
      </c>
      <c r="G2633" s="44">
        <v>2.3062999999999998E-3</v>
      </c>
      <c r="H2633" s="44">
        <v>2.4887999999999998E-3</v>
      </c>
      <c r="I2633" s="44">
        <v>3.9031000000000001E-3</v>
      </c>
      <c r="J2633" s="44">
        <v>3.2500000000000001E-2</v>
      </c>
      <c r="K2633" s="44">
        <v>3.5858000000000001E-2</v>
      </c>
      <c r="M2633" s="45">
        <v>1.0469000000000001E-3</v>
      </c>
    </row>
    <row r="2634" spans="4:13" ht="15.75" customHeight="1" x14ac:dyDescent="0.25">
      <c r="D2634" s="40"/>
      <c r="E2634" s="40"/>
      <c r="F2634" s="101">
        <v>40200</v>
      </c>
      <c r="G2634" s="44">
        <v>2.3062999999999998E-3</v>
      </c>
      <c r="H2634" s="44">
        <v>2.4905999999999999E-3</v>
      </c>
      <c r="I2634" s="44">
        <v>3.8468999999999999E-3</v>
      </c>
      <c r="J2634" s="44">
        <v>3.2500000000000001E-2</v>
      </c>
      <c r="K2634" s="44">
        <v>3.6070999999999999E-2</v>
      </c>
      <c r="M2634" s="45">
        <v>1.042E-3</v>
      </c>
    </row>
    <row r="2635" spans="4:13" ht="15.75" customHeight="1" x14ac:dyDescent="0.25">
      <c r="D2635" s="40"/>
      <c r="E2635" s="40"/>
      <c r="F2635" s="101">
        <v>40203</v>
      </c>
      <c r="G2635" s="44">
        <v>2.3062999999999998E-3</v>
      </c>
      <c r="H2635" s="44">
        <v>2.4875000000000001E-3</v>
      </c>
      <c r="I2635" s="44">
        <v>3.8562999999999996E-3</v>
      </c>
      <c r="J2635" s="44">
        <v>3.2500000000000001E-2</v>
      </c>
      <c r="K2635" s="44">
        <v>3.6264999999999999E-2</v>
      </c>
      <c r="M2635" s="45">
        <v>1.0355E-3</v>
      </c>
    </row>
    <row r="2636" spans="4:13" ht="15.75" customHeight="1" x14ac:dyDescent="0.25">
      <c r="D2636" s="40"/>
      <c r="E2636" s="40"/>
      <c r="F2636" s="101">
        <v>40204</v>
      </c>
      <c r="G2636" s="44">
        <v>2.3062999999999998E-3</v>
      </c>
      <c r="H2636" s="44">
        <v>2.4875000000000001E-3</v>
      </c>
      <c r="I2636" s="44">
        <v>3.8250000000000003E-3</v>
      </c>
      <c r="J2636" s="44">
        <v>3.2500000000000001E-2</v>
      </c>
      <c r="K2636" s="44">
        <v>3.6187999999999998E-2</v>
      </c>
      <c r="M2636" s="45">
        <v>1.042E-3</v>
      </c>
    </row>
    <row r="2637" spans="4:13" ht="15.75" customHeight="1" x14ac:dyDescent="0.25">
      <c r="D2637" s="40"/>
      <c r="E2637" s="40"/>
      <c r="F2637" s="101">
        <v>40205</v>
      </c>
      <c r="G2637" s="44">
        <v>2.3062999999999998E-3</v>
      </c>
      <c r="H2637" s="44">
        <v>2.4875000000000001E-3</v>
      </c>
      <c r="I2637" s="44">
        <v>3.8344E-3</v>
      </c>
      <c r="J2637" s="44">
        <v>3.2500000000000001E-2</v>
      </c>
      <c r="K2637" s="44">
        <v>3.6478999999999998E-2</v>
      </c>
      <c r="M2637" s="45">
        <v>1.0467E-3</v>
      </c>
    </row>
    <row r="2638" spans="4:13" ht="15.75" customHeight="1" x14ac:dyDescent="0.25">
      <c r="D2638" s="40"/>
      <c r="E2638" s="40"/>
      <c r="F2638" s="101">
        <v>40206</v>
      </c>
      <c r="G2638" s="44">
        <v>2.2875E-3</v>
      </c>
      <c r="H2638" s="44">
        <v>2.4875000000000001E-3</v>
      </c>
      <c r="I2638" s="44">
        <v>3.8562999999999996E-3</v>
      </c>
      <c r="J2638" s="44">
        <v>3.2500000000000001E-2</v>
      </c>
      <c r="K2638" s="44">
        <v>3.6344000000000001E-2</v>
      </c>
      <c r="M2638" s="45">
        <v>1.0517999999999999E-3</v>
      </c>
    </row>
    <row r="2639" spans="4:13" ht="15.75" customHeight="1" x14ac:dyDescent="0.25">
      <c r="D2639" s="40"/>
      <c r="E2639" s="40"/>
      <c r="F2639" s="101">
        <v>40207</v>
      </c>
      <c r="G2639" s="44">
        <v>2.2906000000000003E-3</v>
      </c>
      <c r="H2639" s="44">
        <v>2.4905999999999999E-3</v>
      </c>
      <c r="I2639" s="44">
        <v>3.8438000000000001E-3</v>
      </c>
      <c r="J2639" s="44">
        <v>3.2500000000000001E-2</v>
      </c>
      <c r="K2639" s="44">
        <v>3.5844000000000001E-2</v>
      </c>
      <c r="M2639" s="45">
        <v>1.0499999999999999E-3</v>
      </c>
    </row>
    <row r="2640" spans="4:13" ht="15.75" customHeight="1" x14ac:dyDescent="0.25">
      <c r="D2640" s="40"/>
      <c r="E2640" s="40"/>
      <c r="F2640" s="101">
        <v>40210</v>
      </c>
      <c r="G2640" s="44">
        <v>2.2906000000000003E-3</v>
      </c>
      <c r="H2640" s="44">
        <v>2.4905999999999999E-3</v>
      </c>
      <c r="I2640" s="44">
        <v>3.8374999999999998E-3</v>
      </c>
      <c r="J2640" s="44">
        <v>3.2500000000000001E-2</v>
      </c>
      <c r="K2640" s="44">
        <v>3.6500999999999999E-2</v>
      </c>
      <c r="M2640" s="45">
        <v>1.0499999999999999E-3</v>
      </c>
    </row>
    <row r="2641" spans="4:13" ht="15.75" customHeight="1" x14ac:dyDescent="0.25">
      <c r="D2641" s="40"/>
      <c r="E2641" s="40"/>
      <c r="F2641" s="101">
        <v>40211</v>
      </c>
      <c r="G2641" s="44">
        <v>2.3094000000000001E-3</v>
      </c>
      <c r="H2641" s="44">
        <v>2.5030999999999999E-3</v>
      </c>
      <c r="I2641" s="44">
        <v>3.8374999999999998E-3</v>
      </c>
      <c r="J2641" s="44">
        <v>3.2500000000000001E-2</v>
      </c>
      <c r="K2641" s="44">
        <v>3.6405E-2</v>
      </c>
      <c r="M2641" s="45">
        <v>1.0465000000000001E-3</v>
      </c>
    </row>
    <row r="2642" spans="4:13" ht="15.75" customHeight="1" x14ac:dyDescent="0.25">
      <c r="D2642" s="40"/>
      <c r="E2642" s="40"/>
      <c r="F2642" s="101">
        <v>40212</v>
      </c>
      <c r="G2642" s="44">
        <v>2.2906000000000003E-3</v>
      </c>
      <c r="H2642" s="44">
        <v>2.4905999999999999E-3</v>
      </c>
      <c r="I2642" s="44">
        <v>3.8374999999999998E-3</v>
      </c>
      <c r="J2642" s="44">
        <v>3.2500000000000001E-2</v>
      </c>
      <c r="K2642" s="44">
        <v>3.7046999999999997E-2</v>
      </c>
      <c r="M2642" s="45">
        <v>1.0499999999999999E-3</v>
      </c>
    </row>
    <row r="2643" spans="4:13" ht="15.75" customHeight="1" x14ac:dyDescent="0.25">
      <c r="D2643" s="40"/>
      <c r="E2643" s="40"/>
      <c r="F2643" s="101">
        <v>40213</v>
      </c>
      <c r="G2643" s="44">
        <v>2.2844000000000002E-3</v>
      </c>
      <c r="H2643" s="44">
        <v>2.4875000000000001E-3</v>
      </c>
      <c r="I2643" s="44">
        <v>3.8500000000000001E-3</v>
      </c>
      <c r="J2643" s="44">
        <v>3.2500000000000001E-2</v>
      </c>
      <c r="K2643" s="44">
        <v>3.6058E-2</v>
      </c>
      <c r="M2643" s="45">
        <v>1.0643E-3</v>
      </c>
    </row>
    <row r="2644" spans="4:13" ht="15.75" customHeight="1" x14ac:dyDescent="0.25">
      <c r="D2644" s="40"/>
      <c r="E2644" s="40"/>
      <c r="F2644" s="101">
        <v>40214</v>
      </c>
      <c r="G2644" s="44">
        <v>2.2844000000000002E-3</v>
      </c>
      <c r="H2644" s="44">
        <v>2.4968999999999998E-3</v>
      </c>
      <c r="I2644" s="44">
        <v>3.8500000000000001E-3</v>
      </c>
      <c r="J2644" s="44">
        <v>3.2500000000000001E-2</v>
      </c>
      <c r="K2644" s="44">
        <v>3.5653999999999998E-2</v>
      </c>
      <c r="M2644" s="45">
        <v>1.075E-3</v>
      </c>
    </row>
    <row r="2645" spans="4:13" ht="15.75" customHeight="1" x14ac:dyDescent="0.25">
      <c r="D2645" s="40"/>
      <c r="E2645" s="40"/>
      <c r="F2645" s="101">
        <v>40217</v>
      </c>
      <c r="G2645" s="44">
        <v>2.2844000000000002E-3</v>
      </c>
      <c r="H2645" s="44">
        <v>2.5000000000000001E-3</v>
      </c>
      <c r="I2645" s="44">
        <v>3.8624999999999996E-3</v>
      </c>
      <c r="J2645" s="44">
        <v>3.2500000000000001E-2</v>
      </c>
      <c r="K2645" s="44">
        <v>3.5596999999999997E-2</v>
      </c>
      <c r="M2645" s="45">
        <v>1.1715E-3</v>
      </c>
    </row>
    <row r="2646" spans="4:13" ht="15.75" customHeight="1" x14ac:dyDescent="0.25">
      <c r="D2646" s="40"/>
      <c r="E2646" s="40"/>
      <c r="F2646" s="101">
        <v>40218</v>
      </c>
      <c r="G2646" s="44">
        <v>2.2844000000000002E-3</v>
      </c>
      <c r="H2646" s="44">
        <v>2.5000000000000001E-3</v>
      </c>
      <c r="I2646" s="44">
        <v>3.8874999999999999E-3</v>
      </c>
      <c r="J2646" s="44">
        <v>3.2500000000000001E-2</v>
      </c>
      <c r="K2646" s="44">
        <v>3.6448000000000001E-2</v>
      </c>
      <c r="M2646" s="45">
        <v>1.1892999999999999E-3</v>
      </c>
    </row>
    <row r="2647" spans="4:13" ht="15.75" customHeight="1" x14ac:dyDescent="0.25">
      <c r="D2647" s="40"/>
      <c r="E2647" s="40"/>
      <c r="F2647" s="101">
        <v>40219</v>
      </c>
      <c r="G2647" s="44">
        <v>2.2844000000000002E-3</v>
      </c>
      <c r="H2647" s="44">
        <v>2.5000000000000001E-3</v>
      </c>
      <c r="I2647" s="44">
        <v>3.8874999999999999E-3</v>
      </c>
      <c r="J2647" s="44">
        <v>3.2500000000000001E-2</v>
      </c>
      <c r="K2647" s="44">
        <v>3.6896999999999999E-2</v>
      </c>
      <c r="M2647" s="45">
        <v>1.1965000000000001E-3</v>
      </c>
    </row>
    <row r="2648" spans="4:13" ht="15.75" customHeight="1" x14ac:dyDescent="0.25">
      <c r="D2648" s="40"/>
      <c r="E2648" s="40"/>
      <c r="F2648" s="101">
        <v>40220</v>
      </c>
      <c r="G2648" s="44">
        <v>2.3062999999999998E-3</v>
      </c>
      <c r="H2648" s="44">
        <v>2.5000000000000001E-3</v>
      </c>
      <c r="I2648" s="44">
        <v>3.9000000000000003E-3</v>
      </c>
      <c r="J2648" s="44">
        <v>3.2500000000000001E-2</v>
      </c>
      <c r="K2648" s="44">
        <v>3.7155000000000001E-2</v>
      </c>
      <c r="M2648" s="45">
        <v>1.2071999999999999E-3</v>
      </c>
    </row>
    <row r="2649" spans="4:13" ht="15.75" customHeight="1" x14ac:dyDescent="0.25">
      <c r="D2649" s="40"/>
      <c r="E2649" s="40"/>
      <c r="F2649" s="101">
        <v>40221</v>
      </c>
      <c r="G2649" s="44">
        <v>2.3188000000000002E-3</v>
      </c>
      <c r="H2649" s="44">
        <v>2.5000000000000001E-3</v>
      </c>
      <c r="I2649" s="44">
        <v>3.8812999999999999E-3</v>
      </c>
      <c r="J2649" s="44">
        <v>3.2500000000000001E-2</v>
      </c>
      <c r="K2649" s="44">
        <v>3.6928000000000002E-2</v>
      </c>
      <c r="M2649" s="45">
        <v>1.2214999999999999E-3</v>
      </c>
    </row>
    <row r="2650" spans="4:13" ht="15.75" customHeight="1" x14ac:dyDescent="0.25">
      <c r="D2650" s="40"/>
      <c r="E2650" s="40"/>
      <c r="F2650" s="101">
        <v>40224</v>
      </c>
      <c r="G2650" s="44">
        <v>2.2875E-3</v>
      </c>
      <c r="H2650" s="44">
        <v>2.5000000000000001E-3</v>
      </c>
      <c r="I2650" s="44">
        <v>3.8812999999999999E-3</v>
      </c>
      <c r="J2650" s="44" t="s">
        <v>33</v>
      </c>
      <c r="K2650" s="44">
        <v>3.6928000000000002E-2</v>
      </c>
      <c r="M2650" s="45">
        <v>1.2214999999999999E-3</v>
      </c>
    </row>
    <row r="2651" spans="4:13" ht="15.75" customHeight="1" x14ac:dyDescent="0.25">
      <c r="D2651" s="40"/>
      <c r="E2651" s="40"/>
      <c r="F2651" s="101">
        <v>40225</v>
      </c>
      <c r="G2651" s="44">
        <v>2.2875E-3</v>
      </c>
      <c r="H2651" s="44">
        <v>2.5000000000000001E-3</v>
      </c>
      <c r="I2651" s="44">
        <v>3.8812999999999999E-3</v>
      </c>
      <c r="J2651" s="44">
        <v>3.2500000000000001E-2</v>
      </c>
      <c r="K2651" s="44">
        <v>3.6568999999999997E-2</v>
      </c>
      <c r="M2651" s="45">
        <v>1.2751000000000001E-3</v>
      </c>
    </row>
    <row r="2652" spans="4:13" ht="15.75" customHeight="1" x14ac:dyDescent="0.25">
      <c r="D2652" s="40"/>
      <c r="E2652" s="40"/>
      <c r="F2652" s="101">
        <v>40226</v>
      </c>
      <c r="G2652" s="44">
        <v>2.2875E-3</v>
      </c>
      <c r="H2652" s="44">
        <v>2.5063000000000004E-3</v>
      </c>
      <c r="I2652" s="44">
        <v>3.8500000000000001E-3</v>
      </c>
      <c r="J2652" s="44">
        <v>3.2500000000000001E-2</v>
      </c>
      <c r="K2652" s="44">
        <v>3.7307E-2</v>
      </c>
      <c r="M2652" s="45">
        <v>1.2964999999999999E-3</v>
      </c>
    </row>
    <row r="2653" spans="4:13" ht="15.75" customHeight="1" x14ac:dyDescent="0.25">
      <c r="D2653" s="40"/>
      <c r="E2653" s="40"/>
      <c r="F2653" s="101">
        <v>40227</v>
      </c>
      <c r="G2653" s="44">
        <v>2.2875E-3</v>
      </c>
      <c r="H2653" s="44">
        <v>2.5124999999999995E-3</v>
      </c>
      <c r="I2653" s="44">
        <v>3.8438000000000001E-3</v>
      </c>
      <c r="J2653" s="44">
        <v>3.2500000000000001E-2</v>
      </c>
      <c r="K2653" s="44">
        <v>3.8012000000000004E-2</v>
      </c>
      <c r="M2653" s="45">
        <v>1.3143E-3</v>
      </c>
    </row>
    <row r="2654" spans="4:13" ht="15.75" customHeight="1" x14ac:dyDescent="0.25">
      <c r="D2654" s="40"/>
      <c r="E2654" s="40"/>
      <c r="F2654" s="101">
        <v>40228</v>
      </c>
      <c r="G2654" s="44">
        <v>2.2875E-3</v>
      </c>
      <c r="H2654" s="44">
        <v>2.5193999999999998E-3</v>
      </c>
      <c r="I2654" s="44">
        <v>3.9531000000000002E-3</v>
      </c>
      <c r="J2654" s="44">
        <v>3.2500000000000001E-2</v>
      </c>
      <c r="K2654" s="44">
        <v>3.7726000000000003E-2</v>
      </c>
      <c r="M2654" s="45">
        <v>1.3394000000000001E-3</v>
      </c>
    </row>
    <row r="2655" spans="4:13" ht="15.75" customHeight="1" x14ac:dyDescent="0.25">
      <c r="D2655" s="40"/>
      <c r="E2655" s="40"/>
      <c r="F2655" s="101">
        <v>40231</v>
      </c>
      <c r="G2655" s="44">
        <v>2.2875E-3</v>
      </c>
      <c r="H2655" s="44">
        <v>2.5219000000000001E-3</v>
      </c>
      <c r="I2655" s="44">
        <v>3.9312999999999996E-3</v>
      </c>
      <c r="J2655" s="44">
        <v>3.2500000000000001E-2</v>
      </c>
      <c r="K2655" s="44">
        <v>3.7955000000000003E-2</v>
      </c>
      <c r="M2655" s="45">
        <v>1.3822000000000001E-3</v>
      </c>
    </row>
    <row r="2656" spans="4:13" ht="15.75" customHeight="1" x14ac:dyDescent="0.25">
      <c r="D2656" s="40"/>
      <c r="E2656" s="40"/>
      <c r="F2656" s="101">
        <v>40232</v>
      </c>
      <c r="G2656" s="44">
        <v>2.2875E-3</v>
      </c>
      <c r="H2656" s="44">
        <v>2.5193999999999998E-3</v>
      </c>
      <c r="I2656" s="44">
        <v>3.9375E-3</v>
      </c>
      <c r="J2656" s="44">
        <v>3.2500000000000001E-2</v>
      </c>
      <c r="K2656" s="44">
        <v>3.6833999999999999E-2</v>
      </c>
      <c r="M2656" s="45">
        <v>1.4072000000000002E-3</v>
      </c>
    </row>
    <row r="2657" spans="4:13" ht="15.75" customHeight="1" x14ac:dyDescent="0.25">
      <c r="D2657" s="40"/>
      <c r="E2657" s="40"/>
      <c r="F2657" s="101">
        <v>40233</v>
      </c>
      <c r="G2657" s="44">
        <v>2.2875E-3</v>
      </c>
      <c r="H2657" s="44">
        <v>2.5193999999999998E-3</v>
      </c>
      <c r="I2657" s="44">
        <v>3.9125000000000002E-3</v>
      </c>
      <c r="J2657" s="44">
        <v>3.2500000000000001E-2</v>
      </c>
      <c r="K2657" s="44">
        <v>3.6908999999999997E-2</v>
      </c>
      <c r="M2657" s="45">
        <v>1.4250999999999999E-3</v>
      </c>
    </row>
    <row r="2658" spans="4:13" ht="15.75" customHeight="1" x14ac:dyDescent="0.25">
      <c r="D2658" s="40"/>
      <c r="E2658" s="40"/>
      <c r="F2658" s="101">
        <v>40234</v>
      </c>
      <c r="G2658" s="44">
        <v>2.2875E-3</v>
      </c>
      <c r="H2658" s="44">
        <v>2.5193999999999998E-3</v>
      </c>
      <c r="I2658" s="44">
        <v>3.8687999999999999E-3</v>
      </c>
      <c r="J2658" s="44">
        <v>3.2500000000000001E-2</v>
      </c>
      <c r="K2658" s="44">
        <v>3.6324000000000002E-2</v>
      </c>
      <c r="M2658" s="45">
        <v>1.4607999999999999E-3</v>
      </c>
    </row>
    <row r="2659" spans="4:13" ht="15.75" customHeight="1" x14ac:dyDescent="0.25">
      <c r="D2659" s="40"/>
      <c r="E2659" s="40"/>
      <c r="F2659" s="101">
        <v>40235</v>
      </c>
      <c r="G2659" s="44">
        <v>2.2875E-3</v>
      </c>
      <c r="H2659" s="44">
        <v>2.5169000000000003E-3</v>
      </c>
      <c r="I2659" s="44">
        <v>3.8687999999999999E-3</v>
      </c>
      <c r="J2659" s="44">
        <v>3.2500000000000001E-2</v>
      </c>
      <c r="K2659" s="44">
        <v>3.6116999999999996E-2</v>
      </c>
      <c r="M2659" s="45">
        <v>1.4751E-3</v>
      </c>
    </row>
    <row r="2660" spans="4:13" ht="15.75" customHeight="1" x14ac:dyDescent="0.25">
      <c r="D2660" s="40"/>
      <c r="E2660" s="40"/>
      <c r="F2660" s="101">
        <v>40238</v>
      </c>
      <c r="G2660" s="44">
        <v>2.2813E-3</v>
      </c>
      <c r="H2660" s="44">
        <v>2.5169000000000003E-3</v>
      </c>
      <c r="I2660" s="44">
        <v>3.8374999999999998E-3</v>
      </c>
      <c r="J2660" s="44">
        <v>3.2500000000000001E-2</v>
      </c>
      <c r="K2660" s="44">
        <v>3.6079E-2</v>
      </c>
      <c r="M2660" s="45">
        <v>1.4710999999999999E-3</v>
      </c>
    </row>
    <row r="2661" spans="4:13" ht="15.75" customHeight="1" x14ac:dyDescent="0.25">
      <c r="D2661" s="40"/>
      <c r="E2661" s="40"/>
      <c r="F2661" s="101">
        <v>40239</v>
      </c>
      <c r="G2661" s="44">
        <v>2.2813E-3</v>
      </c>
      <c r="H2661" s="44">
        <v>2.5193999999999998E-3</v>
      </c>
      <c r="I2661" s="44">
        <v>3.8318999999999996E-3</v>
      </c>
      <c r="J2661" s="44">
        <v>3.2500000000000001E-2</v>
      </c>
      <c r="K2661" s="44">
        <v>3.6040999999999997E-2</v>
      </c>
      <c r="M2661" s="45">
        <v>1.5001000000000001E-3</v>
      </c>
    </row>
    <row r="2662" spans="4:13" ht="15.75" customHeight="1" x14ac:dyDescent="0.25">
      <c r="D2662" s="40"/>
      <c r="E2662" s="40"/>
      <c r="F2662" s="101">
        <v>40240</v>
      </c>
      <c r="G2662" s="44">
        <v>2.2813E-3</v>
      </c>
      <c r="H2662" s="44">
        <v>2.5193999999999998E-3</v>
      </c>
      <c r="I2662" s="44">
        <v>3.8318999999999996E-3</v>
      </c>
      <c r="J2662" s="44">
        <v>3.2500000000000001E-2</v>
      </c>
      <c r="K2662" s="44">
        <v>3.6173000000000004E-2</v>
      </c>
      <c r="M2662" s="45">
        <v>1.5062000000000001E-3</v>
      </c>
    </row>
    <row r="2663" spans="4:13" ht="15.75" customHeight="1" x14ac:dyDescent="0.25">
      <c r="D2663" s="40"/>
      <c r="E2663" s="40"/>
      <c r="F2663" s="101">
        <v>40241</v>
      </c>
      <c r="G2663" s="44">
        <v>2.2813E-3</v>
      </c>
      <c r="H2663" s="44">
        <v>2.5219000000000001E-3</v>
      </c>
      <c r="I2663" s="44">
        <v>3.8318999999999996E-3</v>
      </c>
      <c r="J2663" s="44">
        <v>3.2500000000000001E-2</v>
      </c>
      <c r="K2663" s="44">
        <v>3.6021999999999998E-2</v>
      </c>
      <c r="M2663" s="45">
        <v>1.5062999999999999E-3</v>
      </c>
    </row>
    <row r="2664" spans="4:13" ht="15.75" customHeight="1" x14ac:dyDescent="0.25">
      <c r="D2664" s="40"/>
      <c r="E2664" s="40"/>
      <c r="F2664" s="101">
        <v>40242</v>
      </c>
      <c r="G2664" s="44">
        <v>2.2906000000000003E-3</v>
      </c>
      <c r="H2664" s="44">
        <v>2.5363E-3</v>
      </c>
      <c r="I2664" s="44">
        <v>3.9000000000000003E-3</v>
      </c>
      <c r="J2664" s="44">
        <v>3.2500000000000001E-2</v>
      </c>
      <c r="K2664" s="44">
        <v>3.6796000000000002E-2</v>
      </c>
      <c r="M2664" s="45">
        <v>1.5032999999999999E-3</v>
      </c>
    </row>
    <row r="2665" spans="4:13" ht="15.75" customHeight="1" x14ac:dyDescent="0.25">
      <c r="D2665" s="40"/>
      <c r="E2665" s="40"/>
      <c r="F2665" s="101">
        <v>40245</v>
      </c>
      <c r="G2665" s="44">
        <v>2.3E-3</v>
      </c>
      <c r="H2665" s="44">
        <v>2.5424999999999996E-3</v>
      </c>
      <c r="I2665" s="44">
        <v>3.9531000000000002E-3</v>
      </c>
      <c r="J2665" s="44">
        <v>3.2500000000000001E-2</v>
      </c>
      <c r="K2665" s="44">
        <v>3.7157000000000003E-2</v>
      </c>
      <c r="M2665" s="45">
        <v>1.5001000000000001E-3</v>
      </c>
    </row>
    <row r="2666" spans="4:13" ht="15.75" customHeight="1" x14ac:dyDescent="0.25">
      <c r="D2666" s="40"/>
      <c r="E2666" s="40"/>
      <c r="F2666" s="101">
        <v>40246</v>
      </c>
      <c r="G2666" s="44">
        <v>2.3E-3</v>
      </c>
      <c r="H2666" s="44">
        <v>2.555E-3</v>
      </c>
      <c r="I2666" s="44">
        <v>3.9437999999999999E-3</v>
      </c>
      <c r="J2666" s="44">
        <v>3.2500000000000001E-2</v>
      </c>
      <c r="K2666" s="44">
        <v>3.7004999999999996E-2</v>
      </c>
      <c r="M2666" s="45">
        <v>1.5129999999999998E-3</v>
      </c>
    </row>
    <row r="2667" spans="4:13" ht="15.75" customHeight="1" x14ac:dyDescent="0.25">
      <c r="D2667" s="40"/>
      <c r="E2667" s="40"/>
      <c r="F2667" s="101">
        <v>40247</v>
      </c>
      <c r="G2667" s="44">
        <v>2.3E-3</v>
      </c>
      <c r="H2667" s="44">
        <v>2.5563000000000001E-3</v>
      </c>
      <c r="I2667" s="44">
        <v>3.9437999999999999E-3</v>
      </c>
      <c r="J2667" s="44">
        <v>3.2500000000000001E-2</v>
      </c>
      <c r="K2667" s="44">
        <v>3.7214999999999998E-2</v>
      </c>
      <c r="M2667" s="45">
        <v>1.5486E-3</v>
      </c>
    </row>
    <row r="2668" spans="4:13" ht="15.75" customHeight="1" x14ac:dyDescent="0.25">
      <c r="D2668" s="40"/>
      <c r="E2668" s="40"/>
      <c r="F2668" s="101">
        <v>40248</v>
      </c>
      <c r="G2668" s="44">
        <v>2.3E-3</v>
      </c>
      <c r="H2668" s="44">
        <v>2.5702999999999998E-3</v>
      </c>
      <c r="I2668" s="44">
        <v>3.9344000000000002E-3</v>
      </c>
      <c r="J2668" s="44">
        <v>3.2500000000000001E-2</v>
      </c>
      <c r="K2668" s="44">
        <v>3.7272E-2</v>
      </c>
      <c r="M2668" s="45">
        <v>1.5595000000000001E-3</v>
      </c>
    </row>
    <row r="2669" spans="4:13" ht="15.75" customHeight="1" x14ac:dyDescent="0.25">
      <c r="D2669" s="40"/>
      <c r="E2669" s="40"/>
      <c r="F2669" s="101">
        <v>40249</v>
      </c>
      <c r="G2669" s="44">
        <v>2.3E-3</v>
      </c>
      <c r="H2669" s="44">
        <v>2.5718999999999998E-3</v>
      </c>
      <c r="I2669" s="44">
        <v>3.9781E-3</v>
      </c>
      <c r="J2669" s="44">
        <v>3.2500000000000001E-2</v>
      </c>
      <c r="K2669" s="44">
        <v>3.7006000000000004E-2</v>
      </c>
      <c r="M2669" s="45">
        <v>1.5646E-3</v>
      </c>
    </row>
    <row r="2670" spans="4:13" ht="15.75" customHeight="1" x14ac:dyDescent="0.25">
      <c r="D2670" s="40"/>
      <c r="E2670" s="40"/>
      <c r="F2670" s="101">
        <v>40252</v>
      </c>
      <c r="G2670" s="44">
        <v>2.3030999999999998E-3</v>
      </c>
      <c r="H2670" s="44">
        <v>2.5763000000000001E-3</v>
      </c>
      <c r="I2670" s="44">
        <v>4.0063E-3</v>
      </c>
      <c r="J2670" s="44">
        <v>3.2500000000000001E-2</v>
      </c>
      <c r="K2670" s="44">
        <v>3.6949000000000003E-2</v>
      </c>
      <c r="M2670" s="45">
        <v>1.6130000000000001E-3</v>
      </c>
    </row>
    <row r="2671" spans="4:13" ht="15.75" customHeight="1" x14ac:dyDescent="0.25">
      <c r="D2671" s="40"/>
      <c r="E2671" s="40"/>
      <c r="F2671" s="101">
        <v>40253</v>
      </c>
      <c r="G2671" s="44">
        <v>2.3563E-3</v>
      </c>
      <c r="H2671" s="44">
        <v>2.6088000000000001E-3</v>
      </c>
      <c r="I2671" s="44">
        <v>4.0124999999999996E-3</v>
      </c>
      <c r="J2671" s="44">
        <v>3.2500000000000001E-2</v>
      </c>
      <c r="K2671" s="44">
        <v>3.6493000000000005E-2</v>
      </c>
      <c r="M2671" s="45">
        <v>1.6195000000000001E-3</v>
      </c>
    </row>
    <row r="2672" spans="4:13" ht="15.75" customHeight="1" x14ac:dyDescent="0.25">
      <c r="D2672" s="40"/>
      <c r="E2672" s="40"/>
      <c r="F2672" s="101">
        <v>40254</v>
      </c>
      <c r="G2672" s="44">
        <v>2.3744E-3</v>
      </c>
      <c r="H2672" s="44">
        <v>2.6638E-3</v>
      </c>
      <c r="I2672" s="44">
        <v>4.0188000000000003E-3</v>
      </c>
      <c r="J2672" s="44">
        <v>3.2500000000000001E-2</v>
      </c>
      <c r="K2672" s="44">
        <v>3.6360999999999997E-2</v>
      </c>
      <c r="M2672" s="45">
        <v>1.6577E-3</v>
      </c>
    </row>
    <row r="2673" spans="4:13" ht="15.75" customHeight="1" x14ac:dyDescent="0.25">
      <c r="D2673" s="40"/>
      <c r="E2673" s="40"/>
      <c r="F2673" s="101">
        <v>40255</v>
      </c>
      <c r="G2673" s="44">
        <v>2.3974999999999999E-3</v>
      </c>
      <c r="H2673" s="44">
        <v>2.7100000000000002E-3</v>
      </c>
      <c r="I2673" s="44">
        <v>4.0766000000000005E-3</v>
      </c>
      <c r="J2673" s="44">
        <v>3.2500000000000001E-2</v>
      </c>
      <c r="K2673" s="44">
        <v>3.6759E-2</v>
      </c>
      <c r="M2673" s="45">
        <v>1.6595E-3</v>
      </c>
    </row>
    <row r="2674" spans="4:13" ht="15.75" customHeight="1" x14ac:dyDescent="0.25">
      <c r="D2674" s="40"/>
      <c r="E2674" s="40"/>
      <c r="F2674" s="101">
        <v>40256</v>
      </c>
      <c r="G2674" s="44">
        <v>2.4505999999999998E-3</v>
      </c>
      <c r="H2674" s="44">
        <v>2.7750000000000001E-3</v>
      </c>
      <c r="I2674" s="44">
        <v>4.2325000000000002E-3</v>
      </c>
      <c r="J2674" s="44">
        <v>3.2500000000000001E-2</v>
      </c>
      <c r="K2674" s="44">
        <v>3.6892000000000001E-2</v>
      </c>
      <c r="M2674" s="45">
        <v>1.6548999999999999E-3</v>
      </c>
    </row>
    <row r="2675" spans="4:13" ht="15.75" customHeight="1" x14ac:dyDescent="0.25">
      <c r="D2675" s="40"/>
      <c r="E2675" s="40"/>
      <c r="F2675" s="101">
        <v>40259</v>
      </c>
      <c r="G2675" s="44">
        <v>2.4719E-3</v>
      </c>
      <c r="H2675" s="44">
        <v>2.8188000000000002E-3</v>
      </c>
      <c r="I2675" s="44">
        <v>4.3655999999999999E-3</v>
      </c>
      <c r="J2675" s="44">
        <v>3.2500000000000001E-2</v>
      </c>
      <c r="K2675" s="44">
        <v>3.6587999999999996E-2</v>
      </c>
      <c r="M2675" s="45">
        <v>1.6711E-3</v>
      </c>
    </row>
    <row r="2676" spans="4:13" ht="15.75" customHeight="1" x14ac:dyDescent="0.25">
      <c r="D2676" s="40"/>
      <c r="E2676" s="40"/>
      <c r="F2676" s="101">
        <v>40260</v>
      </c>
      <c r="G2676" s="44">
        <v>2.4605999999999999E-3</v>
      </c>
      <c r="H2676" s="44">
        <v>2.8353000000000002E-3</v>
      </c>
      <c r="I2676" s="44">
        <v>4.3375000000000002E-3</v>
      </c>
      <c r="J2676" s="44">
        <v>3.2500000000000001E-2</v>
      </c>
      <c r="K2676" s="44">
        <v>3.6853999999999998E-2</v>
      </c>
      <c r="M2676" s="45">
        <v>1.6678999999999999E-3</v>
      </c>
    </row>
    <row r="2677" spans="4:13" ht="15.75" customHeight="1" x14ac:dyDescent="0.25">
      <c r="D2677" s="40"/>
      <c r="E2677" s="40"/>
      <c r="F2677" s="101">
        <v>40261</v>
      </c>
      <c r="G2677" s="44">
        <v>2.4618999999999999E-3</v>
      </c>
      <c r="H2677" s="44">
        <v>2.8490999999999998E-3</v>
      </c>
      <c r="I2677" s="44">
        <v>4.3530999999999995E-3</v>
      </c>
      <c r="J2677" s="44">
        <v>3.2500000000000001E-2</v>
      </c>
      <c r="K2677" s="44">
        <v>3.8523999999999996E-2</v>
      </c>
      <c r="M2677" s="45">
        <v>1.688E-3</v>
      </c>
    </row>
    <row r="2678" spans="4:13" ht="15.75" customHeight="1" x14ac:dyDescent="0.25">
      <c r="D2678" s="40"/>
      <c r="E2678" s="40"/>
      <c r="F2678" s="101">
        <v>40262</v>
      </c>
      <c r="G2678" s="44">
        <v>2.4694000000000001E-3</v>
      </c>
      <c r="H2678" s="44">
        <v>2.8781000000000002E-3</v>
      </c>
      <c r="I2678" s="44">
        <v>4.3687999999999999E-3</v>
      </c>
      <c r="J2678" s="44">
        <v>3.2500000000000001E-2</v>
      </c>
      <c r="K2678" s="44">
        <v>3.8776999999999999E-2</v>
      </c>
      <c r="M2678" s="45">
        <v>1.6939000000000001E-3</v>
      </c>
    </row>
    <row r="2679" spans="4:13" ht="15.75" customHeight="1" x14ac:dyDescent="0.25">
      <c r="D2679" s="40"/>
      <c r="E2679" s="40"/>
      <c r="F2679" s="101">
        <v>40263</v>
      </c>
      <c r="G2679" s="44">
        <v>2.4687999999999997E-3</v>
      </c>
      <c r="H2679" s="44">
        <v>2.8874999999999999E-3</v>
      </c>
      <c r="I2679" s="44">
        <v>4.3937999999999998E-3</v>
      </c>
      <c r="J2679" s="44">
        <v>3.2500000000000001E-2</v>
      </c>
      <c r="K2679" s="44">
        <v>3.8468000000000002E-2</v>
      </c>
      <c r="M2679" s="45">
        <v>1.6969000000000001E-3</v>
      </c>
    </row>
    <row r="2680" spans="4:13" ht="15.75" customHeight="1" x14ac:dyDescent="0.25">
      <c r="D2680" s="40"/>
      <c r="E2680" s="40"/>
      <c r="F2680" s="101">
        <v>40266</v>
      </c>
      <c r="G2680" s="44">
        <v>2.4787999999999998E-3</v>
      </c>
      <c r="H2680" s="44">
        <v>2.9012999999999999E-3</v>
      </c>
      <c r="I2680" s="44">
        <v>4.4250000000000001E-3</v>
      </c>
      <c r="J2680" s="44">
        <v>3.2500000000000001E-2</v>
      </c>
      <c r="K2680" s="44">
        <v>3.8643000000000004E-2</v>
      </c>
      <c r="M2680" s="45">
        <v>1.7066E-3</v>
      </c>
    </row>
    <row r="2681" spans="4:13" ht="15.75" customHeight="1" x14ac:dyDescent="0.25">
      <c r="D2681" s="40"/>
      <c r="E2681" s="40"/>
      <c r="F2681" s="101">
        <v>40267</v>
      </c>
      <c r="G2681" s="44">
        <v>2.4862999999999999E-3</v>
      </c>
      <c r="H2681" s="44">
        <v>2.9088000000000004E-3</v>
      </c>
      <c r="I2681" s="44">
        <v>4.4187999999999996E-3</v>
      </c>
      <c r="J2681" s="44">
        <v>3.2500000000000001E-2</v>
      </c>
      <c r="K2681" s="44">
        <v>3.8565999999999996E-2</v>
      </c>
      <c r="M2681" s="45">
        <v>1.7098E-3</v>
      </c>
    </row>
    <row r="2682" spans="4:13" ht="15.75" customHeight="1" x14ac:dyDescent="0.25">
      <c r="D2682" s="40"/>
      <c r="E2682" s="40"/>
      <c r="F2682" s="101">
        <v>40268</v>
      </c>
      <c r="G2682" s="44">
        <v>2.4862999999999999E-3</v>
      </c>
      <c r="H2682" s="44">
        <v>2.9149999999999996E-3</v>
      </c>
      <c r="I2682" s="44">
        <v>4.4438000000000004E-3</v>
      </c>
      <c r="J2682" s="44">
        <v>3.2500000000000001E-2</v>
      </c>
      <c r="K2682" s="44">
        <v>3.8256999999999999E-2</v>
      </c>
      <c r="M2682" s="45">
        <v>1.7233999999999999E-3</v>
      </c>
    </row>
    <row r="2683" spans="4:13" ht="15.75" customHeight="1" x14ac:dyDescent="0.25">
      <c r="D2683" s="40"/>
      <c r="E2683" s="40"/>
      <c r="F2683" s="101">
        <v>40269</v>
      </c>
      <c r="G2683" s="44">
        <v>2.4862999999999999E-3</v>
      </c>
      <c r="H2683" s="44">
        <v>2.9149999999999996E-3</v>
      </c>
      <c r="I2683" s="44">
        <v>4.4156000000000004E-3</v>
      </c>
      <c r="J2683" s="44">
        <v>3.2500000000000001E-2</v>
      </c>
      <c r="K2683" s="44">
        <v>3.8684999999999997E-2</v>
      </c>
      <c r="M2683" s="45">
        <v>1.7907999999999999E-3</v>
      </c>
    </row>
    <row r="2684" spans="4:13" ht="15.75" customHeight="1" x14ac:dyDescent="0.25">
      <c r="D2684" s="40"/>
      <c r="E2684" s="40"/>
      <c r="F2684" s="101">
        <v>40270</v>
      </c>
      <c r="G2684" s="44" t="s">
        <v>33</v>
      </c>
      <c r="H2684" s="44" t="s">
        <v>33</v>
      </c>
      <c r="I2684" s="44" t="s">
        <v>33</v>
      </c>
      <c r="J2684" s="44" t="s">
        <v>33</v>
      </c>
      <c r="K2684" s="44">
        <v>3.8684999999999997E-2</v>
      </c>
      <c r="M2684" s="45">
        <v>1.7907999999999999E-3</v>
      </c>
    </row>
    <row r="2685" spans="4:13" ht="15.75" customHeight="1" x14ac:dyDescent="0.25">
      <c r="D2685" s="40"/>
      <c r="E2685" s="40"/>
      <c r="F2685" s="101">
        <v>40273</v>
      </c>
      <c r="G2685" s="44" t="s">
        <v>33</v>
      </c>
      <c r="H2685" s="44" t="s">
        <v>33</v>
      </c>
      <c r="I2685" s="44" t="s">
        <v>33</v>
      </c>
      <c r="J2685" s="44">
        <v>3.2500000000000001E-2</v>
      </c>
      <c r="K2685" s="44">
        <v>3.9858999999999999E-2</v>
      </c>
      <c r="M2685" s="45">
        <v>1.8068000000000001E-3</v>
      </c>
    </row>
    <row r="2686" spans="4:13" ht="15.75" customHeight="1" x14ac:dyDescent="0.25">
      <c r="D2686" s="40"/>
      <c r="E2686" s="40"/>
      <c r="F2686" s="101">
        <v>40274</v>
      </c>
      <c r="G2686" s="44">
        <v>2.5074999999999997E-3</v>
      </c>
      <c r="H2686" s="44">
        <v>2.9487999999999997E-3</v>
      </c>
      <c r="I2686" s="44">
        <v>4.5437999999999997E-3</v>
      </c>
      <c r="J2686" s="44">
        <v>3.2500000000000001E-2</v>
      </c>
      <c r="K2686" s="44">
        <v>3.9504999999999998E-2</v>
      </c>
      <c r="M2686" s="45">
        <v>1.8035000000000002E-3</v>
      </c>
    </row>
    <row r="2687" spans="4:13" ht="15.75" customHeight="1" x14ac:dyDescent="0.25">
      <c r="D2687" s="40"/>
      <c r="E2687" s="40"/>
      <c r="F2687" s="101">
        <v>40275</v>
      </c>
      <c r="G2687" s="44">
        <v>2.5138000000000001E-3</v>
      </c>
      <c r="H2687" s="44">
        <v>2.9525000000000003E-3</v>
      </c>
      <c r="I2687" s="44">
        <v>4.5250000000000004E-3</v>
      </c>
      <c r="J2687" s="44">
        <v>3.2500000000000001E-2</v>
      </c>
      <c r="K2687" s="44">
        <v>3.8531000000000003E-2</v>
      </c>
      <c r="M2687" s="45">
        <v>1.8035000000000002E-3</v>
      </c>
    </row>
    <row r="2688" spans="4:13" ht="15.75" customHeight="1" x14ac:dyDescent="0.25">
      <c r="D2688" s="40"/>
      <c r="E2688" s="40"/>
      <c r="F2688" s="101">
        <v>40276</v>
      </c>
      <c r="G2688" s="44">
        <v>2.5013000000000001E-3</v>
      </c>
      <c r="H2688" s="44">
        <v>2.9399999999999999E-3</v>
      </c>
      <c r="I2688" s="44">
        <v>4.5250000000000004E-3</v>
      </c>
      <c r="J2688" s="44">
        <v>3.2500000000000001E-2</v>
      </c>
      <c r="K2688" s="44">
        <v>3.8900999999999998E-2</v>
      </c>
      <c r="M2688" s="45">
        <v>1.797E-3</v>
      </c>
    </row>
    <row r="2689" spans="4:13" ht="15.75" customHeight="1" x14ac:dyDescent="0.25">
      <c r="D2689" s="40"/>
      <c r="E2689" s="40"/>
      <c r="F2689" s="101">
        <v>40277</v>
      </c>
      <c r="G2689" s="44">
        <v>2.5287999999999999E-3</v>
      </c>
      <c r="H2689" s="44">
        <v>2.9781E-3</v>
      </c>
      <c r="I2689" s="44">
        <v>4.5374999999999999E-3</v>
      </c>
      <c r="J2689" s="44">
        <v>3.2500000000000001E-2</v>
      </c>
      <c r="K2689" s="44">
        <v>3.8824999999999998E-2</v>
      </c>
      <c r="M2689" s="45">
        <v>1.7937000000000001E-3</v>
      </c>
    </row>
    <row r="2690" spans="4:13" ht="15.75" customHeight="1" x14ac:dyDescent="0.25">
      <c r="D2690" s="40"/>
      <c r="E2690" s="40"/>
      <c r="F2690" s="101">
        <v>40280</v>
      </c>
      <c r="G2690" s="44">
        <v>2.5298E-3</v>
      </c>
      <c r="H2690" s="44">
        <v>3.0041E-3</v>
      </c>
      <c r="I2690" s="44">
        <v>4.5563000000000001E-3</v>
      </c>
      <c r="J2690" s="44">
        <v>3.2500000000000001E-2</v>
      </c>
      <c r="K2690" s="44">
        <v>3.8417E-2</v>
      </c>
      <c r="M2690" s="45">
        <v>1.7935000000000002E-3</v>
      </c>
    </row>
    <row r="2691" spans="4:13" ht="15.75" customHeight="1" x14ac:dyDescent="0.25">
      <c r="D2691" s="40"/>
      <c r="E2691" s="40"/>
      <c r="F2691" s="101">
        <v>40281</v>
      </c>
      <c r="G2691" s="44">
        <v>2.5438000000000001E-3</v>
      </c>
      <c r="H2691" s="44">
        <v>3.0281000000000001E-3</v>
      </c>
      <c r="I2691" s="44">
        <v>4.5563000000000001E-3</v>
      </c>
      <c r="J2691" s="44">
        <v>3.2500000000000001E-2</v>
      </c>
      <c r="K2691" s="44">
        <v>3.8203999999999995E-2</v>
      </c>
      <c r="M2691" s="45">
        <v>1.8001E-3</v>
      </c>
    </row>
    <row r="2692" spans="4:13" ht="15.75" customHeight="1" x14ac:dyDescent="0.25">
      <c r="D2692" s="40"/>
      <c r="E2692" s="40"/>
      <c r="F2692" s="101">
        <v>40282</v>
      </c>
      <c r="G2692" s="44">
        <v>2.5593999999999999E-3</v>
      </c>
      <c r="H2692" s="44">
        <v>3.0375000000000003E-3</v>
      </c>
      <c r="I2692" s="44">
        <v>4.6250000000000006E-3</v>
      </c>
      <c r="J2692" s="44">
        <v>3.2500000000000001E-2</v>
      </c>
      <c r="K2692" s="44">
        <v>3.8593000000000002E-2</v>
      </c>
      <c r="M2692" s="45">
        <v>1.8035000000000002E-3</v>
      </c>
    </row>
    <row r="2693" spans="4:13" ht="15.75" customHeight="1" x14ac:dyDescent="0.25">
      <c r="D2693" s="40"/>
      <c r="E2693" s="40"/>
      <c r="F2693" s="101">
        <v>40283</v>
      </c>
      <c r="G2693" s="44">
        <v>2.5624999999999997E-3</v>
      </c>
      <c r="H2693" s="44">
        <v>3.0437999999999997E-3</v>
      </c>
      <c r="I2693" s="44">
        <v>4.6500000000000005E-3</v>
      </c>
      <c r="J2693" s="44">
        <v>3.2500000000000001E-2</v>
      </c>
      <c r="K2693" s="44">
        <v>3.8321000000000001E-2</v>
      </c>
      <c r="M2693" s="45">
        <v>1.8376E-3</v>
      </c>
    </row>
    <row r="2694" spans="4:13" ht="15.75" customHeight="1" x14ac:dyDescent="0.25">
      <c r="D2694" s="40"/>
      <c r="E2694" s="40"/>
      <c r="F2694" s="101">
        <v>40284</v>
      </c>
      <c r="G2694" s="44">
        <v>2.5563000000000001E-3</v>
      </c>
      <c r="H2694" s="44">
        <v>3.0531000000000004E-3</v>
      </c>
      <c r="I2694" s="44">
        <v>4.6438E-3</v>
      </c>
      <c r="J2694" s="44">
        <v>3.2500000000000001E-2</v>
      </c>
      <c r="K2694" s="44">
        <v>3.7626E-2</v>
      </c>
      <c r="M2694" s="45">
        <v>1.8292E-3</v>
      </c>
    </row>
    <row r="2695" spans="4:13" ht="15.75" customHeight="1" x14ac:dyDescent="0.25">
      <c r="D2695" s="40"/>
      <c r="E2695" s="40"/>
      <c r="F2695" s="101">
        <v>40287</v>
      </c>
      <c r="G2695" s="44">
        <v>2.575E-3</v>
      </c>
      <c r="H2695" s="44">
        <v>3.0531000000000004E-3</v>
      </c>
      <c r="I2695" s="44">
        <v>4.6062999999999998E-3</v>
      </c>
      <c r="J2695" s="44">
        <v>3.2500000000000001E-2</v>
      </c>
      <c r="K2695" s="44">
        <v>3.7974000000000001E-2</v>
      </c>
      <c r="M2695" s="45">
        <v>1.8301000000000001E-3</v>
      </c>
    </row>
    <row r="2696" spans="4:13" ht="15.75" customHeight="1" x14ac:dyDescent="0.25">
      <c r="D2696" s="40"/>
      <c r="E2696" s="40"/>
      <c r="F2696" s="101">
        <v>40288</v>
      </c>
      <c r="G2696" s="44">
        <v>2.5875E-3</v>
      </c>
      <c r="H2696" s="44">
        <v>3.0719000000000002E-3</v>
      </c>
      <c r="I2696" s="44">
        <v>4.6500000000000005E-3</v>
      </c>
      <c r="J2696" s="44">
        <v>3.2500000000000001E-2</v>
      </c>
      <c r="K2696" s="44">
        <v>3.7992999999999999E-2</v>
      </c>
      <c r="M2696" s="45">
        <v>1.8435000000000001E-3</v>
      </c>
    </row>
    <row r="2697" spans="4:13" ht="15.75" customHeight="1" x14ac:dyDescent="0.25">
      <c r="D2697" s="40"/>
      <c r="E2697" s="40"/>
      <c r="F2697" s="101">
        <v>40289</v>
      </c>
      <c r="G2697" s="44">
        <v>2.6062999999999998E-3</v>
      </c>
      <c r="H2697" s="44">
        <v>3.1281E-3</v>
      </c>
      <c r="I2697" s="44">
        <v>4.725E-3</v>
      </c>
      <c r="J2697" s="44">
        <v>3.2500000000000001E-2</v>
      </c>
      <c r="K2697" s="44">
        <v>3.7356E-2</v>
      </c>
      <c r="M2697" s="45">
        <v>1.8568E-3</v>
      </c>
    </row>
    <row r="2698" spans="4:13" ht="15.75" customHeight="1" x14ac:dyDescent="0.25">
      <c r="D2698" s="40"/>
      <c r="E2698" s="40"/>
      <c r="F2698" s="101">
        <v>40290</v>
      </c>
      <c r="G2698" s="44">
        <v>2.6250000000000002E-3</v>
      </c>
      <c r="H2698" s="44">
        <v>3.1578000000000001E-3</v>
      </c>
      <c r="I2698" s="44">
        <v>4.8219000000000005E-3</v>
      </c>
      <c r="J2698" s="44">
        <v>3.2500000000000001E-2</v>
      </c>
      <c r="K2698" s="44">
        <v>3.7723E-2</v>
      </c>
      <c r="M2698" s="45">
        <v>1.8845000000000001E-3</v>
      </c>
    </row>
    <row r="2699" spans="4:13" ht="15.75" customHeight="1" x14ac:dyDescent="0.25">
      <c r="D2699" s="40"/>
      <c r="E2699" s="40"/>
      <c r="F2699" s="101">
        <v>40291</v>
      </c>
      <c r="G2699" s="44">
        <v>2.6438E-3</v>
      </c>
      <c r="H2699" s="44">
        <v>3.2063000000000005E-3</v>
      </c>
      <c r="I2699" s="44">
        <v>4.9281000000000004E-3</v>
      </c>
      <c r="J2699" s="44">
        <v>3.2500000000000001E-2</v>
      </c>
      <c r="K2699" s="44">
        <v>3.8092000000000001E-2</v>
      </c>
      <c r="M2699" s="45">
        <v>1.8905E-3</v>
      </c>
    </row>
    <row r="2700" spans="4:13" ht="15.75" customHeight="1" x14ac:dyDescent="0.25">
      <c r="D2700" s="40"/>
      <c r="E2700" s="40"/>
      <c r="F2700" s="101">
        <v>40294</v>
      </c>
      <c r="G2700" s="44">
        <v>2.6468999999999998E-3</v>
      </c>
      <c r="H2700" s="44">
        <v>3.2374999999999999E-3</v>
      </c>
      <c r="I2700" s="44">
        <v>5.0030999999999999E-3</v>
      </c>
      <c r="J2700" s="44">
        <v>3.2500000000000001E-2</v>
      </c>
      <c r="K2700" s="44">
        <v>3.8054000000000004E-2</v>
      </c>
      <c r="M2700" s="45">
        <v>1.9101000000000001E-3</v>
      </c>
    </row>
    <row r="2701" spans="4:13" ht="15.75" customHeight="1" x14ac:dyDescent="0.25">
      <c r="D2701" s="40"/>
      <c r="E2701" s="40"/>
      <c r="F2701" s="101">
        <v>40295</v>
      </c>
      <c r="G2701" s="44">
        <v>2.6672000000000002E-3</v>
      </c>
      <c r="H2701" s="44">
        <v>3.2780999999999999E-3</v>
      </c>
      <c r="I2701" s="44">
        <v>5.0563000000000006E-3</v>
      </c>
      <c r="J2701" s="44">
        <v>3.2500000000000001E-2</v>
      </c>
      <c r="K2701" s="44">
        <v>3.6877E-2</v>
      </c>
      <c r="M2701" s="45">
        <v>1.9168E-3</v>
      </c>
    </row>
    <row r="2702" spans="4:13" ht="15.75" customHeight="1" x14ac:dyDescent="0.25">
      <c r="D2702" s="40"/>
      <c r="E2702" s="40"/>
      <c r="F2702" s="101">
        <v>40296</v>
      </c>
      <c r="G2702" s="44">
        <v>2.7312999999999999E-3</v>
      </c>
      <c r="H2702" s="44">
        <v>3.3781000000000002E-3</v>
      </c>
      <c r="I2702" s="44">
        <v>5.2249999999999996E-3</v>
      </c>
      <c r="J2702" s="44">
        <v>3.2500000000000001E-2</v>
      </c>
      <c r="K2702" s="44">
        <v>3.7628000000000002E-2</v>
      </c>
      <c r="M2702" s="45">
        <v>1.9300999999999999E-3</v>
      </c>
    </row>
    <row r="2703" spans="4:13" ht="15.75" customHeight="1" x14ac:dyDescent="0.25">
      <c r="D2703" s="40"/>
      <c r="E2703" s="40"/>
      <c r="F2703" s="101">
        <v>40297</v>
      </c>
      <c r="G2703" s="44">
        <v>2.7766000000000002E-3</v>
      </c>
      <c r="H2703" s="44">
        <v>3.4438000000000003E-3</v>
      </c>
      <c r="I2703" s="44">
        <v>5.2719000000000004E-3</v>
      </c>
      <c r="J2703" s="44">
        <v>3.2500000000000001E-2</v>
      </c>
      <c r="K2703" s="44">
        <v>3.7242999999999998E-2</v>
      </c>
      <c r="M2703" s="45">
        <v>1.9450000000000001E-3</v>
      </c>
    </row>
    <row r="2704" spans="4:13" ht="15.75" customHeight="1" x14ac:dyDescent="0.25">
      <c r="D2704" s="40"/>
      <c r="E2704" s="40"/>
      <c r="F2704" s="101">
        <v>40298</v>
      </c>
      <c r="G2704" s="44">
        <v>2.8000000000000004E-3</v>
      </c>
      <c r="H2704" s="44">
        <v>3.4655999999999997E-3</v>
      </c>
      <c r="I2704" s="44">
        <v>5.3063000000000008E-3</v>
      </c>
      <c r="J2704" s="44">
        <v>3.2500000000000001E-2</v>
      </c>
      <c r="K2704" s="44">
        <v>3.6532000000000002E-2</v>
      </c>
      <c r="M2704" s="45">
        <v>1.9608999999999998E-3</v>
      </c>
    </row>
    <row r="2705" spans="4:13" ht="15.75" customHeight="1" x14ac:dyDescent="0.25">
      <c r="D2705" s="40"/>
      <c r="E2705" s="40"/>
      <c r="F2705" s="101">
        <v>40301</v>
      </c>
      <c r="G2705" s="44" t="s">
        <v>33</v>
      </c>
      <c r="H2705" s="44" t="s">
        <v>33</v>
      </c>
      <c r="I2705" s="44" t="s">
        <v>33</v>
      </c>
      <c r="J2705" s="44">
        <v>3.2500000000000001E-2</v>
      </c>
      <c r="K2705" s="44">
        <v>3.6819999999999999E-2</v>
      </c>
      <c r="M2705" s="45">
        <v>1.9840000000000001E-3</v>
      </c>
    </row>
    <row r="2706" spans="4:13" ht="15.75" customHeight="1" x14ac:dyDescent="0.25">
      <c r="D2706" s="40"/>
      <c r="E2706" s="40"/>
      <c r="F2706" s="101">
        <v>40302</v>
      </c>
      <c r="G2706" s="44">
        <v>2.8468999999999999E-3</v>
      </c>
      <c r="H2706" s="44">
        <v>3.5312999999999998E-3</v>
      </c>
      <c r="I2706" s="44">
        <v>5.4578000000000005E-3</v>
      </c>
      <c r="J2706" s="44">
        <v>3.2500000000000001E-2</v>
      </c>
      <c r="K2706" s="44">
        <v>3.5901999999999996E-2</v>
      </c>
      <c r="M2706" s="45">
        <v>1.9905000000000001E-3</v>
      </c>
    </row>
    <row r="2707" spans="4:13" ht="15.75" customHeight="1" x14ac:dyDescent="0.25">
      <c r="D2707" s="40"/>
      <c r="E2707" s="40"/>
      <c r="F2707" s="101">
        <v>40303</v>
      </c>
      <c r="G2707" s="44">
        <v>2.9093999999999999E-3</v>
      </c>
      <c r="H2707" s="44">
        <v>3.6015999999999999E-3</v>
      </c>
      <c r="I2707" s="44">
        <v>5.5531E-3</v>
      </c>
      <c r="J2707" s="44">
        <v>3.2500000000000001E-2</v>
      </c>
      <c r="K2707" s="44">
        <v>3.5388000000000003E-2</v>
      </c>
      <c r="M2707" s="45">
        <v>2.0152999999999998E-3</v>
      </c>
    </row>
    <row r="2708" spans="4:13" ht="15.75" customHeight="1" x14ac:dyDescent="0.25">
      <c r="D2708" s="40"/>
      <c r="E2708" s="40"/>
      <c r="F2708" s="101">
        <v>40304</v>
      </c>
      <c r="G2708" s="44">
        <v>2.9705999999999999E-3</v>
      </c>
      <c r="H2708" s="44">
        <v>3.7358999999999999E-3</v>
      </c>
      <c r="I2708" s="44">
        <v>5.6562999999999995E-3</v>
      </c>
      <c r="J2708" s="44">
        <v>3.2500000000000001E-2</v>
      </c>
      <c r="K2708" s="44">
        <v>3.3938000000000003E-2</v>
      </c>
      <c r="M2708" s="45">
        <v>2.0219999999999999E-3</v>
      </c>
    </row>
    <row r="2709" spans="4:13" ht="15.75" customHeight="1" x14ac:dyDescent="0.25">
      <c r="D2709" s="40"/>
      <c r="E2709" s="40"/>
      <c r="F2709" s="101">
        <v>40305</v>
      </c>
      <c r="G2709" s="44">
        <v>3.4875000000000001E-3</v>
      </c>
      <c r="H2709" s="44">
        <v>4.2813E-3</v>
      </c>
      <c r="I2709" s="44">
        <v>6.3688E-3</v>
      </c>
      <c r="J2709" s="44">
        <v>3.2500000000000001E-2</v>
      </c>
      <c r="K2709" s="44">
        <v>3.4255000000000001E-2</v>
      </c>
      <c r="M2709" s="45">
        <v>2.0324000000000002E-3</v>
      </c>
    </row>
    <row r="2710" spans="4:13" ht="15.75" customHeight="1" x14ac:dyDescent="0.25">
      <c r="D2710" s="40"/>
      <c r="E2710" s="40"/>
      <c r="F2710" s="101">
        <v>40308</v>
      </c>
      <c r="G2710" s="44">
        <v>3.4000000000000002E-3</v>
      </c>
      <c r="H2710" s="44">
        <v>4.2125000000000001E-3</v>
      </c>
      <c r="I2710" s="44">
        <v>6.2250000000000005E-3</v>
      </c>
      <c r="J2710" s="44">
        <v>3.2500000000000001E-2</v>
      </c>
      <c r="K2710" s="44">
        <v>3.5406E-2</v>
      </c>
      <c r="M2710" s="45">
        <v>2.055E-3</v>
      </c>
    </row>
    <row r="2711" spans="4:13" ht="15.75" customHeight="1" x14ac:dyDescent="0.25">
      <c r="D2711" s="40"/>
      <c r="E2711" s="40"/>
      <c r="F2711" s="101">
        <v>40309</v>
      </c>
      <c r="G2711" s="44">
        <v>3.3750000000000004E-3</v>
      </c>
      <c r="H2711" s="44">
        <v>4.2281000000000003E-3</v>
      </c>
      <c r="I2711" s="44">
        <v>6.1850000000000004E-3</v>
      </c>
      <c r="J2711" s="44">
        <v>3.2500000000000001E-2</v>
      </c>
      <c r="K2711" s="44">
        <v>3.5234999999999995E-2</v>
      </c>
      <c r="M2711" s="45">
        <v>2.0485999999999998E-3</v>
      </c>
    </row>
    <row r="2712" spans="4:13" ht="15.75" customHeight="1" x14ac:dyDescent="0.25">
      <c r="D2712" s="40"/>
      <c r="E2712" s="40"/>
      <c r="F2712" s="101">
        <v>40310</v>
      </c>
      <c r="G2712" s="44">
        <v>3.3812999999999998E-3</v>
      </c>
      <c r="H2712" s="44">
        <v>4.3019E-3</v>
      </c>
      <c r="I2712" s="44">
        <v>6.2231000000000005E-3</v>
      </c>
      <c r="J2712" s="44">
        <v>3.2500000000000001E-2</v>
      </c>
      <c r="K2712" s="44">
        <v>3.5709999999999999E-2</v>
      </c>
      <c r="M2712" s="45">
        <v>2.0244E-3</v>
      </c>
    </row>
    <row r="2713" spans="4:13" ht="15.75" customHeight="1" x14ac:dyDescent="0.25">
      <c r="D2713" s="40"/>
      <c r="E2713" s="40"/>
      <c r="F2713" s="101">
        <v>40311</v>
      </c>
      <c r="G2713" s="44">
        <v>3.3687999999999999E-3</v>
      </c>
      <c r="H2713" s="44">
        <v>4.3587999999999995E-3</v>
      </c>
      <c r="I2713" s="44">
        <v>6.2263000000000006E-3</v>
      </c>
      <c r="J2713" s="44">
        <v>3.2500000000000001E-2</v>
      </c>
      <c r="K2713" s="44">
        <v>3.5261000000000001E-2</v>
      </c>
      <c r="M2713" s="45">
        <v>2.0283000000000002E-3</v>
      </c>
    </row>
    <row r="2714" spans="4:13" ht="15.75" customHeight="1" x14ac:dyDescent="0.25">
      <c r="D2714" s="40"/>
      <c r="E2714" s="40"/>
      <c r="F2714" s="101">
        <v>40312</v>
      </c>
      <c r="G2714" s="44">
        <v>3.3774999999999999E-3</v>
      </c>
      <c r="H2714" s="44">
        <v>4.4505999999999999E-3</v>
      </c>
      <c r="I2714" s="44">
        <v>6.3499999999999997E-3</v>
      </c>
      <c r="J2714" s="44">
        <v>3.2500000000000001E-2</v>
      </c>
      <c r="K2714" s="44">
        <v>3.4533999999999995E-2</v>
      </c>
      <c r="M2714" s="45">
        <v>2.0324000000000002E-3</v>
      </c>
    </row>
    <row r="2715" spans="4:13" ht="15.75" customHeight="1" x14ac:dyDescent="0.25">
      <c r="D2715" s="40"/>
      <c r="E2715" s="40"/>
      <c r="F2715" s="101">
        <v>40315</v>
      </c>
      <c r="G2715" s="44">
        <v>3.3894000000000003E-3</v>
      </c>
      <c r="H2715" s="44">
        <v>4.5999999999999999E-3</v>
      </c>
      <c r="I2715" s="44">
        <v>6.5475000000000004E-3</v>
      </c>
      <c r="J2715" s="44">
        <v>3.2500000000000001E-2</v>
      </c>
      <c r="K2715" s="44">
        <v>3.4868999999999997E-2</v>
      </c>
      <c r="M2715" s="45">
        <v>2.0065999999999999E-3</v>
      </c>
    </row>
    <row r="2716" spans="4:13" ht="15.75" customHeight="1" x14ac:dyDescent="0.25">
      <c r="D2716" s="40"/>
      <c r="E2716" s="40"/>
      <c r="F2716" s="101">
        <v>40316</v>
      </c>
      <c r="G2716" s="44">
        <v>3.3969E-3</v>
      </c>
      <c r="H2716" s="44">
        <v>4.6468999999999998E-3</v>
      </c>
      <c r="I2716" s="44">
        <v>6.5500000000000003E-3</v>
      </c>
      <c r="J2716" s="44">
        <v>3.2500000000000001E-2</v>
      </c>
      <c r="K2716" s="44">
        <v>3.3461999999999999E-2</v>
      </c>
      <c r="M2716" s="45">
        <v>1.9936999999999997E-3</v>
      </c>
    </row>
    <row r="2717" spans="4:13" ht="15.75" customHeight="1" x14ac:dyDescent="0.25">
      <c r="D2717" s="40"/>
      <c r="E2717" s="40"/>
      <c r="F2717" s="101">
        <v>40317</v>
      </c>
      <c r="G2717" s="44">
        <v>3.4105999999999997E-3</v>
      </c>
      <c r="H2717" s="44">
        <v>4.7749999999999997E-3</v>
      </c>
      <c r="I2717" s="44">
        <v>6.7337999999999999E-3</v>
      </c>
      <c r="J2717" s="44">
        <v>3.2500000000000001E-2</v>
      </c>
      <c r="K2717" s="44">
        <v>3.3681999999999997E-2</v>
      </c>
      <c r="M2717" s="45">
        <v>1.9789999999999999E-3</v>
      </c>
    </row>
    <row r="2718" spans="4:13" ht="15.75" customHeight="1" x14ac:dyDescent="0.25">
      <c r="D2718" s="40"/>
      <c r="E2718" s="40"/>
      <c r="F2718" s="101">
        <v>40318</v>
      </c>
      <c r="G2718" s="44">
        <v>3.4131000000000001E-3</v>
      </c>
      <c r="H2718" s="44">
        <v>4.8405999999999996E-3</v>
      </c>
      <c r="I2718" s="44">
        <v>6.7874999999999993E-3</v>
      </c>
      <c r="J2718" s="44">
        <v>3.2500000000000001E-2</v>
      </c>
      <c r="K2718" s="44">
        <v>3.2126000000000002E-2</v>
      </c>
      <c r="M2718" s="45">
        <v>1.9719999999999998E-3</v>
      </c>
    </row>
    <row r="2719" spans="4:13" ht="15.75" customHeight="1" x14ac:dyDescent="0.25">
      <c r="D2719" s="40"/>
      <c r="E2719" s="40"/>
      <c r="F2719" s="101">
        <v>40319</v>
      </c>
      <c r="G2719" s="44">
        <v>3.4280999999999999E-3</v>
      </c>
      <c r="H2719" s="44">
        <v>4.9687999999999998E-3</v>
      </c>
      <c r="I2719" s="44">
        <v>6.9562999999999995E-3</v>
      </c>
      <c r="J2719" s="44">
        <v>3.2500000000000001E-2</v>
      </c>
      <c r="K2719" s="44">
        <v>3.2378999999999998E-2</v>
      </c>
      <c r="M2719" s="45">
        <v>1.9647000000000002E-3</v>
      </c>
    </row>
    <row r="2720" spans="4:13" ht="15.75" customHeight="1" x14ac:dyDescent="0.25">
      <c r="D2720" s="40"/>
      <c r="E2720" s="40"/>
      <c r="F2720" s="101">
        <v>40322</v>
      </c>
      <c r="G2720" s="44">
        <v>3.4524999999999998E-3</v>
      </c>
      <c r="H2720" s="44">
        <v>5.0968999999999997E-3</v>
      </c>
      <c r="I2720" s="44">
        <v>7.1625000000000005E-3</v>
      </c>
      <c r="J2720" s="44">
        <v>3.2500000000000001E-2</v>
      </c>
      <c r="K2720" s="44">
        <v>3.1941999999999998E-2</v>
      </c>
      <c r="M2720" s="45">
        <v>1.9389000000000001E-3</v>
      </c>
    </row>
    <row r="2721" spans="4:13" ht="15.75" customHeight="1" x14ac:dyDescent="0.25">
      <c r="D2721" s="40"/>
      <c r="E2721" s="40"/>
      <c r="F2721" s="101">
        <v>40323</v>
      </c>
      <c r="G2721" s="44">
        <v>3.5399999999999997E-3</v>
      </c>
      <c r="H2721" s="44">
        <v>5.3625000000000001E-3</v>
      </c>
      <c r="I2721" s="44">
        <v>7.5912999999999996E-3</v>
      </c>
      <c r="J2721" s="44">
        <v>3.2500000000000001E-2</v>
      </c>
      <c r="K2721" s="44">
        <v>3.1578000000000002E-2</v>
      </c>
      <c r="M2721" s="45">
        <v>1.9195000000000002E-3</v>
      </c>
    </row>
    <row r="2722" spans="4:13" ht="15.75" customHeight="1" x14ac:dyDescent="0.25">
      <c r="D2722" s="40"/>
      <c r="E2722" s="40"/>
      <c r="F2722" s="101">
        <v>40324</v>
      </c>
      <c r="G2722" s="44">
        <v>3.5405999999999997E-3</v>
      </c>
      <c r="H2722" s="44">
        <v>5.3781000000000002E-3</v>
      </c>
      <c r="I2722" s="44">
        <v>7.5788000000000001E-3</v>
      </c>
      <c r="J2722" s="44">
        <v>3.2500000000000001E-2</v>
      </c>
      <c r="K2722" s="44">
        <v>3.1885999999999998E-2</v>
      </c>
      <c r="M2722" s="45">
        <v>1.8970999999999999E-3</v>
      </c>
    </row>
    <row r="2723" spans="4:13" ht="15.75" customHeight="1" x14ac:dyDescent="0.25">
      <c r="D2723" s="40"/>
      <c r="E2723" s="40"/>
      <c r="F2723" s="101">
        <v>40325</v>
      </c>
      <c r="G2723" s="44">
        <v>3.5375000000000003E-3</v>
      </c>
      <c r="H2723" s="44">
        <v>5.3844000000000001E-3</v>
      </c>
      <c r="I2723" s="44">
        <v>7.5849999999999997E-3</v>
      </c>
      <c r="J2723" s="44">
        <v>3.2500000000000001E-2</v>
      </c>
      <c r="K2723" s="44">
        <v>3.3605000000000003E-2</v>
      </c>
      <c r="M2723" s="45">
        <v>1.897E-3</v>
      </c>
    </row>
    <row r="2724" spans="4:13" ht="15.75" customHeight="1" x14ac:dyDescent="0.25">
      <c r="D2724" s="40"/>
      <c r="E2724" s="40"/>
      <c r="F2724" s="101">
        <v>40326</v>
      </c>
      <c r="G2724" s="44">
        <v>3.5125E-3</v>
      </c>
      <c r="H2724" s="44">
        <v>5.3625000000000001E-3</v>
      </c>
      <c r="I2724" s="44">
        <v>7.5188E-3</v>
      </c>
      <c r="J2724" s="44">
        <v>3.2500000000000001E-2</v>
      </c>
      <c r="K2724" s="44">
        <v>3.2922E-2</v>
      </c>
      <c r="M2724" s="45">
        <v>1.8937000000000001E-3</v>
      </c>
    </row>
    <row r="2725" spans="4:13" ht="15.75" customHeight="1" x14ac:dyDescent="0.25">
      <c r="D2725" s="40"/>
      <c r="E2725" s="40"/>
      <c r="F2725" s="101">
        <v>40329</v>
      </c>
      <c r="G2725" s="44" t="s">
        <v>33</v>
      </c>
      <c r="H2725" s="44" t="s">
        <v>33</v>
      </c>
      <c r="I2725" s="44" t="s">
        <v>33</v>
      </c>
      <c r="J2725" s="44" t="s">
        <v>33</v>
      </c>
      <c r="K2725" s="44">
        <v>3.2922E-2</v>
      </c>
      <c r="M2725" s="45">
        <v>1.8937000000000001E-3</v>
      </c>
    </row>
    <row r="2726" spans="4:13" ht="15.75" customHeight="1" x14ac:dyDescent="0.25">
      <c r="D2726" s="40"/>
      <c r="E2726" s="40"/>
      <c r="F2726" s="101">
        <v>40330</v>
      </c>
      <c r="G2726" s="44">
        <v>3.5088000000000003E-3</v>
      </c>
      <c r="H2726" s="44">
        <v>5.3625000000000001E-3</v>
      </c>
      <c r="I2726" s="44">
        <v>7.6112999999999997E-3</v>
      </c>
      <c r="J2726" s="44">
        <v>3.2500000000000001E-2</v>
      </c>
      <c r="K2726" s="44">
        <v>3.2591000000000002E-2</v>
      </c>
      <c r="M2726" s="45">
        <v>1.8068000000000001E-3</v>
      </c>
    </row>
    <row r="2727" spans="4:13" ht="15.75" customHeight="1" x14ac:dyDescent="0.25">
      <c r="D2727" s="40"/>
      <c r="E2727" s="40"/>
      <c r="F2727" s="101">
        <v>40331</v>
      </c>
      <c r="G2727" s="44">
        <v>3.5088000000000003E-3</v>
      </c>
      <c r="H2727" s="44">
        <v>5.3749999999999996E-3</v>
      </c>
      <c r="I2727" s="44">
        <v>7.5363000000000001E-3</v>
      </c>
      <c r="J2727" s="44">
        <v>3.2500000000000001E-2</v>
      </c>
      <c r="K2727" s="44">
        <v>3.3399999999999999E-2</v>
      </c>
      <c r="M2727" s="45">
        <v>1.8101E-3</v>
      </c>
    </row>
    <row r="2728" spans="4:13" ht="15.75" customHeight="1" x14ac:dyDescent="0.25">
      <c r="D2728" s="40"/>
      <c r="E2728" s="40"/>
      <c r="F2728" s="101">
        <v>40332</v>
      </c>
      <c r="G2728" s="44">
        <v>3.5088000000000003E-3</v>
      </c>
      <c r="H2728" s="44">
        <v>5.3781000000000002E-3</v>
      </c>
      <c r="I2728" s="44">
        <v>7.5300000000000002E-3</v>
      </c>
      <c r="J2728" s="44">
        <v>3.2500000000000001E-2</v>
      </c>
      <c r="K2728" s="44">
        <v>3.3639000000000002E-2</v>
      </c>
      <c r="M2728" s="45">
        <v>1.8729E-3</v>
      </c>
    </row>
    <row r="2729" spans="4:13" ht="15.75" customHeight="1" x14ac:dyDescent="0.25">
      <c r="D2729" s="40"/>
      <c r="E2729" s="40"/>
      <c r="F2729" s="101">
        <v>40333</v>
      </c>
      <c r="G2729" s="44">
        <v>3.4999999999999996E-3</v>
      </c>
      <c r="H2729" s="44">
        <v>5.3656000000000008E-3</v>
      </c>
      <c r="I2729" s="44">
        <v>7.4919000000000001E-3</v>
      </c>
      <c r="J2729" s="44">
        <v>3.2500000000000001E-2</v>
      </c>
      <c r="K2729" s="44">
        <v>3.2023000000000003E-2</v>
      </c>
      <c r="M2729" s="45">
        <v>1.8657999999999999E-3</v>
      </c>
    </row>
    <row r="2730" spans="4:13" ht="15.75" customHeight="1" x14ac:dyDescent="0.25">
      <c r="D2730" s="40"/>
      <c r="E2730" s="40"/>
      <c r="F2730" s="101">
        <v>40336</v>
      </c>
      <c r="G2730" s="44">
        <v>3.4999999999999996E-3</v>
      </c>
      <c r="H2730" s="44">
        <v>5.3718999999999998E-3</v>
      </c>
      <c r="I2730" s="44">
        <v>7.5731000000000001E-3</v>
      </c>
      <c r="J2730" s="44">
        <v>3.2500000000000001E-2</v>
      </c>
      <c r="K2730" s="44">
        <v>3.1421999999999999E-2</v>
      </c>
      <c r="M2730" s="45">
        <v>1.8468E-3</v>
      </c>
    </row>
    <row r="2731" spans="4:13" ht="15.75" customHeight="1" x14ac:dyDescent="0.25">
      <c r="D2731" s="40"/>
      <c r="E2731" s="40"/>
      <c r="F2731" s="101">
        <v>40337</v>
      </c>
      <c r="G2731" s="44">
        <v>3.4999999999999996E-3</v>
      </c>
      <c r="H2731" s="44">
        <v>5.3688E-3</v>
      </c>
      <c r="I2731" s="44">
        <v>7.5363000000000001E-3</v>
      </c>
      <c r="J2731" s="44">
        <v>3.2500000000000001E-2</v>
      </c>
      <c r="K2731" s="44">
        <v>3.1857000000000003E-2</v>
      </c>
      <c r="M2731" s="45">
        <v>1.8468E-3</v>
      </c>
    </row>
    <row r="2732" spans="4:13" ht="15.75" customHeight="1" x14ac:dyDescent="0.25">
      <c r="D2732" s="40"/>
      <c r="E2732" s="40"/>
      <c r="F2732" s="101">
        <v>40338</v>
      </c>
      <c r="G2732" s="44">
        <v>3.5031000000000003E-3</v>
      </c>
      <c r="H2732" s="44">
        <v>5.3656000000000008E-3</v>
      </c>
      <c r="I2732" s="44">
        <v>7.5081000000000002E-3</v>
      </c>
      <c r="J2732" s="44">
        <v>3.2500000000000001E-2</v>
      </c>
      <c r="K2732" s="44">
        <v>3.1729E-2</v>
      </c>
      <c r="M2732" s="45">
        <v>1.8501000000000001E-3</v>
      </c>
    </row>
    <row r="2733" spans="4:13" ht="15.75" customHeight="1" x14ac:dyDescent="0.25">
      <c r="D2733" s="40"/>
      <c r="E2733" s="40"/>
      <c r="F2733" s="101">
        <v>40339</v>
      </c>
      <c r="G2733" s="44">
        <v>3.4968999999999998E-3</v>
      </c>
      <c r="H2733" s="44">
        <v>5.3644000000000001E-3</v>
      </c>
      <c r="I2733" s="44">
        <v>7.4938000000000001E-3</v>
      </c>
      <c r="J2733" s="44">
        <v>3.2500000000000001E-2</v>
      </c>
      <c r="K2733" s="44">
        <v>3.3193E-2</v>
      </c>
      <c r="M2733" s="45">
        <v>1.8657999999999999E-3</v>
      </c>
    </row>
    <row r="2734" spans="4:13" ht="15.75" customHeight="1" x14ac:dyDescent="0.25">
      <c r="D2734" s="40"/>
      <c r="E2734" s="40"/>
      <c r="F2734" s="101">
        <v>40340</v>
      </c>
      <c r="G2734" s="44">
        <v>3.4968999999999998E-3</v>
      </c>
      <c r="H2734" s="44">
        <v>5.3705999999999997E-3</v>
      </c>
      <c r="I2734" s="44">
        <v>7.4612999999999997E-3</v>
      </c>
      <c r="J2734" s="44">
        <v>3.2500000000000001E-2</v>
      </c>
      <c r="K2734" s="44">
        <v>3.2346E-2</v>
      </c>
      <c r="M2734" s="45">
        <v>1.8743000000000002E-3</v>
      </c>
    </row>
    <row r="2735" spans="4:13" ht="15.75" customHeight="1" x14ac:dyDescent="0.25">
      <c r="D2735" s="40"/>
      <c r="E2735" s="40"/>
      <c r="F2735" s="101">
        <v>40343</v>
      </c>
      <c r="G2735" s="44">
        <v>3.4968999999999998E-3</v>
      </c>
      <c r="H2735" s="44">
        <v>5.3705999999999997E-3</v>
      </c>
      <c r="I2735" s="44">
        <v>7.5031000000000004E-3</v>
      </c>
      <c r="J2735" s="44">
        <v>3.2500000000000001E-2</v>
      </c>
      <c r="K2735" s="44">
        <v>3.2529000000000002E-2</v>
      </c>
      <c r="M2735" s="45">
        <v>1.8901E-3</v>
      </c>
    </row>
    <row r="2736" spans="4:13" ht="15.75" customHeight="1" x14ac:dyDescent="0.25">
      <c r="D2736" s="40"/>
      <c r="E2736" s="40"/>
      <c r="F2736" s="101">
        <v>40344</v>
      </c>
      <c r="G2736" s="44">
        <v>3.4968999999999998E-3</v>
      </c>
      <c r="H2736" s="44">
        <v>5.3893999999999999E-3</v>
      </c>
      <c r="I2736" s="44">
        <v>7.5480999999999994E-3</v>
      </c>
      <c r="J2736" s="44">
        <v>3.2500000000000001E-2</v>
      </c>
      <c r="K2736" s="44">
        <v>3.3024999999999999E-2</v>
      </c>
      <c r="M2736" s="45">
        <v>1.8901E-3</v>
      </c>
    </row>
    <row r="2737" spans="4:13" ht="15.75" customHeight="1" x14ac:dyDescent="0.25">
      <c r="D2737" s="40"/>
      <c r="E2737" s="40"/>
      <c r="F2737" s="101">
        <v>40345</v>
      </c>
      <c r="G2737" s="44">
        <v>3.4844000000000003E-3</v>
      </c>
      <c r="H2737" s="44">
        <v>5.3893999999999999E-3</v>
      </c>
      <c r="I2737" s="44">
        <v>7.5456000000000004E-3</v>
      </c>
      <c r="J2737" s="44">
        <v>3.2500000000000001E-2</v>
      </c>
      <c r="K2737" s="44">
        <v>3.2600999999999998E-2</v>
      </c>
      <c r="M2737" s="45">
        <v>1.9001000000000001E-3</v>
      </c>
    </row>
    <row r="2738" spans="4:13" ht="15.75" customHeight="1" x14ac:dyDescent="0.25">
      <c r="D2738" s="40"/>
      <c r="E2738" s="40"/>
      <c r="F2738" s="101">
        <v>40346</v>
      </c>
      <c r="G2738" s="44">
        <v>3.4749999999999998E-3</v>
      </c>
      <c r="H2738" s="44">
        <v>5.3924999999999997E-3</v>
      </c>
      <c r="I2738" s="44">
        <v>7.5475000000000004E-3</v>
      </c>
      <c r="J2738" s="44">
        <v>3.2500000000000001E-2</v>
      </c>
      <c r="K2738" s="44">
        <v>3.1886999999999999E-2</v>
      </c>
      <c r="M2738" s="45">
        <v>1.9502E-3</v>
      </c>
    </row>
    <row r="2739" spans="4:13" ht="15.75" customHeight="1" x14ac:dyDescent="0.25">
      <c r="D2739" s="40"/>
      <c r="E2739" s="40"/>
      <c r="F2739" s="101">
        <v>40347</v>
      </c>
      <c r="G2739" s="44">
        <v>3.4733999999999998E-3</v>
      </c>
      <c r="H2739" s="44">
        <v>5.3818999999999994E-3</v>
      </c>
      <c r="I2739" s="44">
        <v>7.5063000000000005E-3</v>
      </c>
      <c r="J2739" s="44">
        <v>3.2500000000000001E-2</v>
      </c>
      <c r="K2739" s="44">
        <v>3.2195000000000001E-2</v>
      </c>
      <c r="M2739" s="45">
        <v>1.9517999999999998E-3</v>
      </c>
    </row>
    <row r="2740" spans="4:13" ht="15.75" customHeight="1" x14ac:dyDescent="0.25">
      <c r="D2740" s="40"/>
      <c r="E2740" s="40"/>
      <c r="F2740" s="101">
        <v>40350</v>
      </c>
      <c r="G2740" s="44">
        <v>3.4719E-3</v>
      </c>
      <c r="H2740" s="44">
        <v>5.3837999999999994E-3</v>
      </c>
      <c r="I2740" s="44">
        <v>7.4955999999999998E-3</v>
      </c>
      <c r="J2740" s="44">
        <v>3.2500000000000001E-2</v>
      </c>
      <c r="K2740" s="44">
        <v>3.2413999999999998E-2</v>
      </c>
      <c r="M2740" s="45">
        <v>1.9735E-3</v>
      </c>
    </row>
    <row r="2741" spans="4:13" ht="15.75" customHeight="1" x14ac:dyDescent="0.25">
      <c r="D2741" s="40"/>
      <c r="E2741" s="40"/>
      <c r="F2741" s="101">
        <v>40351</v>
      </c>
      <c r="G2741" s="44">
        <v>3.4719E-3</v>
      </c>
      <c r="H2741" s="44">
        <v>5.3825000000000001E-3</v>
      </c>
      <c r="I2741" s="44">
        <v>7.4700000000000001E-3</v>
      </c>
      <c r="J2741" s="44">
        <v>3.2500000000000001E-2</v>
      </c>
      <c r="K2741" s="44">
        <v>3.1663999999999998E-2</v>
      </c>
      <c r="M2741" s="45">
        <v>1.9735E-3</v>
      </c>
    </row>
    <row r="2742" spans="4:13" ht="15.75" customHeight="1" x14ac:dyDescent="0.25">
      <c r="D2742" s="40"/>
      <c r="E2742" s="40"/>
      <c r="F2742" s="101">
        <v>40352</v>
      </c>
      <c r="G2742" s="44">
        <v>3.4719E-3</v>
      </c>
      <c r="H2742" s="44">
        <v>5.3825000000000001E-3</v>
      </c>
      <c r="I2742" s="44">
        <v>7.4868999999999995E-3</v>
      </c>
      <c r="J2742" s="44">
        <v>3.2500000000000001E-2</v>
      </c>
      <c r="K2742" s="44">
        <v>3.1190000000000002E-2</v>
      </c>
      <c r="M2742" s="45">
        <v>1.9767999999999999E-3</v>
      </c>
    </row>
    <row r="2743" spans="4:13" ht="15.75" customHeight="1" x14ac:dyDescent="0.25">
      <c r="D2743" s="40"/>
      <c r="E2743" s="40"/>
      <c r="F2743" s="101">
        <v>40353</v>
      </c>
      <c r="G2743" s="44">
        <v>3.4719E-3</v>
      </c>
      <c r="H2743" s="44">
        <v>5.3718999999999998E-3</v>
      </c>
      <c r="I2743" s="44">
        <v>7.5194000000000007E-3</v>
      </c>
      <c r="J2743" s="44">
        <v>3.2500000000000001E-2</v>
      </c>
      <c r="K2743" s="44">
        <v>3.1371000000000003E-2</v>
      </c>
      <c r="M2743" s="45">
        <v>1.9877000000000002E-3</v>
      </c>
    </row>
    <row r="2744" spans="4:13" ht="15.75" customHeight="1" x14ac:dyDescent="0.25">
      <c r="D2744" s="40"/>
      <c r="E2744" s="40"/>
      <c r="F2744" s="101">
        <v>40354</v>
      </c>
      <c r="G2744" s="44">
        <v>3.4719E-3</v>
      </c>
      <c r="H2744" s="44">
        <v>5.3468999999999999E-3</v>
      </c>
      <c r="I2744" s="44">
        <v>7.5319000000000002E-3</v>
      </c>
      <c r="J2744" s="44">
        <v>3.2500000000000001E-2</v>
      </c>
      <c r="K2744" s="44">
        <v>3.1078000000000001E-2</v>
      </c>
      <c r="M2744" s="45">
        <v>2.0033999999999998E-3</v>
      </c>
    </row>
    <row r="2745" spans="4:13" ht="15.75" customHeight="1" x14ac:dyDescent="0.25">
      <c r="D2745" s="40"/>
      <c r="E2745" s="40"/>
      <c r="F2745" s="101">
        <v>40357</v>
      </c>
      <c r="G2745" s="44">
        <v>3.4719E-3</v>
      </c>
      <c r="H2745" s="44">
        <v>5.3344000000000004E-3</v>
      </c>
      <c r="I2745" s="44">
        <v>7.4719000000000001E-3</v>
      </c>
      <c r="J2745" s="44">
        <v>3.2500000000000001E-2</v>
      </c>
      <c r="K2745" s="44">
        <v>3.0210000000000001E-2</v>
      </c>
      <c r="M2745" s="45">
        <v>2.0402000000000003E-3</v>
      </c>
    </row>
    <row r="2746" spans="4:13" ht="15.75" customHeight="1" x14ac:dyDescent="0.25">
      <c r="D2746" s="40"/>
      <c r="E2746" s="40"/>
      <c r="F2746" s="101">
        <v>40358</v>
      </c>
      <c r="G2746" s="44">
        <v>3.4562999999999998E-3</v>
      </c>
      <c r="H2746" s="44">
        <v>5.3300000000000005E-3</v>
      </c>
      <c r="I2746" s="44">
        <v>7.5068999999999995E-3</v>
      </c>
      <c r="J2746" s="44">
        <v>3.2500000000000001E-2</v>
      </c>
      <c r="K2746" s="44">
        <v>2.9491E-2</v>
      </c>
      <c r="M2746" s="45">
        <v>2.0502000000000003E-3</v>
      </c>
    </row>
    <row r="2747" spans="4:13" ht="15.75" customHeight="1" x14ac:dyDescent="0.25">
      <c r="D2747" s="40"/>
      <c r="E2747" s="40"/>
      <c r="F2747" s="101">
        <v>40359</v>
      </c>
      <c r="G2747" s="44">
        <v>3.4844000000000003E-3</v>
      </c>
      <c r="H2747" s="44">
        <v>5.3393999999999994E-3</v>
      </c>
      <c r="I2747" s="44">
        <v>7.5249999999999996E-3</v>
      </c>
      <c r="J2747" s="44">
        <v>3.2500000000000001E-2</v>
      </c>
      <c r="K2747" s="44">
        <v>2.9310999999999997E-2</v>
      </c>
      <c r="M2747" s="45">
        <v>2.0601999999999999E-3</v>
      </c>
    </row>
    <row r="2748" spans="4:13" ht="15.75" customHeight="1" x14ac:dyDescent="0.25">
      <c r="D2748" s="40"/>
      <c r="E2748" s="40"/>
      <c r="F2748" s="101">
        <v>40360</v>
      </c>
      <c r="G2748" s="44">
        <v>3.4719E-3</v>
      </c>
      <c r="H2748" s="44">
        <v>5.3330999999999995E-3</v>
      </c>
      <c r="I2748" s="44">
        <v>7.5100000000000002E-3</v>
      </c>
      <c r="J2748" s="44">
        <v>3.2500000000000001E-2</v>
      </c>
      <c r="K2748" s="44">
        <v>2.947E-2</v>
      </c>
      <c r="M2748" s="45">
        <v>2.1221E-3</v>
      </c>
    </row>
    <row r="2749" spans="4:13" ht="15.75" customHeight="1" x14ac:dyDescent="0.25">
      <c r="D2749" s="40"/>
      <c r="E2749" s="40"/>
      <c r="F2749" s="101">
        <v>40361</v>
      </c>
      <c r="G2749" s="44">
        <v>3.4749999999999998E-3</v>
      </c>
      <c r="H2749" s="44">
        <v>5.3363000000000004E-3</v>
      </c>
      <c r="I2749" s="44">
        <v>7.5005999999999996E-3</v>
      </c>
      <c r="J2749" s="44">
        <v>3.2500000000000001E-2</v>
      </c>
      <c r="K2749" s="44">
        <v>2.9769999999999998E-2</v>
      </c>
      <c r="M2749" s="45">
        <v>2.1163000000000002E-3</v>
      </c>
    </row>
    <row r="2750" spans="4:13" ht="15.75" customHeight="1" x14ac:dyDescent="0.25">
      <c r="D2750" s="40"/>
      <c r="E2750" s="40"/>
      <c r="F2750" s="101">
        <v>40364</v>
      </c>
      <c r="G2750" s="44">
        <v>3.4624999999999999E-3</v>
      </c>
      <c r="H2750" s="44">
        <v>5.3125000000000004E-3</v>
      </c>
      <c r="I2750" s="44">
        <v>7.4343999999999999E-3</v>
      </c>
      <c r="J2750" s="44" t="s">
        <v>33</v>
      </c>
      <c r="K2750" s="44">
        <v>2.9769999999999998E-2</v>
      </c>
      <c r="M2750" s="45">
        <v>2.1163000000000002E-3</v>
      </c>
    </row>
    <row r="2751" spans="4:13" ht="15.75" customHeight="1" x14ac:dyDescent="0.25">
      <c r="D2751" s="40"/>
      <c r="E2751" s="40"/>
      <c r="F2751" s="101">
        <v>40365</v>
      </c>
      <c r="G2751" s="44">
        <v>3.4624999999999999E-3</v>
      </c>
      <c r="H2751" s="44">
        <v>5.3112999999999997E-3</v>
      </c>
      <c r="I2751" s="44">
        <v>7.4244000000000003E-3</v>
      </c>
      <c r="J2751" s="44">
        <v>3.2500000000000001E-2</v>
      </c>
      <c r="K2751" s="44">
        <v>2.9302000000000002E-2</v>
      </c>
      <c r="M2751" s="45">
        <v>2.1034000000000001E-3</v>
      </c>
    </row>
    <row r="2752" spans="4:13" ht="15.75" customHeight="1" x14ac:dyDescent="0.25">
      <c r="D2752" s="40"/>
      <c r="E2752" s="40"/>
      <c r="F2752" s="101">
        <v>40366</v>
      </c>
      <c r="G2752" s="44">
        <v>3.4499999999999999E-3</v>
      </c>
      <c r="H2752" s="44">
        <v>5.2988000000000002E-3</v>
      </c>
      <c r="I2752" s="44">
        <v>7.4244000000000003E-3</v>
      </c>
      <c r="J2752" s="44">
        <v>3.2500000000000001E-2</v>
      </c>
      <c r="K2752" s="44">
        <v>2.9803000000000003E-2</v>
      </c>
      <c r="M2752" s="45">
        <v>2.1063000000000002E-3</v>
      </c>
    </row>
    <row r="2753" spans="4:13" ht="15.75" customHeight="1" x14ac:dyDescent="0.25">
      <c r="D2753" s="40"/>
      <c r="E2753" s="40"/>
      <c r="F2753" s="101">
        <v>40367</v>
      </c>
      <c r="G2753" s="44">
        <v>3.4250000000000001E-3</v>
      </c>
      <c r="H2753" s="44">
        <v>5.2749999999999993E-3</v>
      </c>
      <c r="I2753" s="44">
        <v>7.3718999999999998E-3</v>
      </c>
      <c r="J2753" s="44">
        <v>3.2500000000000001E-2</v>
      </c>
      <c r="K2753" s="44">
        <v>3.0306000000000003E-2</v>
      </c>
      <c r="M2753" s="45">
        <v>2.1064E-3</v>
      </c>
    </row>
    <row r="2754" spans="4:13" ht="15.75" customHeight="1" x14ac:dyDescent="0.25">
      <c r="D2754" s="40"/>
      <c r="E2754" s="40"/>
      <c r="F2754" s="101">
        <v>40368</v>
      </c>
      <c r="G2754" s="44">
        <v>3.4094000000000004E-3</v>
      </c>
      <c r="H2754" s="44">
        <v>5.2681000000000004E-3</v>
      </c>
      <c r="I2754" s="44">
        <v>7.3318999999999997E-3</v>
      </c>
      <c r="J2754" s="44">
        <v>3.2500000000000001E-2</v>
      </c>
      <c r="K2754" s="44">
        <v>3.0520000000000002E-2</v>
      </c>
      <c r="M2754" s="45">
        <v>2.1099000000000001E-3</v>
      </c>
    </row>
    <row r="2755" spans="4:13" ht="15.75" customHeight="1" x14ac:dyDescent="0.25">
      <c r="D2755" s="40"/>
      <c r="E2755" s="40"/>
      <c r="F2755" s="101">
        <v>40371</v>
      </c>
      <c r="G2755" s="44">
        <v>3.4094000000000004E-3</v>
      </c>
      <c r="H2755" s="44">
        <v>5.2556E-3</v>
      </c>
      <c r="I2755" s="44">
        <v>7.3163000000000004E-3</v>
      </c>
      <c r="J2755" s="44">
        <v>3.2500000000000001E-2</v>
      </c>
      <c r="K2755" s="44">
        <v>3.0628000000000002E-2</v>
      </c>
      <c r="M2755" s="45">
        <v>2.1065999999999997E-3</v>
      </c>
    </row>
    <row r="2756" spans="4:13" ht="15.75" customHeight="1" x14ac:dyDescent="0.25">
      <c r="D2756" s="40"/>
      <c r="E2756" s="40"/>
      <c r="F2756" s="101">
        <v>40372</v>
      </c>
      <c r="G2756" s="44">
        <v>3.4094000000000004E-3</v>
      </c>
      <c r="H2756" s="44">
        <v>5.2594E-3</v>
      </c>
      <c r="I2756" s="44">
        <v>7.3312999999999998E-3</v>
      </c>
      <c r="J2756" s="44">
        <v>3.2500000000000001E-2</v>
      </c>
      <c r="K2756" s="44">
        <v>3.1208E-2</v>
      </c>
      <c r="M2756" s="45">
        <v>2.1034000000000001E-3</v>
      </c>
    </row>
    <row r="2757" spans="4:13" ht="15.75" customHeight="1" x14ac:dyDescent="0.25">
      <c r="D2757" s="40"/>
      <c r="E2757" s="40"/>
      <c r="F2757" s="101">
        <v>40373</v>
      </c>
      <c r="G2757" s="44">
        <v>3.4094000000000004E-3</v>
      </c>
      <c r="H2757" s="44">
        <v>5.2563000000000002E-3</v>
      </c>
      <c r="I2757" s="44">
        <v>7.3131000000000003E-3</v>
      </c>
      <c r="J2757" s="44">
        <v>3.2500000000000001E-2</v>
      </c>
      <c r="K2757" s="44">
        <v>3.0426000000000002E-2</v>
      </c>
      <c r="M2757" s="45">
        <v>2.1153000000000001E-3</v>
      </c>
    </row>
    <row r="2758" spans="4:13" ht="15.75" customHeight="1" x14ac:dyDescent="0.25">
      <c r="D2758" s="40"/>
      <c r="E2758" s="40"/>
      <c r="F2758" s="101">
        <v>40374</v>
      </c>
      <c r="G2758" s="44">
        <v>3.4062999999999997E-3</v>
      </c>
      <c r="H2758" s="44">
        <v>5.2468999999999997E-3</v>
      </c>
      <c r="I2758" s="44">
        <v>7.2987999999999994E-3</v>
      </c>
      <c r="J2758" s="44">
        <v>3.2500000000000001E-2</v>
      </c>
      <c r="K2758" s="44">
        <v>2.9937000000000002E-2</v>
      </c>
      <c r="M2758" s="45">
        <v>2.1283000000000001E-3</v>
      </c>
    </row>
    <row r="2759" spans="4:13" ht="15.75" customHeight="1" x14ac:dyDescent="0.25">
      <c r="D2759" s="40"/>
      <c r="E2759" s="40"/>
      <c r="F2759" s="101">
        <v>40375</v>
      </c>
      <c r="G2759" s="44">
        <v>3.3812999999999998E-3</v>
      </c>
      <c r="H2759" s="44">
        <v>5.2125000000000001E-3</v>
      </c>
      <c r="I2759" s="44">
        <v>7.2655999999999997E-3</v>
      </c>
      <c r="J2759" s="44">
        <v>3.2500000000000001E-2</v>
      </c>
      <c r="K2759" s="44">
        <v>2.9215000000000001E-2</v>
      </c>
      <c r="M2759" s="45">
        <v>2.1227999999999998E-3</v>
      </c>
    </row>
    <row r="2760" spans="4:13" ht="15.75" customHeight="1" x14ac:dyDescent="0.25">
      <c r="D2760" s="40"/>
      <c r="E2760" s="40"/>
      <c r="F2760" s="101">
        <v>40378</v>
      </c>
      <c r="G2760" s="44">
        <v>3.3687999999999999E-3</v>
      </c>
      <c r="H2760" s="44">
        <v>5.1780999999999997E-3</v>
      </c>
      <c r="I2760" s="44">
        <v>7.1813000000000007E-3</v>
      </c>
      <c r="J2760" s="44">
        <v>3.2500000000000001E-2</v>
      </c>
      <c r="K2760" s="44">
        <v>2.9537000000000001E-2</v>
      </c>
      <c r="M2760" s="45">
        <v>2.1227999999999998E-3</v>
      </c>
    </row>
    <row r="2761" spans="4:13" ht="15.75" customHeight="1" x14ac:dyDescent="0.25">
      <c r="D2761" s="40"/>
      <c r="E2761" s="40"/>
      <c r="F2761" s="101">
        <v>40379</v>
      </c>
      <c r="G2761" s="44">
        <v>3.3250000000000003E-3</v>
      </c>
      <c r="H2761" s="44">
        <v>5.1249999999999993E-3</v>
      </c>
      <c r="I2761" s="44">
        <v>7.1087999999999993E-3</v>
      </c>
      <c r="J2761" s="44">
        <v>3.2500000000000001E-2</v>
      </c>
      <c r="K2761" s="44">
        <v>2.9481E-2</v>
      </c>
      <c r="M2761" s="45">
        <v>2.1163000000000002E-3</v>
      </c>
    </row>
    <row r="2762" spans="4:13" ht="15.75" customHeight="1" x14ac:dyDescent="0.25">
      <c r="D2762" s="40"/>
      <c r="E2762" s="40"/>
      <c r="F2762" s="101">
        <v>40380</v>
      </c>
      <c r="G2762" s="44">
        <v>3.3062999999999999E-3</v>
      </c>
      <c r="H2762" s="44">
        <v>5.0625000000000002E-3</v>
      </c>
      <c r="I2762" s="44">
        <v>7.0263000000000001E-3</v>
      </c>
      <c r="J2762" s="44">
        <v>3.2500000000000001E-2</v>
      </c>
      <c r="K2762" s="44">
        <v>2.8782000000000002E-2</v>
      </c>
      <c r="M2762" s="45">
        <v>2.1123000000000001E-3</v>
      </c>
    </row>
    <row r="2763" spans="4:13" ht="15.75" customHeight="1" x14ac:dyDescent="0.25">
      <c r="D2763" s="40"/>
      <c r="E2763" s="40"/>
      <c r="F2763" s="101">
        <v>40381</v>
      </c>
      <c r="G2763" s="44">
        <v>3.2875000000000001E-3</v>
      </c>
      <c r="H2763" s="44">
        <v>4.9781000000000001E-3</v>
      </c>
      <c r="I2763" s="44">
        <v>7.0074999999999998E-3</v>
      </c>
      <c r="J2763" s="44">
        <v>3.2500000000000001E-2</v>
      </c>
      <c r="K2763" s="44">
        <v>2.9352999999999997E-2</v>
      </c>
      <c r="M2763" s="45">
        <v>2.1189E-3</v>
      </c>
    </row>
    <row r="2764" spans="4:13" ht="15.75" customHeight="1" x14ac:dyDescent="0.25">
      <c r="D2764" s="40"/>
      <c r="E2764" s="40"/>
      <c r="F2764" s="101">
        <v>40382</v>
      </c>
      <c r="G2764" s="44">
        <v>3.2688000000000001E-3</v>
      </c>
      <c r="H2764" s="44">
        <v>4.9313000000000004E-3</v>
      </c>
      <c r="I2764" s="44">
        <v>6.9699999999999996E-3</v>
      </c>
      <c r="J2764" s="44">
        <v>3.2500000000000001E-2</v>
      </c>
      <c r="K2764" s="44">
        <v>2.9943000000000001E-2</v>
      </c>
      <c r="M2764" s="45">
        <v>2.1227999999999998E-3</v>
      </c>
    </row>
    <row r="2765" spans="4:13" ht="15.75" customHeight="1" x14ac:dyDescent="0.25">
      <c r="D2765" s="40"/>
      <c r="E2765" s="40"/>
      <c r="F2765" s="101">
        <v>40385</v>
      </c>
      <c r="G2765" s="44">
        <v>3.2500000000000003E-3</v>
      </c>
      <c r="H2765" s="44">
        <v>4.875E-3</v>
      </c>
      <c r="I2765" s="44">
        <v>6.9769000000000003E-3</v>
      </c>
      <c r="J2765" s="44">
        <v>3.2500000000000001E-2</v>
      </c>
      <c r="K2765" s="44">
        <v>2.9923999999999999E-2</v>
      </c>
      <c r="M2765" s="45">
        <v>2.1227999999999998E-3</v>
      </c>
    </row>
    <row r="2766" spans="4:13" ht="15.75" customHeight="1" x14ac:dyDescent="0.25">
      <c r="D2766" s="40"/>
      <c r="E2766" s="40"/>
      <c r="F2766" s="101">
        <v>40386</v>
      </c>
      <c r="G2766" s="44">
        <v>3.2063000000000005E-3</v>
      </c>
      <c r="H2766" s="44">
        <v>4.8124999999999999E-3</v>
      </c>
      <c r="I2766" s="44">
        <v>6.9430999999999998E-3</v>
      </c>
      <c r="J2766" s="44">
        <v>3.2500000000000001E-2</v>
      </c>
      <c r="K2766" s="44">
        <v>3.0485000000000002E-2</v>
      </c>
      <c r="M2766" s="45">
        <v>2.1291999999999999E-3</v>
      </c>
    </row>
    <row r="2767" spans="4:13" ht="15.75" customHeight="1" x14ac:dyDescent="0.25">
      <c r="D2767" s="40"/>
      <c r="E2767" s="40"/>
      <c r="F2767" s="101">
        <v>40387</v>
      </c>
      <c r="G2767" s="44">
        <v>3.1563000000000003E-3</v>
      </c>
      <c r="H2767" s="44">
        <v>4.7499999999999999E-3</v>
      </c>
      <c r="I2767" s="44">
        <v>6.8793999999999999E-3</v>
      </c>
      <c r="J2767" s="44">
        <v>3.2500000000000001E-2</v>
      </c>
      <c r="K2767" s="44">
        <v>2.9849999999999998E-2</v>
      </c>
      <c r="M2767" s="45">
        <v>2.1275000000000001E-3</v>
      </c>
    </row>
    <row r="2768" spans="4:13" ht="15.75" customHeight="1" x14ac:dyDescent="0.25">
      <c r="D2768" s="40"/>
      <c r="E2768" s="40"/>
      <c r="F2768" s="101">
        <v>40388</v>
      </c>
      <c r="G2768" s="44">
        <v>3.1156000000000001E-3</v>
      </c>
      <c r="H2768" s="44">
        <v>4.6562999999999995E-3</v>
      </c>
      <c r="I2768" s="44">
        <v>6.7768999999999998E-3</v>
      </c>
      <c r="J2768" s="44">
        <v>3.2500000000000001E-2</v>
      </c>
      <c r="K2768" s="44">
        <v>2.9794000000000001E-2</v>
      </c>
      <c r="M2768" s="45">
        <v>2.1313999999999999E-3</v>
      </c>
    </row>
    <row r="2769" spans="4:13" ht="15.75" customHeight="1" x14ac:dyDescent="0.25">
      <c r="D2769" s="40"/>
      <c r="E2769" s="40"/>
      <c r="F2769" s="101">
        <v>40389</v>
      </c>
      <c r="G2769" s="44">
        <v>3.0499999999999998E-3</v>
      </c>
      <c r="H2769" s="44">
        <v>4.5374999999999999E-3</v>
      </c>
      <c r="I2769" s="44">
        <v>6.6781000000000002E-3</v>
      </c>
      <c r="J2769" s="44">
        <v>3.2500000000000001E-2</v>
      </c>
      <c r="K2769" s="44">
        <v>2.9051999999999998E-2</v>
      </c>
      <c r="M2769" s="45">
        <v>2.1389E-3</v>
      </c>
    </row>
    <row r="2770" spans="4:13" ht="15.75" customHeight="1" x14ac:dyDescent="0.25">
      <c r="D2770" s="40"/>
      <c r="E2770" s="40"/>
      <c r="F2770" s="101">
        <v>40392</v>
      </c>
      <c r="G2770" s="44">
        <v>3.0281000000000001E-3</v>
      </c>
      <c r="H2770" s="44">
        <v>4.4469000000000002E-3</v>
      </c>
      <c r="I2770" s="44">
        <v>6.5994000000000001E-3</v>
      </c>
      <c r="J2770" s="44">
        <v>3.2500000000000001E-2</v>
      </c>
      <c r="K2770" s="44">
        <v>2.9609E-2</v>
      </c>
      <c r="M2770" s="45">
        <v>2.1486000000000001E-3</v>
      </c>
    </row>
    <row r="2771" spans="4:13" ht="15.75" customHeight="1" x14ac:dyDescent="0.25">
      <c r="D2771" s="40"/>
      <c r="E2771" s="40"/>
      <c r="F2771" s="101">
        <v>40393</v>
      </c>
      <c r="G2771" s="44">
        <v>3.0000000000000001E-3</v>
      </c>
      <c r="H2771" s="44">
        <v>4.3468999999999999E-3</v>
      </c>
      <c r="I2771" s="44">
        <v>6.4956000000000007E-3</v>
      </c>
      <c r="J2771" s="44">
        <v>3.2500000000000001E-2</v>
      </c>
      <c r="K2771" s="44">
        <v>2.9085E-2</v>
      </c>
      <c r="M2771" s="45">
        <v>2.1356999999999999E-3</v>
      </c>
    </row>
    <row r="2772" spans="4:13" ht="15.75" customHeight="1" x14ac:dyDescent="0.25">
      <c r="D2772" s="40"/>
      <c r="E2772" s="40"/>
      <c r="F2772" s="101">
        <v>40394</v>
      </c>
      <c r="G2772" s="44">
        <v>2.9531000000000002E-3</v>
      </c>
      <c r="H2772" s="44">
        <v>4.2405999999999998E-3</v>
      </c>
      <c r="I2772" s="44">
        <v>6.3831000000000001E-3</v>
      </c>
      <c r="J2772" s="44">
        <v>3.2500000000000001E-2</v>
      </c>
      <c r="K2772" s="44">
        <v>2.9498000000000003E-2</v>
      </c>
      <c r="M2772" s="45">
        <v>2.1296000000000002E-3</v>
      </c>
    </row>
    <row r="2773" spans="4:13" ht="15.75" customHeight="1" x14ac:dyDescent="0.25">
      <c r="D2773" s="40"/>
      <c r="E2773" s="40"/>
      <c r="F2773" s="101">
        <v>40395</v>
      </c>
      <c r="G2773" s="44">
        <v>2.9469000000000001E-3</v>
      </c>
      <c r="H2773" s="44">
        <v>4.1812999999999998E-3</v>
      </c>
      <c r="I2773" s="44">
        <v>6.3893999999999999E-3</v>
      </c>
      <c r="J2773" s="44">
        <v>3.2500000000000001E-2</v>
      </c>
      <c r="K2773" s="44">
        <v>2.9010999999999999E-2</v>
      </c>
      <c r="M2773" s="45">
        <v>2.1275000000000001E-3</v>
      </c>
    </row>
    <row r="2774" spans="4:13" ht="15.75" customHeight="1" x14ac:dyDescent="0.25">
      <c r="D2774" s="40"/>
      <c r="E2774" s="40"/>
      <c r="F2774" s="101">
        <v>40396</v>
      </c>
      <c r="G2774" s="44">
        <v>2.9343999999999998E-3</v>
      </c>
      <c r="H2774" s="44">
        <v>4.1124999999999998E-3</v>
      </c>
      <c r="I2774" s="44">
        <v>6.3375000000000003E-3</v>
      </c>
      <c r="J2774" s="44">
        <v>3.2500000000000001E-2</v>
      </c>
      <c r="K2774" s="44">
        <v>2.8166000000000004E-2</v>
      </c>
      <c r="M2774" s="45">
        <v>2.1221E-3</v>
      </c>
    </row>
    <row r="2775" spans="4:13" ht="15.75" customHeight="1" x14ac:dyDescent="0.25">
      <c r="D2775" s="40"/>
      <c r="E2775" s="40"/>
      <c r="F2775" s="101">
        <v>40399</v>
      </c>
      <c r="G2775" s="44">
        <v>2.8999999999999998E-3</v>
      </c>
      <c r="H2775" s="44">
        <v>4.0438000000000002E-3</v>
      </c>
      <c r="I2775" s="44">
        <v>6.2749999999999993E-3</v>
      </c>
      <c r="J2775" s="44">
        <v>3.2500000000000001E-2</v>
      </c>
      <c r="K2775" s="44">
        <v>2.8288999999999998E-2</v>
      </c>
      <c r="M2775" s="45">
        <v>2.1099000000000001E-3</v>
      </c>
    </row>
    <row r="2776" spans="4:13" ht="15.75" customHeight="1" x14ac:dyDescent="0.25">
      <c r="D2776" s="40"/>
      <c r="E2776" s="40"/>
      <c r="F2776" s="101">
        <v>40400</v>
      </c>
      <c r="G2776" s="44">
        <v>2.8563E-3</v>
      </c>
      <c r="H2776" s="44">
        <v>3.9781E-3</v>
      </c>
      <c r="I2776" s="44">
        <v>6.2031000000000005E-3</v>
      </c>
      <c r="J2776" s="44">
        <v>3.2500000000000001E-2</v>
      </c>
      <c r="K2776" s="44">
        <v>2.7592999999999999E-2</v>
      </c>
      <c r="M2776" s="45">
        <v>2.1034000000000001E-3</v>
      </c>
    </row>
    <row r="2777" spans="4:13" ht="15.75" customHeight="1" x14ac:dyDescent="0.25">
      <c r="D2777" s="40"/>
      <c r="E2777" s="40"/>
      <c r="F2777" s="101">
        <v>40401</v>
      </c>
      <c r="G2777" s="44">
        <v>2.7938000000000004E-3</v>
      </c>
      <c r="H2777" s="44">
        <v>3.8438000000000001E-3</v>
      </c>
      <c r="I2777" s="44">
        <v>6.025E-3</v>
      </c>
      <c r="J2777" s="44">
        <v>3.2500000000000001E-2</v>
      </c>
      <c r="K2777" s="44">
        <v>2.6814000000000001E-2</v>
      </c>
      <c r="M2777" s="45">
        <v>2.1002E-3</v>
      </c>
    </row>
    <row r="2778" spans="4:13" ht="15.75" customHeight="1" x14ac:dyDescent="0.25">
      <c r="D2778" s="40"/>
      <c r="E2778" s="40"/>
      <c r="F2778" s="101">
        <v>40402</v>
      </c>
      <c r="G2778" s="44">
        <v>2.7594000000000004E-3</v>
      </c>
      <c r="H2778" s="44">
        <v>3.7624999999999998E-3</v>
      </c>
      <c r="I2778" s="44">
        <v>5.9406000000000007E-3</v>
      </c>
      <c r="J2778" s="44">
        <v>3.2500000000000001E-2</v>
      </c>
      <c r="K2778" s="44">
        <v>2.7454999999999997E-2</v>
      </c>
      <c r="M2778" s="45">
        <v>2.1096000000000001E-3</v>
      </c>
    </row>
    <row r="2779" spans="4:13" ht="15.75" customHeight="1" x14ac:dyDescent="0.25">
      <c r="D2779" s="40"/>
      <c r="E2779" s="40"/>
      <c r="F2779" s="101">
        <v>40403</v>
      </c>
      <c r="G2779" s="44">
        <v>2.7187999999999999E-3</v>
      </c>
      <c r="H2779" s="44">
        <v>3.6937999999999997E-3</v>
      </c>
      <c r="I2779" s="44">
        <v>5.9187999999999992E-3</v>
      </c>
      <c r="J2779" s="44">
        <v>3.2500000000000001E-2</v>
      </c>
      <c r="K2779" s="44">
        <v>2.6716000000000004E-2</v>
      </c>
      <c r="M2779" s="45">
        <v>2.1163000000000002E-3</v>
      </c>
    </row>
    <row r="2780" spans="4:13" ht="15.75" customHeight="1" x14ac:dyDescent="0.25">
      <c r="D2780" s="40"/>
      <c r="E2780" s="40"/>
      <c r="F2780" s="101">
        <v>40406</v>
      </c>
      <c r="G2780" s="44">
        <v>2.6938000000000001E-3</v>
      </c>
      <c r="H2780" s="44">
        <v>3.6187999999999997E-3</v>
      </c>
      <c r="I2780" s="44">
        <v>5.8731E-3</v>
      </c>
      <c r="J2780" s="44">
        <v>3.2500000000000001E-2</v>
      </c>
      <c r="K2780" s="44">
        <v>2.5626000000000003E-2</v>
      </c>
      <c r="M2780" s="45">
        <v>2.1389E-3</v>
      </c>
    </row>
    <row r="2781" spans="4:13" ht="15.75" customHeight="1" x14ac:dyDescent="0.25">
      <c r="D2781" s="40"/>
      <c r="E2781" s="40"/>
      <c r="F2781" s="101">
        <v>40407</v>
      </c>
      <c r="G2781" s="44">
        <v>2.6656000000000002E-3</v>
      </c>
      <c r="H2781" s="44">
        <v>3.5219000000000001E-3</v>
      </c>
      <c r="I2781" s="44">
        <v>5.7650000000000002E-3</v>
      </c>
      <c r="J2781" s="44">
        <v>3.2500000000000001E-2</v>
      </c>
      <c r="K2781" s="44">
        <v>2.6320999999999997E-2</v>
      </c>
      <c r="M2781" s="45">
        <v>2.1453000000000002E-3</v>
      </c>
    </row>
    <row r="2782" spans="4:13" ht="15.75" customHeight="1" x14ac:dyDescent="0.25">
      <c r="D2782" s="40"/>
      <c r="E2782" s="40"/>
      <c r="F2782" s="101">
        <v>40408</v>
      </c>
      <c r="G2782" s="44">
        <v>2.6624999999999999E-3</v>
      </c>
      <c r="H2782" s="44">
        <v>3.4546999999999998E-3</v>
      </c>
      <c r="I2782" s="44">
        <v>5.6843999999999992E-3</v>
      </c>
      <c r="J2782" s="44">
        <v>3.2500000000000001E-2</v>
      </c>
      <c r="K2782" s="44">
        <v>2.6320999999999997E-2</v>
      </c>
      <c r="M2782" s="45">
        <v>2.1608E-3</v>
      </c>
    </row>
    <row r="2783" spans="4:13" ht="15.75" customHeight="1" x14ac:dyDescent="0.25">
      <c r="D2783" s="40"/>
      <c r="E2783" s="40"/>
      <c r="F2783" s="101">
        <v>40409</v>
      </c>
      <c r="G2783" s="44">
        <v>2.6468999999999998E-3</v>
      </c>
      <c r="H2783" s="44">
        <v>3.3905999999999997E-3</v>
      </c>
      <c r="I2783" s="44">
        <v>5.5593999999999999E-3</v>
      </c>
      <c r="J2783" s="44">
        <v>3.2500000000000001E-2</v>
      </c>
      <c r="K2783" s="44">
        <v>2.5750000000000002E-2</v>
      </c>
      <c r="M2783" s="45">
        <v>2.1627E-3</v>
      </c>
    </row>
    <row r="2784" spans="4:13" ht="15.75" customHeight="1" x14ac:dyDescent="0.25">
      <c r="D2784" s="40"/>
      <c r="E2784" s="40"/>
      <c r="F2784" s="101">
        <v>40410</v>
      </c>
      <c r="G2784" s="44">
        <v>2.6438E-3</v>
      </c>
      <c r="H2784" s="44">
        <v>3.2922000000000003E-3</v>
      </c>
      <c r="I2784" s="44">
        <v>5.4562999999999999E-3</v>
      </c>
      <c r="J2784" s="44">
        <v>3.2500000000000001E-2</v>
      </c>
      <c r="K2784" s="44">
        <v>2.6105999999999997E-2</v>
      </c>
      <c r="M2784" s="45">
        <v>2.1678999999999999E-3</v>
      </c>
    </row>
    <row r="2785" spans="4:13" ht="15.75" customHeight="1" x14ac:dyDescent="0.25">
      <c r="D2785" s="40"/>
      <c r="E2785" s="40"/>
      <c r="F2785" s="101">
        <v>40413</v>
      </c>
      <c r="G2785" s="44">
        <v>2.6374999999999997E-3</v>
      </c>
      <c r="H2785" s="44">
        <v>3.1749999999999999E-3</v>
      </c>
      <c r="I2785" s="44">
        <v>5.3374999999999994E-3</v>
      </c>
      <c r="J2785" s="44">
        <v>3.2500000000000001E-2</v>
      </c>
      <c r="K2785" s="44">
        <v>2.5981000000000001E-2</v>
      </c>
      <c r="M2785" s="45">
        <v>2.1841E-3</v>
      </c>
    </row>
    <row r="2786" spans="4:13" ht="15.75" customHeight="1" x14ac:dyDescent="0.25">
      <c r="D2786" s="40"/>
      <c r="E2786" s="40"/>
      <c r="F2786" s="101">
        <v>40414</v>
      </c>
      <c r="G2786" s="44">
        <v>2.6156E-3</v>
      </c>
      <c r="H2786" s="44">
        <v>3.075E-3</v>
      </c>
      <c r="I2786" s="44">
        <v>5.1831000000000004E-3</v>
      </c>
      <c r="J2786" s="44">
        <v>3.2500000000000001E-2</v>
      </c>
      <c r="K2786" s="44">
        <v>2.4879999999999999E-2</v>
      </c>
      <c r="M2786" s="45">
        <v>2.1937000000000003E-3</v>
      </c>
    </row>
    <row r="2787" spans="4:13" ht="15.75" customHeight="1" x14ac:dyDescent="0.25">
      <c r="D2787" s="40"/>
      <c r="E2787" s="40"/>
      <c r="F2787" s="101">
        <v>40415</v>
      </c>
      <c r="G2787" s="44">
        <v>2.6156E-3</v>
      </c>
      <c r="H2787" s="44">
        <v>3.0375000000000003E-3</v>
      </c>
      <c r="I2787" s="44">
        <v>5.1124999999999999E-3</v>
      </c>
      <c r="J2787" s="44">
        <v>3.2500000000000001E-2</v>
      </c>
      <c r="K2787" s="44">
        <v>2.5339999999999998E-2</v>
      </c>
      <c r="M2787" s="45">
        <v>2.2093E-3</v>
      </c>
    </row>
    <row r="2788" spans="4:13" ht="15.75" customHeight="1" x14ac:dyDescent="0.25">
      <c r="D2788" s="40"/>
      <c r="E2788" s="40"/>
      <c r="F2788" s="101">
        <v>40416</v>
      </c>
      <c r="G2788" s="44">
        <v>2.6030999999999997E-3</v>
      </c>
      <c r="H2788" s="44">
        <v>2.9937999999999996E-3</v>
      </c>
      <c r="I2788" s="44">
        <v>5.0724999999999998E-3</v>
      </c>
      <c r="J2788" s="44">
        <v>3.2500000000000001E-2</v>
      </c>
      <c r="K2788" s="44">
        <v>2.4754999999999999E-2</v>
      </c>
      <c r="M2788" s="45">
        <v>2.2158E-3</v>
      </c>
    </row>
    <row r="2789" spans="4:13" ht="15.75" customHeight="1" x14ac:dyDescent="0.25">
      <c r="D2789" s="40"/>
      <c r="E2789" s="40"/>
      <c r="F2789" s="101">
        <v>40417</v>
      </c>
      <c r="G2789" s="44">
        <v>2.5937999999999998E-3</v>
      </c>
      <c r="H2789" s="44">
        <v>2.9687999999999997E-3</v>
      </c>
      <c r="I2789" s="44">
        <v>5.0319000000000006E-3</v>
      </c>
      <c r="J2789" s="44">
        <v>3.2500000000000001E-2</v>
      </c>
      <c r="K2789" s="44">
        <v>2.6446999999999998E-2</v>
      </c>
      <c r="M2789" s="45">
        <v>2.2131E-3</v>
      </c>
    </row>
    <row r="2790" spans="4:13" ht="15.75" customHeight="1" x14ac:dyDescent="0.25">
      <c r="D2790" s="40"/>
      <c r="E2790" s="40"/>
      <c r="F2790" s="101">
        <v>40420</v>
      </c>
      <c r="G2790" s="44" t="s">
        <v>33</v>
      </c>
      <c r="H2790" s="44" t="s">
        <v>33</v>
      </c>
      <c r="I2790" s="44" t="s">
        <v>33</v>
      </c>
      <c r="J2790" s="44">
        <v>3.2500000000000001E-2</v>
      </c>
      <c r="K2790" s="44">
        <v>2.5285000000000002E-2</v>
      </c>
      <c r="M2790" s="45">
        <v>2.2292000000000002E-3</v>
      </c>
    </row>
    <row r="2791" spans="4:13" ht="15.75" customHeight="1" x14ac:dyDescent="0.25">
      <c r="D2791" s="40"/>
      <c r="E2791" s="40"/>
      <c r="F2791" s="101">
        <v>40421</v>
      </c>
      <c r="G2791" s="44">
        <v>2.5780999999999998E-3</v>
      </c>
      <c r="H2791" s="44">
        <v>2.9563000000000002E-3</v>
      </c>
      <c r="I2791" s="44">
        <v>4.9668999999999998E-3</v>
      </c>
      <c r="J2791" s="44">
        <v>3.2500000000000001E-2</v>
      </c>
      <c r="K2791" s="44">
        <v>2.4683E-2</v>
      </c>
      <c r="M2791" s="45">
        <v>2.2334999999999998E-3</v>
      </c>
    </row>
    <row r="2792" spans="4:13" ht="15.75" customHeight="1" x14ac:dyDescent="0.25">
      <c r="D2792" s="40"/>
      <c r="E2792" s="40"/>
      <c r="F2792" s="101">
        <v>40422</v>
      </c>
      <c r="G2792" s="44">
        <v>2.5780999999999998E-3</v>
      </c>
      <c r="H2792" s="44">
        <v>2.9563000000000002E-3</v>
      </c>
      <c r="I2792" s="44">
        <v>4.9624999999999999E-3</v>
      </c>
      <c r="J2792" s="44">
        <v>3.2500000000000001E-2</v>
      </c>
      <c r="K2792" s="44">
        <v>2.5729999999999999E-2</v>
      </c>
      <c r="M2792" s="45">
        <v>2.2334999999999998E-3</v>
      </c>
    </row>
    <row r="2793" spans="4:13" ht="15.75" customHeight="1" x14ac:dyDescent="0.25">
      <c r="D2793" s="40"/>
      <c r="E2793" s="40"/>
      <c r="F2793" s="101">
        <v>40423</v>
      </c>
      <c r="G2793" s="44">
        <v>2.5780999999999998E-3</v>
      </c>
      <c r="H2793" s="44">
        <v>2.9437999999999999E-3</v>
      </c>
      <c r="I2793" s="44">
        <v>4.9563000000000003E-3</v>
      </c>
      <c r="J2793" s="44">
        <v>3.2500000000000001E-2</v>
      </c>
      <c r="K2793" s="44">
        <v>2.6231000000000001E-2</v>
      </c>
      <c r="M2793" s="45">
        <v>2.2626999999999999E-3</v>
      </c>
    </row>
    <row r="2794" spans="4:13" ht="15.75" customHeight="1" x14ac:dyDescent="0.25">
      <c r="D2794" s="40"/>
      <c r="E2794" s="40"/>
      <c r="F2794" s="101">
        <v>40424</v>
      </c>
      <c r="G2794" s="44">
        <v>2.5780999999999998E-3</v>
      </c>
      <c r="H2794" s="44">
        <v>2.9281000000000003E-3</v>
      </c>
      <c r="I2794" s="44">
        <v>4.9363000000000002E-3</v>
      </c>
      <c r="J2794" s="44">
        <v>3.2500000000000001E-2</v>
      </c>
      <c r="K2794" s="44">
        <v>2.6970000000000001E-2</v>
      </c>
      <c r="M2794" s="45">
        <v>2.2678999999999998E-3</v>
      </c>
    </row>
    <row r="2795" spans="4:13" ht="15.75" customHeight="1" x14ac:dyDescent="0.25">
      <c r="D2795" s="40"/>
      <c r="E2795" s="40"/>
      <c r="F2795" s="101">
        <v>40427</v>
      </c>
      <c r="G2795" s="44">
        <v>2.5766000000000001E-3</v>
      </c>
      <c r="H2795" s="44">
        <v>2.9218999999999998E-3</v>
      </c>
      <c r="I2795" s="44">
        <v>4.8922000000000002E-3</v>
      </c>
      <c r="J2795" s="44" t="s">
        <v>33</v>
      </c>
      <c r="K2795" s="44">
        <v>2.6970000000000001E-2</v>
      </c>
      <c r="M2795" s="45">
        <v>2.2678999999999998E-3</v>
      </c>
    </row>
    <row r="2796" spans="4:13" ht="15.75" customHeight="1" x14ac:dyDescent="0.25">
      <c r="D2796" s="40"/>
      <c r="E2796" s="40"/>
      <c r="F2796" s="101">
        <v>40428</v>
      </c>
      <c r="G2796" s="44">
        <v>2.5766000000000001E-3</v>
      </c>
      <c r="H2796" s="44">
        <v>2.9187999999999996E-3</v>
      </c>
      <c r="I2796" s="44">
        <v>4.8875000000000004E-3</v>
      </c>
      <c r="J2796" s="44">
        <v>3.2500000000000001E-2</v>
      </c>
      <c r="K2796" s="44">
        <v>2.5943999999999998E-2</v>
      </c>
      <c r="M2796" s="45">
        <v>2.2734999999999999E-3</v>
      </c>
    </row>
    <row r="2797" spans="4:13" ht="15.75" customHeight="1" x14ac:dyDescent="0.25">
      <c r="D2797" s="40"/>
      <c r="E2797" s="40"/>
      <c r="F2797" s="101">
        <v>40429</v>
      </c>
      <c r="G2797" s="44">
        <v>2.5734E-3</v>
      </c>
      <c r="H2797" s="44">
        <v>2.9249999999999996E-3</v>
      </c>
      <c r="I2797" s="44">
        <v>4.8953E-3</v>
      </c>
      <c r="J2797" s="44">
        <v>3.2500000000000001E-2</v>
      </c>
      <c r="K2797" s="44">
        <v>2.6554999999999999E-2</v>
      </c>
      <c r="M2797" s="45">
        <v>2.2734999999999999E-3</v>
      </c>
    </row>
    <row r="2798" spans="4:13" ht="15.75" customHeight="1" x14ac:dyDescent="0.25">
      <c r="D2798" s="40"/>
      <c r="E2798" s="40"/>
      <c r="F2798" s="101">
        <v>40430</v>
      </c>
      <c r="G2798" s="44">
        <v>2.5734E-3</v>
      </c>
      <c r="H2798" s="44">
        <v>2.9249999999999996E-3</v>
      </c>
      <c r="I2798" s="44">
        <v>4.8999999999999998E-3</v>
      </c>
      <c r="J2798" s="44">
        <v>3.2500000000000001E-2</v>
      </c>
      <c r="K2798" s="44">
        <v>2.7587999999999998E-2</v>
      </c>
      <c r="M2798" s="45">
        <v>2.2366E-3</v>
      </c>
    </row>
    <row r="2799" spans="4:13" ht="15.75" customHeight="1" x14ac:dyDescent="0.25">
      <c r="D2799" s="40"/>
      <c r="E2799" s="40"/>
      <c r="F2799" s="101">
        <v>40431</v>
      </c>
      <c r="G2799" s="44">
        <v>2.5734E-3</v>
      </c>
      <c r="H2799" s="44">
        <v>2.9218999999999998E-3</v>
      </c>
      <c r="I2799" s="44">
        <v>4.8969E-3</v>
      </c>
      <c r="J2799" s="44">
        <v>3.2500000000000001E-2</v>
      </c>
      <c r="K2799" s="44">
        <v>2.7917000000000001E-2</v>
      </c>
      <c r="M2799" s="45">
        <v>2.2439999999999999E-3</v>
      </c>
    </row>
    <row r="2800" spans="4:13" ht="15.75" customHeight="1" x14ac:dyDescent="0.25">
      <c r="D2800" s="40"/>
      <c r="E2800" s="40"/>
      <c r="F2800" s="101">
        <v>40434</v>
      </c>
      <c r="G2800" s="44">
        <v>2.5734E-3</v>
      </c>
      <c r="H2800" s="44">
        <v>2.9218999999999998E-3</v>
      </c>
      <c r="I2800" s="44">
        <v>4.8719000000000002E-3</v>
      </c>
      <c r="J2800" s="44">
        <v>3.2500000000000001E-2</v>
      </c>
      <c r="K2800" s="44">
        <v>2.7480000000000001E-2</v>
      </c>
      <c r="M2800" s="45">
        <v>2.2569000000000001E-3</v>
      </c>
    </row>
    <row r="2801" spans="4:13" ht="15.75" customHeight="1" x14ac:dyDescent="0.25">
      <c r="D2801" s="40"/>
      <c r="E2801" s="40"/>
      <c r="F2801" s="101">
        <v>40435</v>
      </c>
      <c r="G2801" s="44">
        <v>2.5734E-3</v>
      </c>
      <c r="H2801" s="44">
        <v>2.9187999999999996E-3</v>
      </c>
      <c r="I2801" s="44">
        <v>4.8187999999999998E-3</v>
      </c>
      <c r="J2801" s="44">
        <v>3.2500000000000001E-2</v>
      </c>
      <c r="K2801" s="44">
        <v>2.6789999999999998E-2</v>
      </c>
      <c r="M2801" s="45">
        <v>2.2569000000000001E-3</v>
      </c>
    </row>
    <row r="2802" spans="4:13" ht="15.75" customHeight="1" x14ac:dyDescent="0.25">
      <c r="D2802" s="40"/>
      <c r="E2802" s="40"/>
      <c r="F2802" s="101">
        <v>40436</v>
      </c>
      <c r="G2802" s="44">
        <v>2.5734E-3</v>
      </c>
      <c r="H2802" s="44">
        <v>2.9203000000000002E-3</v>
      </c>
      <c r="I2802" s="44">
        <v>4.7453E-3</v>
      </c>
      <c r="J2802" s="44">
        <v>3.2500000000000001E-2</v>
      </c>
      <c r="K2802" s="44">
        <v>2.7206999999999999E-2</v>
      </c>
      <c r="M2802" s="45">
        <v>2.2569000000000001E-3</v>
      </c>
    </row>
    <row r="2803" spans="4:13" ht="15.75" customHeight="1" x14ac:dyDescent="0.25">
      <c r="D2803" s="40"/>
      <c r="E2803" s="40"/>
      <c r="F2803" s="101">
        <v>40437</v>
      </c>
      <c r="G2803" s="44">
        <v>2.5734E-3</v>
      </c>
      <c r="H2803" s="44">
        <v>2.9141000000000002E-3</v>
      </c>
      <c r="I2803" s="44">
        <v>4.7438000000000003E-3</v>
      </c>
      <c r="J2803" s="44">
        <v>3.2500000000000001E-2</v>
      </c>
      <c r="K2803" s="44">
        <v>2.7608000000000001E-2</v>
      </c>
      <c r="M2803" s="45">
        <v>2.2689999999999997E-3</v>
      </c>
    </row>
    <row r="2804" spans="4:13" ht="15.75" customHeight="1" x14ac:dyDescent="0.25">
      <c r="D2804" s="40"/>
      <c r="E2804" s="40"/>
      <c r="F2804" s="101">
        <v>40438</v>
      </c>
      <c r="G2804" s="44">
        <v>2.575E-3</v>
      </c>
      <c r="H2804" s="44">
        <v>2.9156E-3</v>
      </c>
      <c r="I2804" s="44">
        <v>4.7312999999999999E-3</v>
      </c>
      <c r="J2804" s="44">
        <v>3.2500000000000001E-2</v>
      </c>
      <c r="K2804" s="44">
        <v>2.7372E-2</v>
      </c>
      <c r="M2804" s="45">
        <v>2.2485999999999999E-3</v>
      </c>
    </row>
    <row r="2805" spans="4:13" ht="15.75" customHeight="1" x14ac:dyDescent="0.25">
      <c r="D2805" s="40"/>
      <c r="E2805" s="40"/>
      <c r="F2805" s="101">
        <v>40441</v>
      </c>
      <c r="G2805" s="44">
        <v>2.5624999999999997E-3</v>
      </c>
      <c r="H2805" s="44">
        <v>2.9031E-3</v>
      </c>
      <c r="I2805" s="44">
        <v>4.7312999999999999E-3</v>
      </c>
      <c r="J2805" s="44">
        <v>3.2500000000000001E-2</v>
      </c>
      <c r="K2805" s="44">
        <v>2.7025999999999998E-2</v>
      </c>
      <c r="M2805" s="45">
        <v>2.2369E-3</v>
      </c>
    </row>
    <row r="2806" spans="4:13" ht="15.75" customHeight="1" x14ac:dyDescent="0.25">
      <c r="D2806" s="40"/>
      <c r="E2806" s="40"/>
      <c r="F2806" s="101">
        <v>40442</v>
      </c>
      <c r="G2806" s="44">
        <v>2.5624999999999997E-3</v>
      </c>
      <c r="H2806" s="44">
        <v>2.8969E-3</v>
      </c>
      <c r="I2806" s="44">
        <v>4.7312999999999999E-3</v>
      </c>
      <c r="J2806" s="44">
        <v>3.2500000000000001E-2</v>
      </c>
      <c r="K2806" s="44">
        <v>2.5727000000000003E-2</v>
      </c>
      <c r="M2806" s="45">
        <v>2.2234999999999998E-3</v>
      </c>
    </row>
    <row r="2807" spans="4:13" ht="15.75" customHeight="1" x14ac:dyDescent="0.25">
      <c r="D2807" s="40"/>
      <c r="E2807" s="40"/>
      <c r="F2807" s="101">
        <v>40443</v>
      </c>
      <c r="G2807" s="44">
        <v>2.5624999999999997E-3</v>
      </c>
      <c r="H2807" s="44">
        <v>2.8938000000000002E-3</v>
      </c>
      <c r="I2807" s="44">
        <v>4.6405999999999999E-3</v>
      </c>
      <c r="J2807" s="44">
        <v>3.2500000000000001E-2</v>
      </c>
      <c r="K2807" s="44">
        <v>2.5583000000000002E-2</v>
      </c>
      <c r="M2807" s="45">
        <v>2.2234999999999998E-3</v>
      </c>
    </row>
    <row r="2808" spans="4:13" ht="15.75" customHeight="1" x14ac:dyDescent="0.25">
      <c r="D2808" s="40"/>
      <c r="E2808" s="40"/>
      <c r="F2808" s="101">
        <v>40444</v>
      </c>
      <c r="G2808" s="44">
        <v>2.5624999999999997E-3</v>
      </c>
      <c r="H2808" s="44">
        <v>2.8938000000000002E-3</v>
      </c>
      <c r="I2808" s="44">
        <v>4.6280999999999996E-3</v>
      </c>
      <c r="J2808" s="44">
        <v>3.2500000000000001E-2</v>
      </c>
      <c r="K2808" s="44">
        <v>2.5510999999999999E-2</v>
      </c>
      <c r="M2808" s="45">
        <v>2.2220999999999999E-3</v>
      </c>
    </row>
    <row r="2809" spans="4:13" ht="15.75" customHeight="1" x14ac:dyDescent="0.25">
      <c r="D2809" s="40"/>
      <c r="E2809" s="40"/>
      <c r="F2809" s="101">
        <v>40445</v>
      </c>
      <c r="G2809" s="44">
        <v>2.5624999999999997E-3</v>
      </c>
      <c r="H2809" s="44">
        <v>2.8938000000000002E-3</v>
      </c>
      <c r="I2809" s="44">
        <v>4.6405999999999999E-3</v>
      </c>
      <c r="J2809" s="44">
        <v>3.2500000000000001E-2</v>
      </c>
      <c r="K2809" s="44">
        <v>2.605E-2</v>
      </c>
      <c r="M2809" s="45">
        <v>2.2196E-3</v>
      </c>
    </row>
    <row r="2810" spans="4:13" ht="15.75" customHeight="1" x14ac:dyDescent="0.25">
      <c r="D2810" s="40"/>
      <c r="E2810" s="40"/>
      <c r="F2810" s="101">
        <v>40448</v>
      </c>
      <c r="G2810" s="44">
        <v>2.5624999999999997E-3</v>
      </c>
      <c r="H2810" s="44">
        <v>2.8938000000000002E-3</v>
      </c>
      <c r="I2810" s="44">
        <v>4.6250000000000006E-3</v>
      </c>
      <c r="J2810" s="44">
        <v>3.2500000000000001E-2</v>
      </c>
      <c r="K2810" s="44">
        <v>2.5242000000000001E-2</v>
      </c>
      <c r="M2810" s="45">
        <v>2.2001999999999998E-3</v>
      </c>
    </row>
    <row r="2811" spans="4:13" ht="15.75" customHeight="1" x14ac:dyDescent="0.25">
      <c r="D2811" s="40"/>
      <c r="E2811" s="40"/>
      <c r="F2811" s="101">
        <v>40449</v>
      </c>
      <c r="G2811" s="44">
        <v>2.5624999999999997E-3</v>
      </c>
      <c r="H2811" s="44">
        <v>2.8938000000000002E-3</v>
      </c>
      <c r="I2811" s="44">
        <v>4.6250000000000006E-3</v>
      </c>
      <c r="J2811" s="44">
        <v>3.2500000000000001E-2</v>
      </c>
      <c r="K2811" s="44">
        <v>2.4653000000000001E-2</v>
      </c>
      <c r="M2811" s="45">
        <v>2.1868999999999999E-3</v>
      </c>
    </row>
    <row r="2812" spans="4:13" ht="15.75" customHeight="1" x14ac:dyDescent="0.25">
      <c r="D2812" s="40"/>
      <c r="E2812" s="40"/>
      <c r="F2812" s="101">
        <v>40450</v>
      </c>
      <c r="G2812" s="44">
        <v>2.5624999999999997E-3</v>
      </c>
      <c r="H2812" s="44">
        <v>2.8999999999999998E-3</v>
      </c>
      <c r="I2812" s="44">
        <v>4.6250000000000006E-3</v>
      </c>
      <c r="J2812" s="44">
        <v>3.2500000000000001E-2</v>
      </c>
      <c r="K2812" s="44">
        <v>2.5027000000000001E-2</v>
      </c>
      <c r="M2812" s="45">
        <v>2.1768999999999998E-3</v>
      </c>
    </row>
    <row r="2813" spans="4:13" ht="15.75" customHeight="1" x14ac:dyDescent="0.25">
      <c r="D2813" s="40"/>
      <c r="E2813" s="40"/>
      <c r="F2813" s="101">
        <v>40451</v>
      </c>
      <c r="G2813" s="44">
        <v>2.5624999999999997E-3</v>
      </c>
      <c r="H2813" s="44">
        <v>2.8999999999999998E-3</v>
      </c>
      <c r="I2813" s="44">
        <v>4.6250000000000006E-3</v>
      </c>
      <c r="J2813" s="44">
        <v>3.2500000000000001E-2</v>
      </c>
      <c r="K2813" s="44">
        <v>2.5097999999999999E-2</v>
      </c>
      <c r="M2813" s="45">
        <v>2.176E-3</v>
      </c>
    </row>
    <row r="2814" spans="4:13" ht="15.75" customHeight="1" x14ac:dyDescent="0.25">
      <c r="D2814" s="40"/>
      <c r="E2814" s="40"/>
      <c r="F2814" s="101">
        <v>40452</v>
      </c>
      <c r="G2814" s="44">
        <v>2.5688E-3</v>
      </c>
      <c r="H2814" s="44">
        <v>2.9063000000000001E-3</v>
      </c>
      <c r="I2814" s="44">
        <v>4.6312999999999997E-3</v>
      </c>
      <c r="J2814" s="44">
        <v>3.2500000000000001E-2</v>
      </c>
      <c r="K2814" s="44">
        <v>2.5097000000000001E-2</v>
      </c>
      <c r="M2814" s="45">
        <v>2.1711999999999999E-3</v>
      </c>
    </row>
    <row r="2815" spans="4:13" ht="15.75" customHeight="1" x14ac:dyDescent="0.25">
      <c r="D2815" s="40"/>
      <c r="E2815" s="40"/>
      <c r="F2815" s="101">
        <v>40455</v>
      </c>
      <c r="G2815" s="44">
        <v>2.5688E-3</v>
      </c>
      <c r="H2815" s="44">
        <v>2.9063000000000001E-3</v>
      </c>
      <c r="I2815" s="44">
        <v>4.6312999999999997E-3</v>
      </c>
      <c r="J2815" s="44">
        <v>3.2500000000000001E-2</v>
      </c>
      <c r="K2815" s="44">
        <v>2.4757999999999999E-2</v>
      </c>
      <c r="M2815" s="45">
        <v>2.1518000000000002E-3</v>
      </c>
    </row>
    <row r="2816" spans="4:13" ht="15.75" customHeight="1" x14ac:dyDescent="0.25">
      <c r="D2816" s="40"/>
      <c r="E2816" s="40"/>
      <c r="F2816" s="101">
        <v>40456</v>
      </c>
      <c r="G2816" s="44">
        <v>2.5688E-3</v>
      </c>
      <c r="H2816" s="44">
        <v>2.8999999999999998E-3</v>
      </c>
      <c r="I2816" s="44">
        <v>4.6188000000000002E-3</v>
      </c>
      <c r="J2816" s="44">
        <v>3.2500000000000001E-2</v>
      </c>
      <c r="K2816" s="44">
        <v>2.4722000000000001E-2</v>
      </c>
      <c r="M2816" s="45">
        <v>2.1486000000000001E-3</v>
      </c>
    </row>
    <row r="2817" spans="4:13" ht="15.75" customHeight="1" x14ac:dyDescent="0.25">
      <c r="D2817" s="40"/>
      <c r="E2817" s="40"/>
      <c r="F2817" s="101">
        <v>40457</v>
      </c>
      <c r="G2817" s="44">
        <v>2.5688E-3</v>
      </c>
      <c r="H2817" s="44">
        <v>2.8969E-3</v>
      </c>
      <c r="I2817" s="44">
        <v>4.6156000000000001E-3</v>
      </c>
      <c r="J2817" s="44">
        <v>3.2500000000000001E-2</v>
      </c>
      <c r="K2817" s="44">
        <v>2.3976000000000001E-2</v>
      </c>
      <c r="M2817" s="45">
        <v>2.1365999999999998E-3</v>
      </c>
    </row>
    <row r="2818" spans="4:13" ht="15.75" customHeight="1" x14ac:dyDescent="0.25">
      <c r="D2818" s="40"/>
      <c r="E2818" s="40"/>
      <c r="F2818" s="101">
        <v>40458</v>
      </c>
      <c r="G2818" s="44">
        <v>2.5624999999999997E-3</v>
      </c>
      <c r="H2818" s="44">
        <v>2.8905999999999997E-3</v>
      </c>
      <c r="I2818" s="44">
        <v>4.5874999999999996E-3</v>
      </c>
      <c r="J2818" s="44">
        <v>3.2500000000000001E-2</v>
      </c>
      <c r="K2818" s="44">
        <v>2.3833000000000003E-2</v>
      </c>
      <c r="M2818" s="45">
        <v>2.1376999999999998E-3</v>
      </c>
    </row>
    <row r="2819" spans="4:13" ht="15.75" customHeight="1" x14ac:dyDescent="0.25">
      <c r="D2819" s="40"/>
      <c r="E2819" s="40"/>
      <c r="F2819" s="101">
        <v>40459</v>
      </c>
      <c r="G2819" s="44">
        <v>2.5624999999999997E-3</v>
      </c>
      <c r="H2819" s="44">
        <v>2.8905999999999997E-3</v>
      </c>
      <c r="I2819" s="44">
        <v>4.5750000000000001E-3</v>
      </c>
      <c r="J2819" s="44">
        <v>3.2500000000000001E-2</v>
      </c>
      <c r="K2819" s="44">
        <v>2.392E-2</v>
      </c>
      <c r="M2819" s="45">
        <v>2.1389E-3</v>
      </c>
    </row>
    <row r="2820" spans="4:13" ht="15.75" customHeight="1" x14ac:dyDescent="0.25">
      <c r="D2820" s="40"/>
      <c r="E2820" s="40"/>
      <c r="F2820" s="101">
        <v>40462</v>
      </c>
      <c r="G2820" s="44">
        <v>2.5624999999999997E-3</v>
      </c>
      <c r="H2820" s="44">
        <v>2.8905999999999997E-3</v>
      </c>
      <c r="I2820" s="44">
        <v>4.5656000000000004E-3</v>
      </c>
      <c r="J2820" s="44" t="s">
        <v>33</v>
      </c>
      <c r="K2820" s="44">
        <v>2.392E-2</v>
      </c>
      <c r="M2820" s="45">
        <v>2.1389E-3</v>
      </c>
    </row>
    <row r="2821" spans="4:13" ht="15.75" customHeight="1" x14ac:dyDescent="0.25">
      <c r="D2821" s="40"/>
      <c r="E2821" s="40"/>
      <c r="F2821" s="101">
        <v>40463</v>
      </c>
      <c r="G2821" s="44">
        <v>2.5624999999999997E-3</v>
      </c>
      <c r="H2821" s="44">
        <v>2.8905999999999997E-3</v>
      </c>
      <c r="I2821" s="44">
        <v>4.5500000000000002E-3</v>
      </c>
      <c r="J2821" s="44">
        <v>3.2500000000000001E-2</v>
      </c>
      <c r="K2821" s="44">
        <v>2.4308999999999997E-2</v>
      </c>
      <c r="M2821" s="45">
        <v>2.1194999999999999E-3</v>
      </c>
    </row>
    <row r="2822" spans="4:13" ht="15.75" customHeight="1" x14ac:dyDescent="0.25">
      <c r="D2822" s="40"/>
      <c r="E2822" s="40"/>
      <c r="F2822" s="101">
        <v>40464</v>
      </c>
      <c r="G2822" s="44">
        <v>2.5624999999999997E-3</v>
      </c>
      <c r="H2822" s="44">
        <v>2.8905999999999997E-3</v>
      </c>
      <c r="I2822" s="44">
        <v>4.5500000000000002E-3</v>
      </c>
      <c r="J2822" s="44">
        <v>3.2500000000000001E-2</v>
      </c>
      <c r="K2822" s="44">
        <v>2.4220000000000002E-2</v>
      </c>
      <c r="M2822" s="45">
        <v>2.1153000000000001E-3</v>
      </c>
    </row>
    <row r="2823" spans="4:13" ht="15.75" customHeight="1" x14ac:dyDescent="0.25">
      <c r="D2823" s="40"/>
      <c r="E2823" s="40"/>
      <c r="F2823" s="101">
        <v>40465</v>
      </c>
      <c r="G2823" s="44">
        <v>2.5624999999999997E-3</v>
      </c>
      <c r="H2823" s="44">
        <v>2.8905999999999997E-3</v>
      </c>
      <c r="I2823" s="44">
        <v>4.5374999999999999E-3</v>
      </c>
      <c r="J2823" s="44">
        <v>3.2500000000000001E-2</v>
      </c>
      <c r="K2823" s="44">
        <v>2.5076000000000001E-2</v>
      </c>
      <c r="M2823" s="45">
        <v>2.1189E-3</v>
      </c>
    </row>
    <row r="2824" spans="4:13" ht="15.75" customHeight="1" x14ac:dyDescent="0.25">
      <c r="D2824" s="40"/>
      <c r="E2824" s="40"/>
      <c r="F2824" s="101">
        <v>40466</v>
      </c>
      <c r="G2824" s="44">
        <v>2.5624999999999997E-3</v>
      </c>
      <c r="H2824" s="44">
        <v>2.8905999999999997E-3</v>
      </c>
      <c r="I2824" s="44">
        <v>4.5250000000000004E-3</v>
      </c>
      <c r="J2824" s="44">
        <v>3.2500000000000001E-2</v>
      </c>
      <c r="K2824" s="44">
        <v>2.5596999999999998E-2</v>
      </c>
      <c r="M2824" s="45">
        <v>2.1194999999999999E-3</v>
      </c>
    </row>
    <row r="2825" spans="4:13" ht="15.75" customHeight="1" x14ac:dyDescent="0.25">
      <c r="D2825" s="40"/>
      <c r="E2825" s="40"/>
      <c r="F2825" s="101">
        <v>40469</v>
      </c>
      <c r="G2825" s="44">
        <v>2.5624999999999997E-3</v>
      </c>
      <c r="H2825" s="44">
        <v>2.8905999999999997E-3</v>
      </c>
      <c r="I2825" s="44">
        <v>4.5250000000000004E-3</v>
      </c>
      <c r="J2825" s="44">
        <v>3.2500000000000001E-2</v>
      </c>
      <c r="K2825" s="44">
        <v>2.5075E-2</v>
      </c>
      <c r="M2825" s="45">
        <v>2.1034000000000001E-3</v>
      </c>
    </row>
    <row r="2826" spans="4:13" ht="15.75" customHeight="1" x14ac:dyDescent="0.25">
      <c r="D2826" s="40"/>
      <c r="E2826" s="40"/>
      <c r="F2826" s="101">
        <v>40470</v>
      </c>
      <c r="G2826" s="44">
        <v>2.5624999999999997E-3</v>
      </c>
      <c r="H2826" s="44">
        <v>2.8905999999999997E-3</v>
      </c>
      <c r="I2826" s="44">
        <v>4.5250000000000004E-3</v>
      </c>
      <c r="J2826" s="44">
        <v>3.2500000000000001E-2</v>
      </c>
      <c r="K2826" s="44">
        <v>2.4752E-2</v>
      </c>
      <c r="M2826" s="45">
        <v>2.1034000000000001E-3</v>
      </c>
    </row>
    <row r="2827" spans="4:13" ht="15.75" customHeight="1" x14ac:dyDescent="0.25">
      <c r="D2827" s="40"/>
      <c r="E2827" s="40"/>
      <c r="F2827" s="101">
        <v>40471</v>
      </c>
      <c r="G2827" s="44">
        <v>2.5624999999999997E-3</v>
      </c>
      <c r="H2827" s="44">
        <v>2.8843999999999996E-3</v>
      </c>
      <c r="I2827" s="44">
        <v>4.5374999999999999E-3</v>
      </c>
      <c r="J2827" s="44">
        <v>3.2500000000000001E-2</v>
      </c>
      <c r="K2827" s="44">
        <v>2.4788000000000001E-2</v>
      </c>
      <c r="M2827" s="45">
        <v>2.1183999999999999E-3</v>
      </c>
    </row>
    <row r="2828" spans="4:13" ht="15.75" customHeight="1" x14ac:dyDescent="0.25">
      <c r="D2828" s="40"/>
      <c r="E2828" s="40"/>
      <c r="F2828" s="101">
        <v>40472</v>
      </c>
      <c r="G2828" s="44">
        <v>2.5624999999999997E-3</v>
      </c>
      <c r="H2828" s="44">
        <v>2.8843999999999996E-3</v>
      </c>
      <c r="I2828" s="44">
        <v>4.5250000000000004E-3</v>
      </c>
      <c r="J2828" s="44">
        <v>3.2500000000000001E-2</v>
      </c>
      <c r="K2828" s="44">
        <v>2.5451999999999999E-2</v>
      </c>
      <c r="M2828" s="45">
        <v>2.1221E-3</v>
      </c>
    </row>
    <row r="2829" spans="4:13" ht="15.75" customHeight="1" x14ac:dyDescent="0.25">
      <c r="D2829" s="40"/>
      <c r="E2829" s="40"/>
      <c r="F2829" s="101">
        <v>40473</v>
      </c>
      <c r="G2829" s="44">
        <v>2.5624999999999997E-3</v>
      </c>
      <c r="H2829" s="44">
        <v>2.8843999999999996E-3</v>
      </c>
      <c r="I2829" s="44">
        <v>4.5250000000000004E-3</v>
      </c>
      <c r="J2829" s="44">
        <v>3.2500000000000001E-2</v>
      </c>
      <c r="K2829" s="44">
        <v>2.5541000000000001E-2</v>
      </c>
      <c r="M2829" s="45">
        <v>2.1194999999999999E-3</v>
      </c>
    </row>
    <row r="2830" spans="4:13" ht="15.75" customHeight="1" x14ac:dyDescent="0.25">
      <c r="D2830" s="40"/>
      <c r="E2830" s="40"/>
      <c r="F2830" s="101">
        <v>40476</v>
      </c>
      <c r="G2830" s="44">
        <v>2.5624999999999997E-3</v>
      </c>
      <c r="H2830" s="44">
        <v>2.8843999999999996E-3</v>
      </c>
      <c r="I2830" s="44">
        <v>4.5250000000000004E-3</v>
      </c>
      <c r="J2830" s="44">
        <v>3.2500000000000001E-2</v>
      </c>
      <c r="K2830" s="44">
        <v>2.5613E-2</v>
      </c>
      <c r="M2830" s="45">
        <v>2.1157999999999997E-3</v>
      </c>
    </row>
    <row r="2831" spans="4:13" ht="15.75" customHeight="1" x14ac:dyDescent="0.25">
      <c r="D2831" s="40"/>
      <c r="E2831" s="40"/>
      <c r="F2831" s="101">
        <v>40477</v>
      </c>
      <c r="G2831" s="44">
        <v>2.5531E-3</v>
      </c>
      <c r="H2831" s="44">
        <v>2.8843999999999996E-3</v>
      </c>
      <c r="I2831" s="44">
        <v>4.5125E-3</v>
      </c>
      <c r="J2831" s="44">
        <v>3.2500000000000001E-2</v>
      </c>
      <c r="K2831" s="44">
        <v>2.6393E-2</v>
      </c>
      <c r="M2831" s="45">
        <v>2.1163000000000002E-3</v>
      </c>
    </row>
    <row r="2832" spans="4:13" ht="15.75" customHeight="1" x14ac:dyDescent="0.25">
      <c r="D2832" s="40"/>
      <c r="E2832" s="40"/>
      <c r="F2832" s="101">
        <v>40478</v>
      </c>
      <c r="G2832" s="44">
        <v>2.5531E-3</v>
      </c>
      <c r="H2832" s="44">
        <v>2.8812999999999998E-3</v>
      </c>
      <c r="I2832" s="44">
        <v>4.5030999999999995E-3</v>
      </c>
      <c r="J2832" s="44">
        <v>3.2500000000000001E-2</v>
      </c>
      <c r="K2832" s="44">
        <v>2.7198000000000003E-2</v>
      </c>
      <c r="M2832" s="45">
        <v>2.1365999999999998E-3</v>
      </c>
    </row>
    <row r="2833" spans="4:13" ht="15.75" customHeight="1" x14ac:dyDescent="0.25">
      <c r="D2833" s="40"/>
      <c r="E2833" s="40"/>
      <c r="F2833" s="101">
        <v>40479</v>
      </c>
      <c r="G2833" s="44">
        <v>2.5406000000000001E-3</v>
      </c>
      <c r="H2833" s="44">
        <v>2.8688000000000003E-3</v>
      </c>
      <c r="I2833" s="44">
        <v>4.4980999999999997E-3</v>
      </c>
      <c r="J2833" s="44">
        <v>3.2500000000000001E-2</v>
      </c>
      <c r="K2833" s="44">
        <v>2.6575999999999999E-2</v>
      </c>
      <c r="M2833" s="45">
        <v>2.1438999999999998E-3</v>
      </c>
    </row>
    <row r="2834" spans="4:13" ht="15.75" customHeight="1" x14ac:dyDescent="0.25">
      <c r="D2834" s="40"/>
      <c r="E2834" s="40"/>
      <c r="F2834" s="101">
        <v>40480</v>
      </c>
      <c r="G2834" s="44">
        <v>2.5374999999999998E-3</v>
      </c>
      <c r="H2834" s="44">
        <v>2.8594000000000002E-3</v>
      </c>
      <c r="I2834" s="44">
        <v>4.4844000000000004E-3</v>
      </c>
      <c r="J2834" s="44">
        <v>3.2500000000000001E-2</v>
      </c>
      <c r="K2834" s="44">
        <v>2.5992999999999999E-2</v>
      </c>
      <c r="M2834" s="45">
        <v>2.1486000000000001E-3</v>
      </c>
    </row>
    <row r="2835" spans="4:13" ht="15.75" customHeight="1" x14ac:dyDescent="0.25">
      <c r="D2835" s="40"/>
      <c r="E2835" s="40"/>
      <c r="F2835" s="101">
        <v>40483</v>
      </c>
      <c r="G2835" s="44">
        <v>2.5374999999999998E-3</v>
      </c>
      <c r="H2835" s="44">
        <v>2.8594000000000002E-3</v>
      </c>
      <c r="I2835" s="44">
        <v>4.4562999999999998E-3</v>
      </c>
      <c r="J2835" s="44">
        <v>3.2500000000000001E-2</v>
      </c>
      <c r="K2835" s="44">
        <v>2.6228999999999999E-2</v>
      </c>
      <c r="M2835" s="45">
        <v>2.1567999999999999E-3</v>
      </c>
    </row>
    <row r="2836" spans="4:13" ht="15.75" customHeight="1" x14ac:dyDescent="0.25">
      <c r="D2836" s="40"/>
      <c r="E2836" s="40"/>
      <c r="F2836" s="101">
        <v>40484</v>
      </c>
      <c r="G2836" s="44">
        <v>2.5374999999999998E-3</v>
      </c>
      <c r="H2836" s="44">
        <v>2.8594000000000002E-3</v>
      </c>
      <c r="I2836" s="44">
        <v>4.4562999999999998E-3</v>
      </c>
      <c r="J2836" s="44">
        <v>3.2500000000000001E-2</v>
      </c>
      <c r="K2836" s="44">
        <v>2.5865999999999997E-2</v>
      </c>
      <c r="M2836" s="45">
        <v>2.1501999999999997E-3</v>
      </c>
    </row>
    <row r="2837" spans="4:13" ht="15.75" customHeight="1" x14ac:dyDescent="0.25">
      <c r="D2837" s="40"/>
      <c r="E2837" s="40"/>
      <c r="F2837" s="101">
        <v>40485</v>
      </c>
      <c r="G2837" s="44">
        <v>2.5374999999999998E-3</v>
      </c>
      <c r="H2837" s="44">
        <v>2.8594000000000002E-3</v>
      </c>
      <c r="I2837" s="44">
        <v>4.4438000000000004E-3</v>
      </c>
      <c r="J2837" s="44">
        <v>3.2500000000000001E-2</v>
      </c>
      <c r="K2837" s="44">
        <v>2.5701999999999999E-2</v>
      </c>
      <c r="M2837" s="45">
        <v>2.1435E-3</v>
      </c>
    </row>
    <row r="2838" spans="4:13" ht="15.75" customHeight="1" x14ac:dyDescent="0.25">
      <c r="D2838" s="40"/>
      <c r="E2838" s="40"/>
      <c r="F2838" s="101">
        <v>40486</v>
      </c>
      <c r="G2838" s="44">
        <v>2.5344E-3</v>
      </c>
      <c r="H2838" s="44">
        <v>2.8563E-3</v>
      </c>
      <c r="I2838" s="44">
        <v>4.4250000000000001E-3</v>
      </c>
      <c r="J2838" s="44">
        <v>3.2500000000000001E-2</v>
      </c>
      <c r="K2838" s="44">
        <v>2.4889999999999999E-2</v>
      </c>
      <c r="M2838" s="45">
        <v>2.1032999999999998E-3</v>
      </c>
    </row>
    <row r="2839" spans="4:13" ht="15.75" customHeight="1" x14ac:dyDescent="0.25">
      <c r="D2839" s="40"/>
      <c r="E2839" s="40"/>
      <c r="F2839" s="101">
        <v>40487</v>
      </c>
      <c r="G2839" s="44">
        <v>2.5344E-3</v>
      </c>
      <c r="H2839" s="44">
        <v>2.8563E-3</v>
      </c>
      <c r="I2839" s="44">
        <v>4.4187999999999996E-3</v>
      </c>
      <c r="J2839" s="44">
        <v>3.2500000000000001E-2</v>
      </c>
      <c r="K2839" s="44">
        <v>2.5304000000000004E-2</v>
      </c>
      <c r="M2839" s="45">
        <v>2.1065999999999997E-3</v>
      </c>
    </row>
    <row r="2840" spans="4:13" ht="15.75" customHeight="1" x14ac:dyDescent="0.25">
      <c r="D2840" s="40"/>
      <c r="E2840" s="40"/>
      <c r="F2840" s="101">
        <v>40490</v>
      </c>
      <c r="G2840" s="44">
        <v>2.5344E-3</v>
      </c>
      <c r="H2840" s="44">
        <v>2.8563E-3</v>
      </c>
      <c r="I2840" s="44">
        <v>4.4250000000000001E-3</v>
      </c>
      <c r="J2840" s="44">
        <v>3.2500000000000001E-2</v>
      </c>
      <c r="K2840" s="44">
        <v>2.5501999999999997E-2</v>
      </c>
      <c r="M2840" s="45">
        <v>2.0768000000000002E-3</v>
      </c>
    </row>
    <row r="2841" spans="4:13" ht="15.75" customHeight="1" x14ac:dyDescent="0.25">
      <c r="D2841" s="40"/>
      <c r="E2841" s="40"/>
      <c r="F2841" s="101">
        <v>40491</v>
      </c>
      <c r="G2841" s="44">
        <v>2.5344E-3</v>
      </c>
      <c r="H2841" s="44">
        <v>2.8563E-3</v>
      </c>
      <c r="I2841" s="44">
        <v>4.4280999999999999E-3</v>
      </c>
      <c r="J2841" s="44">
        <v>3.2500000000000001E-2</v>
      </c>
      <c r="K2841" s="44">
        <v>2.6558000000000002E-2</v>
      </c>
      <c r="M2841" s="45">
        <v>2.0601999999999999E-3</v>
      </c>
    </row>
    <row r="2842" spans="4:13" ht="15.75" customHeight="1" x14ac:dyDescent="0.25">
      <c r="D2842" s="40"/>
      <c r="E2842" s="40"/>
      <c r="F2842" s="101">
        <v>40492</v>
      </c>
      <c r="G2842" s="44">
        <v>2.5344E-3</v>
      </c>
      <c r="H2842" s="44">
        <v>2.8563E-3</v>
      </c>
      <c r="I2842" s="44">
        <v>4.4280999999999999E-3</v>
      </c>
      <c r="J2842" s="44">
        <v>3.2500000000000001E-2</v>
      </c>
      <c r="K2842" s="44">
        <v>2.6286E-2</v>
      </c>
      <c r="M2842" s="45">
        <v>2.0502000000000003E-3</v>
      </c>
    </row>
    <row r="2843" spans="4:13" ht="15.75" customHeight="1" x14ac:dyDescent="0.25">
      <c r="D2843" s="40"/>
      <c r="E2843" s="40"/>
      <c r="F2843" s="101">
        <v>40493</v>
      </c>
      <c r="G2843" s="44">
        <v>2.5344E-3</v>
      </c>
      <c r="H2843" s="44">
        <v>2.8563E-3</v>
      </c>
      <c r="I2843" s="44">
        <v>4.4280999999999999E-3</v>
      </c>
      <c r="J2843" s="44" t="s">
        <v>33</v>
      </c>
      <c r="K2843" s="44">
        <v>2.6286E-2</v>
      </c>
      <c r="M2843" s="45">
        <v>2.0502000000000003E-3</v>
      </c>
    </row>
    <row r="2844" spans="4:13" ht="15.75" customHeight="1" x14ac:dyDescent="0.25">
      <c r="D2844" s="40"/>
      <c r="E2844" s="40"/>
      <c r="F2844" s="101">
        <v>40494</v>
      </c>
      <c r="G2844" s="44">
        <v>2.5344E-3</v>
      </c>
      <c r="H2844" s="44">
        <v>2.8438000000000001E-3</v>
      </c>
      <c r="I2844" s="44">
        <v>4.4280999999999999E-3</v>
      </c>
      <c r="J2844" s="44">
        <v>3.2500000000000001E-2</v>
      </c>
      <c r="K2844" s="44">
        <v>2.7871E-2</v>
      </c>
      <c r="M2844" s="45">
        <v>2.0195E-3</v>
      </c>
    </row>
    <row r="2845" spans="4:13" ht="15.75" customHeight="1" x14ac:dyDescent="0.25">
      <c r="D2845" s="40"/>
      <c r="E2845" s="40"/>
      <c r="F2845" s="101">
        <v>40497</v>
      </c>
      <c r="G2845" s="44">
        <v>2.5344E-3</v>
      </c>
      <c r="H2845" s="44">
        <v>2.8438000000000001E-3</v>
      </c>
      <c r="I2845" s="44">
        <v>4.4250000000000001E-3</v>
      </c>
      <c r="J2845" s="44">
        <v>3.2500000000000001E-2</v>
      </c>
      <c r="K2845" s="44">
        <v>2.9592999999999998E-2</v>
      </c>
      <c r="M2845" s="45">
        <v>2.0102000000000002E-3</v>
      </c>
    </row>
    <row r="2846" spans="4:13" ht="15.75" customHeight="1" x14ac:dyDescent="0.25">
      <c r="D2846" s="40"/>
      <c r="E2846" s="40"/>
      <c r="F2846" s="101">
        <v>40498</v>
      </c>
      <c r="G2846" s="44">
        <v>2.5344E-3</v>
      </c>
      <c r="H2846" s="44">
        <v>2.8438000000000001E-3</v>
      </c>
      <c r="I2846" s="44">
        <v>4.4219000000000003E-3</v>
      </c>
      <c r="J2846" s="44">
        <v>3.2500000000000001E-2</v>
      </c>
      <c r="K2846" s="44">
        <v>2.8399999999999998E-2</v>
      </c>
      <c r="M2846" s="45">
        <v>2.0102000000000002E-3</v>
      </c>
    </row>
    <row r="2847" spans="4:13" ht="15.75" customHeight="1" x14ac:dyDescent="0.25">
      <c r="D2847" s="40"/>
      <c r="E2847" s="40"/>
      <c r="F2847" s="101">
        <v>40499</v>
      </c>
      <c r="G2847" s="44">
        <v>2.5344E-3</v>
      </c>
      <c r="H2847" s="44">
        <v>2.8438000000000001E-3</v>
      </c>
      <c r="I2847" s="44">
        <v>4.4219000000000003E-3</v>
      </c>
      <c r="J2847" s="44">
        <v>3.2500000000000001E-2</v>
      </c>
      <c r="K2847" s="44">
        <v>2.8766E-2</v>
      </c>
      <c r="M2847" s="45">
        <v>2.0002000000000002E-3</v>
      </c>
    </row>
    <row r="2848" spans="4:13" ht="15.75" customHeight="1" x14ac:dyDescent="0.25">
      <c r="D2848" s="40"/>
      <c r="E2848" s="40"/>
      <c r="F2848" s="101">
        <v>40500</v>
      </c>
      <c r="G2848" s="44">
        <v>2.5344E-3</v>
      </c>
      <c r="H2848" s="44">
        <v>2.8438000000000001E-3</v>
      </c>
      <c r="I2848" s="44">
        <v>4.4219000000000003E-3</v>
      </c>
      <c r="J2848" s="44">
        <v>3.2500000000000001E-2</v>
      </c>
      <c r="K2848" s="44">
        <v>2.895E-2</v>
      </c>
      <c r="M2848" s="45">
        <v>2.0219999999999999E-3</v>
      </c>
    </row>
    <row r="2849" spans="4:13" ht="15.75" customHeight="1" x14ac:dyDescent="0.25">
      <c r="D2849" s="40"/>
      <c r="E2849" s="40"/>
      <c r="F2849" s="101">
        <v>40501</v>
      </c>
      <c r="G2849" s="44">
        <v>2.5344E-3</v>
      </c>
      <c r="H2849" s="44">
        <v>2.8438000000000001E-3</v>
      </c>
      <c r="I2849" s="44">
        <v>4.4219000000000003E-3</v>
      </c>
      <c r="J2849" s="44">
        <v>3.2500000000000001E-2</v>
      </c>
      <c r="K2849" s="44">
        <v>2.8713000000000002E-2</v>
      </c>
      <c r="M2849" s="45">
        <v>2.0098E-3</v>
      </c>
    </row>
    <row r="2850" spans="4:13" ht="15.75" customHeight="1" x14ac:dyDescent="0.25">
      <c r="D2850" s="40"/>
      <c r="E2850" s="40"/>
      <c r="F2850" s="101">
        <v>40504</v>
      </c>
      <c r="G2850" s="44">
        <v>2.5344E-3</v>
      </c>
      <c r="H2850" s="44">
        <v>2.8438000000000001E-3</v>
      </c>
      <c r="I2850" s="44">
        <v>4.4219000000000003E-3</v>
      </c>
      <c r="J2850" s="44">
        <v>3.2500000000000001E-2</v>
      </c>
      <c r="K2850" s="44">
        <v>2.8018999999999999E-2</v>
      </c>
      <c r="M2850" s="45">
        <v>1.9835E-3</v>
      </c>
    </row>
    <row r="2851" spans="4:13" ht="15.75" customHeight="1" x14ac:dyDescent="0.25">
      <c r="D2851" s="40"/>
      <c r="E2851" s="40"/>
      <c r="F2851" s="101">
        <v>40505</v>
      </c>
      <c r="G2851" s="44">
        <v>2.5344E-3</v>
      </c>
      <c r="H2851" s="44">
        <v>2.8438000000000001E-3</v>
      </c>
      <c r="I2851" s="44">
        <v>4.4219000000000003E-3</v>
      </c>
      <c r="J2851" s="44">
        <v>3.2500000000000001E-2</v>
      </c>
      <c r="K2851" s="44">
        <v>2.7729E-2</v>
      </c>
      <c r="M2851" s="45">
        <v>1.9667999999999999E-3</v>
      </c>
    </row>
    <row r="2852" spans="4:13" ht="15.75" customHeight="1" x14ac:dyDescent="0.25">
      <c r="D2852" s="40"/>
      <c r="E2852" s="40"/>
      <c r="F2852" s="101">
        <v>40506</v>
      </c>
      <c r="G2852" s="44">
        <v>2.5344E-3</v>
      </c>
      <c r="H2852" s="44">
        <v>2.875E-3</v>
      </c>
      <c r="I2852" s="44">
        <v>4.4688000000000002E-3</v>
      </c>
      <c r="J2852" s="44">
        <v>3.2500000000000001E-2</v>
      </c>
      <c r="K2852" s="44">
        <v>2.912E-2</v>
      </c>
      <c r="M2852" s="45">
        <v>1.882E-3</v>
      </c>
    </row>
    <row r="2853" spans="4:13" ht="15.75" customHeight="1" x14ac:dyDescent="0.25">
      <c r="D2853" s="40"/>
      <c r="E2853" s="40"/>
      <c r="F2853" s="101">
        <v>40507</v>
      </c>
      <c r="G2853" s="44">
        <v>2.5500000000000002E-3</v>
      </c>
      <c r="H2853" s="44">
        <v>2.9187999999999996E-3</v>
      </c>
      <c r="I2853" s="44">
        <v>4.5624999999999997E-3</v>
      </c>
      <c r="J2853" s="44" t="s">
        <v>33</v>
      </c>
      <c r="K2853" s="44">
        <v>2.912E-2</v>
      </c>
      <c r="M2853" s="45">
        <v>1.882E-3</v>
      </c>
    </row>
    <row r="2854" spans="4:13" ht="15.75" customHeight="1" x14ac:dyDescent="0.25">
      <c r="D2854" s="40"/>
      <c r="E2854" s="40"/>
      <c r="F2854" s="101">
        <v>40508</v>
      </c>
      <c r="G2854" s="44">
        <v>2.5624999999999997E-3</v>
      </c>
      <c r="H2854" s="44">
        <v>2.9437999999999999E-3</v>
      </c>
      <c r="I2854" s="44">
        <v>4.5874999999999996E-3</v>
      </c>
      <c r="J2854" s="44">
        <v>3.2500000000000001E-2</v>
      </c>
      <c r="K2854" s="44">
        <v>2.8662999999999998E-2</v>
      </c>
      <c r="M2854" s="45">
        <v>1.8614E-3</v>
      </c>
    </row>
    <row r="2855" spans="4:13" ht="15.75" customHeight="1" x14ac:dyDescent="0.25">
      <c r="D2855" s="40"/>
      <c r="E2855" s="40"/>
      <c r="F2855" s="101">
        <v>40511</v>
      </c>
      <c r="G2855" s="44">
        <v>2.575E-3</v>
      </c>
      <c r="H2855" s="44">
        <v>2.9593999999999996E-3</v>
      </c>
      <c r="I2855" s="44">
        <v>4.5906000000000002E-3</v>
      </c>
      <c r="J2855" s="44">
        <v>3.2500000000000001E-2</v>
      </c>
      <c r="K2855" s="44">
        <v>2.8205000000000001E-2</v>
      </c>
      <c r="M2855" s="45">
        <v>1.8235E-3</v>
      </c>
    </row>
    <row r="2856" spans="4:13" ht="15.75" customHeight="1" x14ac:dyDescent="0.25">
      <c r="D2856" s="40"/>
      <c r="E2856" s="40"/>
      <c r="F2856" s="101">
        <v>40512</v>
      </c>
      <c r="G2856" s="44">
        <v>2.6062999999999998E-3</v>
      </c>
      <c r="H2856" s="44">
        <v>3.0031000000000003E-3</v>
      </c>
      <c r="I2856" s="44">
        <v>4.6100000000000004E-3</v>
      </c>
      <c r="J2856" s="44">
        <v>3.2500000000000001E-2</v>
      </c>
      <c r="K2856" s="44">
        <v>2.7968000000000003E-2</v>
      </c>
      <c r="M2856" s="45">
        <v>1.7935000000000002E-3</v>
      </c>
    </row>
    <row r="2857" spans="4:13" ht="15.75" customHeight="1" x14ac:dyDescent="0.25">
      <c r="D2857" s="40"/>
      <c r="E2857" s="40"/>
      <c r="F2857" s="101">
        <v>40513</v>
      </c>
      <c r="G2857" s="44">
        <v>2.6530999999999998E-3</v>
      </c>
      <c r="H2857" s="44">
        <v>3.0344E-3</v>
      </c>
      <c r="I2857" s="44">
        <v>4.6655999999999998E-3</v>
      </c>
      <c r="J2857" s="44">
        <v>3.2500000000000001E-2</v>
      </c>
      <c r="K2857" s="44">
        <v>2.9641999999999998E-2</v>
      </c>
      <c r="M2857" s="45">
        <v>1.8062E-3</v>
      </c>
    </row>
    <row r="2858" spans="4:13" ht="15.75" customHeight="1" x14ac:dyDescent="0.25">
      <c r="D2858" s="40"/>
      <c r="E2858" s="40"/>
      <c r="F2858" s="101">
        <v>40514</v>
      </c>
      <c r="G2858" s="44">
        <v>2.6562999999999999E-3</v>
      </c>
      <c r="H2858" s="44">
        <v>3.0344E-3</v>
      </c>
      <c r="I2858" s="44">
        <v>4.6531000000000003E-3</v>
      </c>
      <c r="J2858" s="44">
        <v>3.2500000000000001E-2</v>
      </c>
      <c r="K2858" s="44">
        <v>2.9885000000000002E-2</v>
      </c>
      <c r="M2858" s="45">
        <v>1.7907999999999999E-3</v>
      </c>
    </row>
    <row r="2859" spans="4:13" ht="15.75" customHeight="1" x14ac:dyDescent="0.25">
      <c r="D2859" s="40"/>
      <c r="E2859" s="40"/>
      <c r="F2859" s="101">
        <v>40515</v>
      </c>
      <c r="G2859" s="44">
        <v>2.65E-3</v>
      </c>
      <c r="H2859" s="44">
        <v>3.0344E-3</v>
      </c>
      <c r="I2859" s="44">
        <v>4.6219E-3</v>
      </c>
      <c r="J2859" s="44">
        <v>3.2500000000000001E-2</v>
      </c>
      <c r="K2859" s="44">
        <v>3.0055000000000002E-2</v>
      </c>
      <c r="M2859" s="45">
        <v>1.7807999999999999E-3</v>
      </c>
    </row>
    <row r="2860" spans="4:13" ht="15.75" customHeight="1" x14ac:dyDescent="0.25">
      <c r="D2860" s="40"/>
      <c r="E2860" s="40"/>
      <c r="F2860" s="101">
        <v>40518</v>
      </c>
      <c r="G2860" s="44">
        <v>2.65E-3</v>
      </c>
      <c r="H2860" s="44">
        <v>3.0344E-3</v>
      </c>
      <c r="I2860" s="44">
        <v>4.5969000000000001E-3</v>
      </c>
      <c r="J2860" s="44">
        <v>3.2500000000000001E-2</v>
      </c>
      <c r="K2860" s="44">
        <v>2.9201000000000001E-2</v>
      </c>
      <c r="M2860" s="45">
        <v>1.7904999999999998E-3</v>
      </c>
    </row>
    <row r="2861" spans="4:13" ht="15.75" customHeight="1" x14ac:dyDescent="0.25">
      <c r="D2861" s="40"/>
      <c r="E2861" s="40"/>
      <c r="F2861" s="101">
        <v>40519</v>
      </c>
      <c r="G2861" s="44">
        <v>2.6374999999999997E-3</v>
      </c>
      <c r="H2861" s="44">
        <v>3.0219000000000001E-3</v>
      </c>
      <c r="I2861" s="44">
        <v>4.5719000000000003E-3</v>
      </c>
      <c r="J2861" s="44">
        <v>3.2500000000000001E-2</v>
      </c>
      <c r="K2861" s="44">
        <v>3.1257E-2</v>
      </c>
      <c r="M2861" s="45">
        <v>1.7904999999999998E-3</v>
      </c>
    </row>
    <row r="2862" spans="4:13" ht="15.75" customHeight="1" x14ac:dyDescent="0.25">
      <c r="D2862" s="40"/>
      <c r="E2862" s="40"/>
      <c r="F2862" s="101">
        <v>40520</v>
      </c>
      <c r="G2862" s="44">
        <v>2.6250000000000002E-3</v>
      </c>
      <c r="H2862" s="44">
        <v>3.0219000000000001E-3</v>
      </c>
      <c r="I2862" s="44">
        <v>4.5843999999999998E-3</v>
      </c>
      <c r="J2862" s="44">
        <v>3.2500000000000001E-2</v>
      </c>
      <c r="K2862" s="44">
        <v>3.2723000000000002E-2</v>
      </c>
      <c r="M2862" s="45">
        <v>1.7849999999999999E-3</v>
      </c>
    </row>
    <row r="2863" spans="4:13" ht="15.75" customHeight="1" x14ac:dyDescent="0.25">
      <c r="D2863" s="40"/>
      <c r="E2863" s="40"/>
      <c r="F2863" s="101">
        <v>40521</v>
      </c>
      <c r="G2863" s="44">
        <v>2.6218999999999999E-3</v>
      </c>
      <c r="H2863" s="44">
        <v>3.0219000000000001E-3</v>
      </c>
      <c r="I2863" s="44">
        <v>4.5719000000000003E-3</v>
      </c>
      <c r="J2863" s="44">
        <v>3.2500000000000001E-2</v>
      </c>
      <c r="K2863" s="44">
        <v>3.2037000000000003E-2</v>
      </c>
      <c r="M2863" s="45">
        <v>1.797E-3</v>
      </c>
    </row>
    <row r="2864" spans="4:13" ht="15.75" customHeight="1" x14ac:dyDescent="0.25">
      <c r="D2864" s="40"/>
      <c r="E2864" s="40"/>
      <c r="F2864" s="101">
        <v>40522</v>
      </c>
      <c r="G2864" s="44">
        <v>2.6030999999999997E-3</v>
      </c>
      <c r="H2864" s="44">
        <v>3.0155999999999998E-3</v>
      </c>
      <c r="I2864" s="44">
        <v>4.5719000000000003E-3</v>
      </c>
      <c r="J2864" s="44">
        <v>3.2500000000000001E-2</v>
      </c>
      <c r="K2864" s="44">
        <v>3.3189999999999997E-2</v>
      </c>
      <c r="M2864" s="45">
        <v>1.8098000000000001E-3</v>
      </c>
    </row>
    <row r="2865" spans="4:13" ht="15.75" customHeight="1" x14ac:dyDescent="0.25">
      <c r="D2865" s="40"/>
      <c r="E2865" s="40"/>
      <c r="F2865" s="101">
        <v>40525</v>
      </c>
      <c r="G2865" s="44">
        <v>2.6030999999999997E-3</v>
      </c>
      <c r="H2865" s="44">
        <v>3.0155999999999998E-3</v>
      </c>
      <c r="I2865" s="44">
        <v>4.5630999999999996E-3</v>
      </c>
      <c r="J2865" s="44">
        <v>3.2500000000000001E-2</v>
      </c>
      <c r="K2865" s="44">
        <v>3.2750000000000001E-2</v>
      </c>
      <c r="M2865" s="45">
        <v>1.8098000000000001E-3</v>
      </c>
    </row>
    <row r="2866" spans="4:13" ht="15.75" customHeight="1" x14ac:dyDescent="0.25">
      <c r="D2866" s="40"/>
      <c r="E2866" s="40"/>
      <c r="F2866" s="101">
        <v>40526</v>
      </c>
      <c r="G2866" s="44">
        <v>2.6062999999999998E-3</v>
      </c>
      <c r="H2866" s="44">
        <v>3.0187999999999999E-3</v>
      </c>
      <c r="I2866" s="44">
        <v>4.5618999999999998E-3</v>
      </c>
      <c r="J2866" s="44">
        <v>3.2500000000000001E-2</v>
      </c>
      <c r="K2866" s="44">
        <v>3.4727000000000001E-2</v>
      </c>
      <c r="M2866" s="45">
        <v>1.8065999999999998E-3</v>
      </c>
    </row>
    <row r="2867" spans="4:13" ht="15.75" customHeight="1" x14ac:dyDescent="0.25">
      <c r="D2867" s="40"/>
      <c r="E2867" s="40"/>
      <c r="F2867" s="101">
        <v>40527</v>
      </c>
      <c r="G2867" s="44">
        <v>2.6062999999999998E-3</v>
      </c>
      <c r="H2867" s="44">
        <v>3.0187999999999999E-3</v>
      </c>
      <c r="I2867" s="44">
        <v>4.5780999999999999E-3</v>
      </c>
      <c r="J2867" s="44">
        <v>3.2500000000000001E-2</v>
      </c>
      <c r="K2867" s="44">
        <v>3.5318000000000002E-2</v>
      </c>
      <c r="M2867" s="45">
        <v>1.7737E-3</v>
      </c>
    </row>
    <row r="2868" spans="4:13" ht="15.75" customHeight="1" x14ac:dyDescent="0.25">
      <c r="D2868" s="40"/>
      <c r="E2868" s="40"/>
      <c r="F2868" s="101">
        <v>40528</v>
      </c>
      <c r="G2868" s="44">
        <v>2.6062999999999998E-3</v>
      </c>
      <c r="H2868" s="44">
        <v>3.0375000000000003E-3</v>
      </c>
      <c r="I2868" s="44">
        <v>4.5969000000000001E-3</v>
      </c>
      <c r="J2868" s="44">
        <v>3.2500000000000001E-2</v>
      </c>
      <c r="K2868" s="44">
        <v>3.4224000000000004E-2</v>
      </c>
      <c r="M2868" s="45">
        <v>1.7455999999999999E-3</v>
      </c>
    </row>
    <row r="2869" spans="4:13" ht="15.75" customHeight="1" x14ac:dyDescent="0.25">
      <c r="D2869" s="40"/>
      <c r="E2869" s="40"/>
      <c r="F2869" s="101">
        <v>40529</v>
      </c>
      <c r="G2869" s="44">
        <v>2.6062999999999998E-3</v>
      </c>
      <c r="H2869" s="44">
        <v>3.0375000000000003E-3</v>
      </c>
      <c r="I2869" s="44">
        <v>4.5719000000000003E-3</v>
      </c>
      <c r="J2869" s="44">
        <v>3.2500000000000001E-2</v>
      </c>
      <c r="K2869" s="44">
        <v>3.3279000000000003E-2</v>
      </c>
      <c r="M2869" s="45">
        <v>1.7344999999999999E-3</v>
      </c>
    </row>
    <row r="2870" spans="4:13" ht="15.75" customHeight="1" x14ac:dyDescent="0.25">
      <c r="D2870" s="40"/>
      <c r="E2870" s="40"/>
      <c r="F2870" s="101">
        <v>40532</v>
      </c>
      <c r="G2870" s="44">
        <v>2.6062999999999998E-3</v>
      </c>
      <c r="H2870" s="44">
        <v>3.0281000000000001E-3</v>
      </c>
      <c r="I2870" s="44">
        <v>4.5719000000000003E-3</v>
      </c>
      <c r="J2870" s="44">
        <v>3.2500000000000001E-2</v>
      </c>
      <c r="K2870" s="44">
        <v>3.3357999999999999E-2</v>
      </c>
      <c r="M2870" s="45">
        <v>1.7066E-3</v>
      </c>
    </row>
    <row r="2871" spans="4:13" ht="15.75" customHeight="1" x14ac:dyDescent="0.25">
      <c r="D2871" s="40"/>
      <c r="E2871" s="40"/>
      <c r="F2871" s="101">
        <v>40533</v>
      </c>
      <c r="G2871" s="44">
        <v>2.6062999999999998E-3</v>
      </c>
      <c r="H2871" s="44">
        <v>3.0281000000000001E-3</v>
      </c>
      <c r="I2871" s="44">
        <v>4.5719000000000003E-3</v>
      </c>
      <c r="J2871" s="44">
        <v>3.2500000000000001E-2</v>
      </c>
      <c r="K2871" s="44">
        <v>3.3031000000000005E-2</v>
      </c>
      <c r="M2871" s="45">
        <v>1.7066E-3</v>
      </c>
    </row>
    <row r="2872" spans="4:13" ht="15.75" customHeight="1" x14ac:dyDescent="0.25">
      <c r="D2872" s="40"/>
      <c r="E2872" s="40"/>
      <c r="F2872" s="101">
        <v>40534</v>
      </c>
      <c r="G2872" s="44">
        <v>2.6062999999999998E-3</v>
      </c>
      <c r="H2872" s="44">
        <v>3.0281000000000001E-3</v>
      </c>
      <c r="I2872" s="44">
        <v>4.5719000000000003E-3</v>
      </c>
      <c r="J2872" s="44">
        <v>3.2500000000000001E-2</v>
      </c>
      <c r="K2872" s="44">
        <v>3.3458000000000002E-2</v>
      </c>
      <c r="M2872" s="45">
        <v>1.6941E-3</v>
      </c>
    </row>
    <row r="2873" spans="4:13" ht="15.75" customHeight="1" x14ac:dyDescent="0.25">
      <c r="D2873" s="40"/>
      <c r="E2873" s="40"/>
      <c r="F2873" s="101">
        <v>40535</v>
      </c>
      <c r="G2873" s="44">
        <v>2.6062999999999998E-3</v>
      </c>
      <c r="H2873" s="44">
        <v>3.0281000000000001E-3</v>
      </c>
      <c r="I2873" s="44">
        <v>4.5719000000000003E-3</v>
      </c>
      <c r="J2873" s="44">
        <v>3.2500000000000001E-2</v>
      </c>
      <c r="K2873" s="44">
        <v>3.3892000000000005E-2</v>
      </c>
      <c r="M2873" s="45">
        <v>1.6969999999999999E-3</v>
      </c>
    </row>
    <row r="2874" spans="4:13" ht="15.75" customHeight="1" x14ac:dyDescent="0.25">
      <c r="D2874" s="40"/>
      <c r="E2874" s="40"/>
      <c r="F2874" s="101">
        <v>40536</v>
      </c>
      <c r="G2874" s="44">
        <v>2.6062999999999998E-3</v>
      </c>
      <c r="H2874" s="44">
        <v>3.0281000000000001E-3</v>
      </c>
      <c r="I2874" s="44">
        <v>4.5719000000000003E-3</v>
      </c>
      <c r="J2874" s="44" t="s">
        <v>33</v>
      </c>
      <c r="K2874" s="44">
        <v>3.3892000000000005E-2</v>
      </c>
      <c r="M2874" s="45">
        <v>1.6969999999999999E-3</v>
      </c>
    </row>
    <row r="2875" spans="4:13" ht="15.75" customHeight="1" x14ac:dyDescent="0.25">
      <c r="D2875" s="40"/>
      <c r="E2875" s="40"/>
      <c r="F2875" s="101">
        <v>40539</v>
      </c>
      <c r="G2875" s="44" t="s">
        <v>33</v>
      </c>
      <c r="H2875" s="44" t="s">
        <v>33</v>
      </c>
      <c r="I2875" s="44" t="s">
        <v>33</v>
      </c>
      <c r="J2875" s="44">
        <v>3.2500000000000001E-2</v>
      </c>
      <c r="K2875" s="44">
        <v>3.3294000000000004E-2</v>
      </c>
      <c r="M2875" s="45">
        <v>1.7324E-3</v>
      </c>
    </row>
    <row r="2876" spans="4:13" ht="15.75" customHeight="1" x14ac:dyDescent="0.25">
      <c r="D2876" s="40"/>
      <c r="E2876" s="40"/>
      <c r="F2876" s="101">
        <v>40540</v>
      </c>
      <c r="G2876" s="44" t="s">
        <v>33</v>
      </c>
      <c r="H2876" s="44" t="s">
        <v>33</v>
      </c>
      <c r="I2876" s="44" t="s">
        <v>33</v>
      </c>
      <c r="J2876" s="44">
        <v>3.2500000000000001E-2</v>
      </c>
      <c r="K2876" s="44">
        <v>3.4795E-2</v>
      </c>
      <c r="M2876" s="45">
        <v>1.7162E-3</v>
      </c>
    </row>
    <row r="2877" spans="4:13" ht="15.75" customHeight="1" x14ac:dyDescent="0.25">
      <c r="D2877" s="40"/>
      <c r="E2877" s="40"/>
      <c r="F2877" s="101">
        <v>40541</v>
      </c>
      <c r="G2877" s="44">
        <v>2.6062999999999998E-3</v>
      </c>
      <c r="H2877" s="44">
        <v>3.0281000000000001E-3</v>
      </c>
      <c r="I2877" s="44">
        <v>4.5688000000000005E-3</v>
      </c>
      <c r="J2877" s="44">
        <v>3.2500000000000001E-2</v>
      </c>
      <c r="K2877" s="44">
        <v>3.3488999999999998E-2</v>
      </c>
      <c r="M2877" s="45">
        <v>1.7061999999999999E-3</v>
      </c>
    </row>
    <row r="2878" spans="4:13" ht="15.75" customHeight="1" x14ac:dyDescent="0.25">
      <c r="D2878" s="40"/>
      <c r="E2878" s="40"/>
      <c r="F2878" s="101">
        <v>40542</v>
      </c>
      <c r="G2878" s="44">
        <v>2.6062999999999998E-3</v>
      </c>
      <c r="H2878" s="44">
        <v>3.0281000000000001E-3</v>
      </c>
      <c r="I2878" s="44">
        <v>4.5656000000000004E-3</v>
      </c>
      <c r="J2878" s="44">
        <v>3.2500000000000001E-2</v>
      </c>
      <c r="K2878" s="44">
        <v>3.3645999999999995E-2</v>
      </c>
      <c r="M2878" s="45">
        <v>1.7156999999999999E-3</v>
      </c>
    </row>
    <row r="2879" spans="4:13" ht="15.75" customHeight="1" x14ac:dyDescent="0.25">
      <c r="D2879" s="40"/>
      <c r="E2879" s="40"/>
      <c r="F2879" s="101">
        <v>40543</v>
      </c>
      <c r="G2879" s="44">
        <v>2.6062999999999998E-3</v>
      </c>
      <c r="H2879" s="44">
        <v>3.0281000000000001E-3</v>
      </c>
      <c r="I2879" s="44">
        <v>4.5593999999999999E-3</v>
      </c>
      <c r="J2879" s="44">
        <v>3.2500000000000001E-2</v>
      </c>
      <c r="K2879" s="44">
        <v>3.2934999999999999E-2</v>
      </c>
      <c r="M2879" s="45">
        <v>1.7194999999999999E-3</v>
      </c>
    </row>
    <row r="2880" spans="4:13" ht="15.75" customHeight="1" x14ac:dyDescent="0.25">
      <c r="D2880" s="40"/>
      <c r="E2880" s="40"/>
      <c r="F2880" s="101">
        <v>40546</v>
      </c>
      <c r="G2880" s="44" t="s">
        <v>33</v>
      </c>
      <c r="H2880" s="44" t="s">
        <v>33</v>
      </c>
      <c r="I2880" s="44" t="s">
        <v>33</v>
      </c>
      <c r="J2880" s="44">
        <v>3.2500000000000001E-2</v>
      </c>
      <c r="K2880" s="44">
        <v>3.3323999999999999E-2</v>
      </c>
      <c r="M2880" s="45">
        <v>1.7098E-3</v>
      </c>
    </row>
    <row r="2881" spans="4:13" ht="15.75" customHeight="1" x14ac:dyDescent="0.25">
      <c r="D2881" s="40"/>
      <c r="E2881" s="40"/>
      <c r="F2881" s="101">
        <v>40547</v>
      </c>
      <c r="G2881" s="44">
        <v>2.6062999999999998E-3</v>
      </c>
      <c r="H2881" s="44">
        <v>3.0281000000000001E-3</v>
      </c>
      <c r="I2881" s="44">
        <v>4.5580999999999998E-3</v>
      </c>
      <c r="J2881" s="44">
        <v>3.2500000000000001E-2</v>
      </c>
      <c r="K2881" s="44">
        <v>3.3286999999999997E-2</v>
      </c>
      <c r="M2881" s="45">
        <v>1.6937E-3</v>
      </c>
    </row>
    <row r="2882" spans="4:13" ht="15.75" customHeight="1" x14ac:dyDescent="0.25">
      <c r="D2882" s="40"/>
      <c r="E2882" s="40"/>
      <c r="F2882" s="101">
        <v>40548</v>
      </c>
      <c r="G2882" s="44">
        <v>2.6124999999999998E-3</v>
      </c>
      <c r="H2882" s="44">
        <v>3.0281000000000001E-3</v>
      </c>
      <c r="I2882" s="44">
        <v>4.5456000000000003E-3</v>
      </c>
      <c r="J2882" s="44">
        <v>3.2500000000000001E-2</v>
      </c>
      <c r="K2882" s="44">
        <v>3.4653999999999997E-2</v>
      </c>
      <c r="M2882" s="45">
        <v>1.6728000000000001E-3</v>
      </c>
    </row>
    <row r="2883" spans="4:13" ht="15.75" customHeight="1" x14ac:dyDescent="0.25">
      <c r="D2883" s="40"/>
      <c r="E2883" s="40"/>
      <c r="F2883" s="101">
        <v>40549</v>
      </c>
      <c r="G2883" s="44">
        <v>2.6124999999999998E-3</v>
      </c>
      <c r="H2883" s="44">
        <v>3.0313000000000002E-3</v>
      </c>
      <c r="I2883" s="44">
        <v>4.5719000000000003E-3</v>
      </c>
      <c r="J2883" s="44">
        <v>3.2500000000000001E-2</v>
      </c>
      <c r="K2883" s="44">
        <v>3.3932000000000004E-2</v>
      </c>
      <c r="M2883" s="45">
        <v>1.6781999999999999E-3</v>
      </c>
    </row>
    <row r="2884" spans="4:13" ht="15.75" customHeight="1" x14ac:dyDescent="0.25">
      <c r="D2884" s="40"/>
      <c r="E2884" s="40"/>
      <c r="F2884" s="101">
        <v>40550</v>
      </c>
      <c r="G2884" s="44">
        <v>2.6124999999999998E-3</v>
      </c>
      <c r="H2884" s="44">
        <v>3.0313000000000002E-3</v>
      </c>
      <c r="I2884" s="44">
        <v>4.5731000000000001E-3</v>
      </c>
      <c r="J2884" s="44">
        <v>3.2500000000000001E-2</v>
      </c>
      <c r="K2884" s="44">
        <v>3.3237000000000003E-2</v>
      </c>
      <c r="M2884" s="45">
        <v>1.6808000000000001E-3</v>
      </c>
    </row>
    <row r="2885" spans="4:13" ht="15.75" customHeight="1" x14ac:dyDescent="0.25">
      <c r="D2885" s="40"/>
      <c r="E2885" s="40"/>
      <c r="F2885" s="101">
        <v>40553</v>
      </c>
      <c r="G2885" s="44">
        <v>2.6124999999999998E-3</v>
      </c>
      <c r="H2885" s="44">
        <v>3.0313000000000002E-3</v>
      </c>
      <c r="I2885" s="44">
        <v>4.5706000000000002E-3</v>
      </c>
      <c r="J2885" s="44">
        <v>3.2500000000000001E-2</v>
      </c>
      <c r="K2885" s="44">
        <v>3.2832E-2</v>
      </c>
      <c r="M2885" s="45">
        <v>1.6581999999999999E-3</v>
      </c>
    </row>
    <row r="2886" spans="4:13" ht="15.75" customHeight="1" x14ac:dyDescent="0.25">
      <c r="D2886" s="40"/>
      <c r="E2886" s="40"/>
      <c r="F2886" s="101">
        <v>40554</v>
      </c>
      <c r="G2886" s="44">
        <v>2.6124999999999998E-3</v>
      </c>
      <c r="H2886" s="44">
        <v>3.0313000000000002E-3</v>
      </c>
      <c r="I2886" s="44">
        <v>4.5694000000000004E-3</v>
      </c>
      <c r="J2886" s="44">
        <v>3.2500000000000001E-2</v>
      </c>
      <c r="K2886" s="44">
        <v>3.3396000000000002E-2</v>
      </c>
      <c r="M2886" s="45">
        <v>1.6485E-3</v>
      </c>
    </row>
    <row r="2887" spans="4:13" ht="15.75" customHeight="1" x14ac:dyDescent="0.25">
      <c r="D2887" s="40"/>
      <c r="E2887" s="40"/>
      <c r="F2887" s="101">
        <v>40555</v>
      </c>
      <c r="G2887" s="44">
        <v>2.6124999999999998E-3</v>
      </c>
      <c r="H2887" s="44">
        <v>3.0313000000000002E-3</v>
      </c>
      <c r="I2887" s="44">
        <v>4.5681000000000003E-3</v>
      </c>
      <c r="J2887" s="44">
        <v>3.2500000000000001E-2</v>
      </c>
      <c r="K2887" s="44">
        <v>3.3649999999999999E-2</v>
      </c>
      <c r="M2887" s="45">
        <v>1.6213E-3</v>
      </c>
    </row>
    <row r="2888" spans="4:13" ht="15.75" customHeight="1" x14ac:dyDescent="0.25">
      <c r="D2888" s="40"/>
      <c r="E2888" s="40"/>
      <c r="F2888" s="101">
        <v>40556</v>
      </c>
      <c r="G2888" s="44">
        <v>2.6124999999999998E-3</v>
      </c>
      <c r="H2888" s="44">
        <v>3.0313000000000002E-3</v>
      </c>
      <c r="I2888" s="44">
        <v>4.5656000000000004E-3</v>
      </c>
      <c r="J2888" s="44">
        <v>3.2500000000000001E-2</v>
      </c>
      <c r="K2888" s="44">
        <v>3.2972000000000001E-2</v>
      </c>
      <c r="M2888" s="45">
        <v>1.6282E-3</v>
      </c>
    </row>
    <row r="2889" spans="4:13" ht="15.75" customHeight="1" x14ac:dyDescent="0.25">
      <c r="D2889" s="40"/>
      <c r="E2889" s="40"/>
      <c r="F2889" s="101">
        <v>40557</v>
      </c>
      <c r="G2889" s="44">
        <v>2.6124999999999998E-3</v>
      </c>
      <c r="H2889" s="44">
        <v>3.0313000000000002E-3</v>
      </c>
      <c r="I2889" s="44">
        <v>4.5593999999999999E-3</v>
      </c>
      <c r="J2889" s="44">
        <v>3.2500000000000001E-2</v>
      </c>
      <c r="K2889" s="44">
        <v>3.3231000000000004E-2</v>
      </c>
      <c r="M2889" s="45">
        <v>1.6324E-3</v>
      </c>
    </row>
    <row r="2890" spans="4:13" ht="15.75" customHeight="1" x14ac:dyDescent="0.25">
      <c r="D2890" s="40"/>
      <c r="E2890" s="40"/>
      <c r="F2890" s="101">
        <v>40560</v>
      </c>
      <c r="G2890" s="44">
        <v>2.6124999999999998E-3</v>
      </c>
      <c r="H2890" s="44">
        <v>3.0313000000000002E-3</v>
      </c>
      <c r="I2890" s="44">
        <v>4.5468999999999996E-3</v>
      </c>
      <c r="J2890" s="44" t="s">
        <v>33</v>
      </c>
      <c r="K2890" s="44">
        <v>3.3231000000000004E-2</v>
      </c>
      <c r="M2890" s="45">
        <v>1.6324E-3</v>
      </c>
    </row>
    <row r="2891" spans="4:13" ht="15.75" customHeight="1" x14ac:dyDescent="0.25">
      <c r="D2891" s="40"/>
      <c r="E2891" s="40"/>
      <c r="F2891" s="101">
        <v>40561</v>
      </c>
      <c r="G2891" s="44">
        <v>2.6062999999999998E-3</v>
      </c>
      <c r="H2891" s="44">
        <v>3.0313000000000002E-3</v>
      </c>
      <c r="I2891" s="44">
        <v>4.5468999999999996E-3</v>
      </c>
      <c r="J2891" s="44">
        <v>3.2500000000000001E-2</v>
      </c>
      <c r="K2891" s="44">
        <v>3.3662999999999998E-2</v>
      </c>
      <c r="M2891" s="45">
        <v>1.6065999999999999E-3</v>
      </c>
    </row>
    <row r="2892" spans="4:13" ht="15.75" customHeight="1" x14ac:dyDescent="0.25">
      <c r="D2892" s="40"/>
      <c r="E2892" s="40"/>
      <c r="F2892" s="101">
        <v>40562</v>
      </c>
      <c r="G2892" s="44">
        <v>2.5999999999999999E-3</v>
      </c>
      <c r="H2892" s="44">
        <v>3.0313000000000002E-3</v>
      </c>
      <c r="I2892" s="44">
        <v>4.5468999999999996E-3</v>
      </c>
      <c r="J2892" s="44">
        <v>3.2500000000000001E-2</v>
      </c>
      <c r="K2892" s="44">
        <v>3.3390000000000003E-2</v>
      </c>
      <c r="M2892" s="45">
        <v>1.5501E-3</v>
      </c>
    </row>
    <row r="2893" spans="4:13" ht="15.75" customHeight="1" x14ac:dyDescent="0.25">
      <c r="D2893" s="40"/>
      <c r="E2893" s="40"/>
      <c r="F2893" s="101">
        <v>40563</v>
      </c>
      <c r="G2893" s="44">
        <v>2.5999999999999999E-3</v>
      </c>
      <c r="H2893" s="44">
        <v>3.0313000000000002E-3</v>
      </c>
      <c r="I2893" s="44">
        <v>4.5468999999999996E-3</v>
      </c>
      <c r="J2893" s="44">
        <v>3.2500000000000001E-2</v>
      </c>
      <c r="K2893" s="44">
        <v>3.4487999999999998E-2</v>
      </c>
      <c r="M2893" s="45">
        <v>1.5365000000000001E-3</v>
      </c>
    </row>
    <row r="2894" spans="4:13" ht="15.75" customHeight="1" x14ac:dyDescent="0.25">
      <c r="D2894" s="40"/>
      <c r="E2894" s="40"/>
      <c r="F2894" s="101">
        <v>40564</v>
      </c>
      <c r="G2894" s="44">
        <v>2.5999999999999999E-3</v>
      </c>
      <c r="H2894" s="44">
        <v>3.0313000000000002E-3</v>
      </c>
      <c r="I2894" s="44">
        <v>4.5468999999999996E-3</v>
      </c>
      <c r="J2894" s="44">
        <v>3.2500000000000001E-2</v>
      </c>
      <c r="K2894" s="44">
        <v>3.4041999999999996E-2</v>
      </c>
      <c r="M2894" s="45">
        <v>1.5219999999999999E-3</v>
      </c>
    </row>
    <row r="2895" spans="4:13" ht="15.75" customHeight="1" x14ac:dyDescent="0.25">
      <c r="D2895" s="40"/>
      <c r="E2895" s="40"/>
      <c r="F2895" s="101">
        <v>40567</v>
      </c>
      <c r="G2895" s="44">
        <v>2.5999999999999999E-3</v>
      </c>
      <c r="H2895" s="44">
        <v>3.0313000000000002E-3</v>
      </c>
      <c r="I2895" s="44">
        <v>4.5468999999999996E-3</v>
      </c>
      <c r="J2895" s="44">
        <v>3.2500000000000001E-2</v>
      </c>
      <c r="K2895" s="44">
        <v>3.4043999999999998E-2</v>
      </c>
      <c r="M2895" s="45">
        <v>1.4904E-3</v>
      </c>
    </row>
    <row r="2896" spans="4:13" ht="15.75" customHeight="1" x14ac:dyDescent="0.25">
      <c r="D2896" s="40"/>
      <c r="E2896" s="40"/>
      <c r="F2896" s="101">
        <v>40568</v>
      </c>
      <c r="G2896" s="44">
        <v>2.5999999999999999E-3</v>
      </c>
      <c r="H2896" s="44">
        <v>3.0437999999999997E-3</v>
      </c>
      <c r="I2896" s="44">
        <v>4.5468999999999996E-3</v>
      </c>
      <c r="J2896" s="44">
        <v>3.2500000000000001E-2</v>
      </c>
      <c r="K2896" s="44">
        <v>3.3284000000000001E-2</v>
      </c>
      <c r="M2896" s="45">
        <v>1.4807000000000002E-3</v>
      </c>
    </row>
    <row r="2897" spans="4:13" ht="15.75" customHeight="1" x14ac:dyDescent="0.25">
      <c r="D2897" s="40"/>
      <c r="E2897" s="40"/>
      <c r="F2897" s="101">
        <v>40569</v>
      </c>
      <c r="G2897" s="44">
        <v>2.5999999999999999E-3</v>
      </c>
      <c r="H2897" s="44">
        <v>3.0437999999999997E-3</v>
      </c>
      <c r="I2897" s="44">
        <v>4.5468999999999996E-3</v>
      </c>
      <c r="J2897" s="44">
        <v>3.2500000000000001E-2</v>
      </c>
      <c r="K2897" s="44">
        <v>3.4146000000000003E-2</v>
      </c>
      <c r="M2897" s="45">
        <v>1.4698000000000001E-3</v>
      </c>
    </row>
    <row r="2898" spans="4:13" ht="15.75" customHeight="1" x14ac:dyDescent="0.25">
      <c r="D2898" s="40"/>
      <c r="E2898" s="40"/>
      <c r="F2898" s="101">
        <v>40570</v>
      </c>
      <c r="G2898" s="44">
        <v>2.5999999999999999E-3</v>
      </c>
      <c r="H2898" s="44">
        <v>3.0437999999999997E-3</v>
      </c>
      <c r="I2898" s="44">
        <v>4.5468999999999996E-3</v>
      </c>
      <c r="J2898" s="44">
        <v>3.2500000000000001E-2</v>
      </c>
      <c r="K2898" s="44">
        <v>3.3873E-2</v>
      </c>
      <c r="M2898" s="45">
        <v>1.4688000000000001E-3</v>
      </c>
    </row>
    <row r="2899" spans="4:13" ht="15.75" customHeight="1" x14ac:dyDescent="0.25">
      <c r="D2899" s="40"/>
      <c r="E2899" s="40"/>
      <c r="F2899" s="101">
        <v>40571</v>
      </c>
      <c r="G2899" s="44">
        <v>2.5999999999999999E-3</v>
      </c>
      <c r="H2899" s="44">
        <v>3.0437999999999997E-3</v>
      </c>
      <c r="I2899" s="44">
        <v>4.5380999999999998E-3</v>
      </c>
      <c r="J2899" s="44">
        <v>3.2500000000000001E-2</v>
      </c>
      <c r="K2899" s="44">
        <v>3.3214E-2</v>
      </c>
      <c r="M2899" s="45">
        <v>1.4613999999999999E-3</v>
      </c>
    </row>
    <row r="2900" spans="4:13" ht="15.75" customHeight="1" x14ac:dyDescent="0.25">
      <c r="D2900" s="40"/>
      <c r="E2900" s="40"/>
      <c r="F2900" s="101">
        <v>40574</v>
      </c>
      <c r="G2900" s="44">
        <v>2.5999999999999999E-3</v>
      </c>
      <c r="H2900" s="44">
        <v>3.0437999999999997E-3</v>
      </c>
      <c r="I2900" s="44">
        <v>4.5380999999999998E-3</v>
      </c>
      <c r="J2900" s="44">
        <v>3.2500000000000001E-2</v>
      </c>
      <c r="K2900" s="44">
        <v>3.3703999999999998E-2</v>
      </c>
      <c r="M2900" s="45">
        <v>1.4465000000000001E-3</v>
      </c>
    </row>
    <row r="2901" spans="4:13" ht="15.75" customHeight="1" x14ac:dyDescent="0.25">
      <c r="D2901" s="40"/>
      <c r="E2901" s="40"/>
      <c r="F2901" s="101">
        <v>40575</v>
      </c>
      <c r="G2901" s="44">
        <v>2.63E-3</v>
      </c>
      <c r="H2901" s="44">
        <v>3.1050000000000001E-3</v>
      </c>
      <c r="I2901" s="44">
        <v>4.6074999999999996E-3</v>
      </c>
      <c r="J2901" s="44">
        <v>3.2500000000000001E-2</v>
      </c>
      <c r="K2901" s="44">
        <v>3.4394000000000001E-2</v>
      </c>
      <c r="M2901" s="45">
        <v>1.4321999999999998E-3</v>
      </c>
    </row>
    <row r="2902" spans="4:13" ht="15.75" customHeight="1" x14ac:dyDescent="0.25">
      <c r="D2902" s="40"/>
      <c r="E2902" s="40"/>
      <c r="F2902" s="101">
        <v>40576</v>
      </c>
      <c r="G2902" s="44">
        <v>2.63E-3</v>
      </c>
      <c r="H2902" s="44">
        <v>3.1050000000000001E-3</v>
      </c>
      <c r="I2902" s="44">
        <v>4.6074999999999996E-3</v>
      </c>
      <c r="J2902" s="44">
        <v>3.2500000000000001E-2</v>
      </c>
      <c r="K2902" s="44">
        <v>3.4771000000000003E-2</v>
      </c>
      <c r="M2902" s="45">
        <v>1.4108E-3</v>
      </c>
    </row>
    <row r="2903" spans="4:13" ht="15.75" customHeight="1" x14ac:dyDescent="0.25">
      <c r="D2903" s="40"/>
      <c r="E2903" s="40"/>
      <c r="F2903" s="101">
        <v>40577</v>
      </c>
      <c r="G2903" s="44">
        <v>2.63E-3</v>
      </c>
      <c r="H2903" s="44">
        <v>3.1050000000000001E-3</v>
      </c>
      <c r="I2903" s="44">
        <v>4.6125000000000003E-3</v>
      </c>
      <c r="J2903" s="44">
        <v>3.2500000000000001E-2</v>
      </c>
      <c r="K2903" s="44">
        <v>3.5487999999999999E-2</v>
      </c>
      <c r="M2903" s="45">
        <v>1.3858000000000002E-3</v>
      </c>
    </row>
    <row r="2904" spans="4:13" ht="15.75" customHeight="1" x14ac:dyDescent="0.25">
      <c r="D2904" s="40"/>
      <c r="E2904" s="40"/>
      <c r="F2904" s="101">
        <v>40578</v>
      </c>
      <c r="G2904" s="44">
        <v>2.6274999999999996E-3</v>
      </c>
      <c r="H2904" s="44">
        <v>3.1150000000000001E-3</v>
      </c>
      <c r="I2904" s="44">
        <v>4.6125000000000003E-3</v>
      </c>
      <c r="J2904" s="44">
        <v>3.2500000000000001E-2</v>
      </c>
      <c r="K2904" s="44">
        <v>3.6355999999999999E-2</v>
      </c>
      <c r="M2904" s="45">
        <v>1.3751E-3</v>
      </c>
    </row>
    <row r="2905" spans="4:13" ht="15.75" customHeight="1" x14ac:dyDescent="0.25">
      <c r="D2905" s="40"/>
      <c r="E2905" s="40"/>
      <c r="F2905" s="101">
        <v>40581</v>
      </c>
      <c r="G2905" s="44">
        <v>2.6374999999999997E-3</v>
      </c>
      <c r="H2905" s="44">
        <v>3.1199999999999999E-3</v>
      </c>
      <c r="I2905" s="44">
        <v>4.6284999999999998E-3</v>
      </c>
      <c r="J2905" s="44">
        <v>3.2500000000000001E-2</v>
      </c>
      <c r="K2905" s="44">
        <v>3.6298999999999998E-2</v>
      </c>
      <c r="M2905" s="45">
        <v>1.3536000000000002E-3</v>
      </c>
    </row>
    <row r="2906" spans="4:13" ht="15.75" customHeight="1" x14ac:dyDescent="0.25">
      <c r="D2906" s="40"/>
      <c r="E2906" s="40"/>
      <c r="F2906" s="101">
        <v>40582</v>
      </c>
      <c r="G2906" s="44">
        <v>2.64E-3</v>
      </c>
      <c r="H2906" s="44">
        <v>3.1199999999999999E-3</v>
      </c>
      <c r="I2906" s="44">
        <v>4.6435000000000001E-3</v>
      </c>
      <c r="J2906" s="44">
        <v>3.2500000000000001E-2</v>
      </c>
      <c r="K2906" s="44">
        <v>3.7372999999999997E-2</v>
      </c>
      <c r="M2906" s="45">
        <v>1.3464999999999998E-3</v>
      </c>
    </row>
    <row r="2907" spans="4:13" ht="15.75" customHeight="1" x14ac:dyDescent="0.25">
      <c r="D2907" s="40"/>
      <c r="E2907" s="40"/>
      <c r="F2907" s="101">
        <v>40583</v>
      </c>
      <c r="G2907" s="44">
        <v>2.64E-3</v>
      </c>
      <c r="H2907" s="44">
        <v>3.1199999999999999E-3</v>
      </c>
      <c r="I2907" s="44">
        <v>4.6519999999999999E-3</v>
      </c>
      <c r="J2907" s="44">
        <v>3.2500000000000001E-2</v>
      </c>
      <c r="K2907" s="44">
        <v>3.6464999999999997E-2</v>
      </c>
      <c r="M2907" s="45">
        <v>1.3394000000000001E-3</v>
      </c>
    </row>
    <row r="2908" spans="4:13" ht="15.75" customHeight="1" x14ac:dyDescent="0.25">
      <c r="D2908" s="40"/>
      <c r="E2908" s="40"/>
      <c r="F2908" s="101">
        <v>40584</v>
      </c>
      <c r="G2908" s="44">
        <v>2.64E-3</v>
      </c>
      <c r="H2908" s="44">
        <v>3.1199999999999999E-3</v>
      </c>
      <c r="I2908" s="44">
        <v>4.6470000000000001E-3</v>
      </c>
      <c r="J2908" s="44">
        <v>3.2500000000000001E-2</v>
      </c>
      <c r="K2908" s="44">
        <v>3.6928000000000002E-2</v>
      </c>
      <c r="M2908" s="45">
        <v>1.3394000000000001E-3</v>
      </c>
    </row>
    <row r="2909" spans="4:13" ht="15.75" customHeight="1" x14ac:dyDescent="0.25">
      <c r="D2909" s="40"/>
      <c r="E2909" s="40"/>
      <c r="F2909" s="101">
        <v>40585</v>
      </c>
      <c r="G2909" s="44">
        <v>2.6574999999999997E-3</v>
      </c>
      <c r="H2909" s="44">
        <v>3.13E-3</v>
      </c>
      <c r="I2909" s="44">
        <v>4.6519999999999999E-3</v>
      </c>
      <c r="J2909" s="44">
        <v>3.2500000000000001E-2</v>
      </c>
      <c r="K2909" s="44">
        <v>3.6288000000000001E-2</v>
      </c>
      <c r="M2909" s="45">
        <v>1.3322E-3</v>
      </c>
    </row>
    <row r="2910" spans="4:13" ht="15.75" customHeight="1" x14ac:dyDescent="0.25">
      <c r="D2910" s="40"/>
      <c r="E2910" s="40"/>
      <c r="F2910" s="101">
        <v>40588</v>
      </c>
      <c r="G2910" s="44">
        <v>2.6474999999999997E-3</v>
      </c>
      <c r="H2910" s="44">
        <v>3.14E-3</v>
      </c>
      <c r="I2910" s="44">
        <v>4.6569999999999997E-3</v>
      </c>
      <c r="J2910" s="44">
        <v>3.2500000000000001E-2</v>
      </c>
      <c r="K2910" s="44">
        <v>3.6194000000000004E-2</v>
      </c>
      <c r="M2910" s="45">
        <v>1.3108E-3</v>
      </c>
    </row>
    <row r="2911" spans="4:13" ht="15.75" customHeight="1" x14ac:dyDescent="0.25">
      <c r="D2911" s="40"/>
      <c r="E2911" s="40"/>
      <c r="F2911" s="101">
        <v>40589</v>
      </c>
      <c r="G2911" s="44">
        <v>2.64E-3</v>
      </c>
      <c r="H2911" s="44">
        <v>3.1350000000000002E-3</v>
      </c>
      <c r="I2911" s="44">
        <v>4.6569999999999997E-3</v>
      </c>
      <c r="J2911" s="44">
        <v>3.2500000000000001E-2</v>
      </c>
      <c r="K2911" s="44">
        <v>3.6044E-2</v>
      </c>
      <c r="M2911" s="45">
        <v>1.3072000000000001E-3</v>
      </c>
    </row>
    <row r="2912" spans="4:13" ht="15.75" customHeight="1" x14ac:dyDescent="0.25">
      <c r="D2912" s="40"/>
      <c r="E2912" s="40"/>
      <c r="F2912" s="101">
        <v>40590</v>
      </c>
      <c r="G2912" s="44">
        <v>2.63E-3</v>
      </c>
      <c r="H2912" s="44">
        <v>3.1350000000000002E-3</v>
      </c>
      <c r="I2912" s="44">
        <v>4.6519999999999999E-3</v>
      </c>
      <c r="J2912" s="44">
        <v>3.2500000000000001E-2</v>
      </c>
      <c r="K2912" s="44">
        <v>3.6193000000000003E-2</v>
      </c>
      <c r="M2912" s="45">
        <v>1.2964999999999999E-3</v>
      </c>
    </row>
    <row r="2913" spans="4:13" ht="15.75" customHeight="1" x14ac:dyDescent="0.25">
      <c r="D2913" s="40"/>
      <c r="E2913" s="40"/>
      <c r="F2913" s="101">
        <v>40591</v>
      </c>
      <c r="G2913" s="44">
        <v>2.63E-3</v>
      </c>
      <c r="H2913" s="44">
        <v>3.1350000000000002E-3</v>
      </c>
      <c r="I2913" s="44">
        <v>4.6550000000000003E-3</v>
      </c>
      <c r="J2913" s="44">
        <v>3.2500000000000001E-2</v>
      </c>
      <c r="K2913" s="44">
        <v>3.5725E-2</v>
      </c>
      <c r="M2913" s="45">
        <v>1.3000999999999998E-3</v>
      </c>
    </row>
    <row r="2914" spans="4:13" ht="15.75" customHeight="1" x14ac:dyDescent="0.25">
      <c r="D2914" s="40"/>
      <c r="E2914" s="40"/>
      <c r="F2914" s="101">
        <v>40592</v>
      </c>
      <c r="G2914" s="44">
        <v>2.6199999999999999E-3</v>
      </c>
      <c r="H2914" s="44">
        <v>3.1250000000000002E-3</v>
      </c>
      <c r="I2914" s="44">
        <v>4.6550000000000003E-3</v>
      </c>
      <c r="J2914" s="44">
        <v>3.2500000000000001E-2</v>
      </c>
      <c r="K2914" s="44">
        <v>3.5798999999999997E-2</v>
      </c>
      <c r="M2914" s="45">
        <v>1.3108E-3</v>
      </c>
    </row>
    <row r="2915" spans="4:13" ht="15.75" customHeight="1" x14ac:dyDescent="0.25">
      <c r="D2915" s="40"/>
      <c r="E2915" s="40"/>
      <c r="F2915" s="101">
        <v>40595</v>
      </c>
      <c r="G2915" s="44">
        <v>2.6199999999999999E-3</v>
      </c>
      <c r="H2915" s="44">
        <v>3.1250000000000002E-3</v>
      </c>
      <c r="I2915" s="44">
        <v>4.6500000000000005E-3</v>
      </c>
      <c r="J2915" s="44" t="s">
        <v>33</v>
      </c>
      <c r="K2915" s="44">
        <v>3.5798999999999997E-2</v>
      </c>
      <c r="M2915" s="45">
        <v>1.3108E-3</v>
      </c>
    </row>
    <row r="2916" spans="4:13" ht="15.75" customHeight="1" x14ac:dyDescent="0.25">
      <c r="D2916" s="40"/>
      <c r="E2916" s="40"/>
      <c r="F2916" s="101">
        <v>40596</v>
      </c>
      <c r="G2916" s="44">
        <v>2.6150000000000001E-3</v>
      </c>
      <c r="H2916" s="44">
        <v>3.1250000000000002E-3</v>
      </c>
      <c r="I2916" s="44">
        <v>4.6500000000000005E-3</v>
      </c>
      <c r="J2916" s="44">
        <v>3.2500000000000001E-2</v>
      </c>
      <c r="K2916" s="44">
        <v>3.4533000000000001E-2</v>
      </c>
      <c r="M2916" s="45">
        <v>1.3464999999999998E-3</v>
      </c>
    </row>
    <row r="2917" spans="4:13" ht="15.75" customHeight="1" x14ac:dyDescent="0.25">
      <c r="D2917" s="40"/>
      <c r="E2917" s="40"/>
      <c r="F2917" s="101">
        <v>40597</v>
      </c>
      <c r="G2917" s="44">
        <v>2.6150000000000001E-3</v>
      </c>
      <c r="H2917" s="44">
        <v>3.1150000000000001E-3</v>
      </c>
      <c r="I2917" s="44">
        <v>4.6500000000000005E-3</v>
      </c>
      <c r="J2917" s="44">
        <v>3.2500000000000001E-2</v>
      </c>
      <c r="K2917" s="44">
        <v>3.4847999999999997E-2</v>
      </c>
      <c r="M2917" s="45">
        <v>1.3536000000000002E-3</v>
      </c>
    </row>
    <row r="2918" spans="4:13" ht="15.75" customHeight="1" x14ac:dyDescent="0.25">
      <c r="D2918" s="40"/>
      <c r="E2918" s="40"/>
      <c r="F2918" s="101">
        <v>40598</v>
      </c>
      <c r="G2918" s="44">
        <v>2.6150000000000001E-3</v>
      </c>
      <c r="H2918" s="44">
        <v>3.1050000000000001E-3</v>
      </c>
      <c r="I2918" s="44">
        <v>4.64E-3</v>
      </c>
      <c r="J2918" s="44">
        <v>3.2500000000000001E-2</v>
      </c>
      <c r="K2918" s="44">
        <v>3.4477000000000001E-2</v>
      </c>
      <c r="M2918" s="45">
        <v>1.3500999999999999E-3</v>
      </c>
    </row>
    <row r="2919" spans="4:13" ht="15.75" customHeight="1" x14ac:dyDescent="0.25">
      <c r="D2919" s="40"/>
      <c r="E2919" s="40"/>
      <c r="F2919" s="101">
        <v>40599</v>
      </c>
      <c r="G2919" s="44">
        <v>2.6099999999999999E-3</v>
      </c>
      <c r="H2919" s="44">
        <v>3.1050000000000001E-3</v>
      </c>
      <c r="I2919" s="44">
        <v>4.64E-3</v>
      </c>
      <c r="J2919" s="44">
        <v>3.2500000000000001E-2</v>
      </c>
      <c r="K2919" s="44">
        <v>3.4125000000000003E-2</v>
      </c>
      <c r="M2919" s="45">
        <v>1.3464999999999998E-3</v>
      </c>
    </row>
    <row r="2920" spans="4:13" ht="15.75" customHeight="1" x14ac:dyDescent="0.25">
      <c r="D2920" s="40"/>
      <c r="E2920" s="40"/>
      <c r="F2920" s="101">
        <v>40602</v>
      </c>
      <c r="G2920" s="44">
        <v>2.6099999999999999E-3</v>
      </c>
      <c r="H2920" s="44">
        <v>3.0950000000000001E-3</v>
      </c>
      <c r="I2920" s="44">
        <v>4.64E-3</v>
      </c>
      <c r="J2920" s="44">
        <v>3.2500000000000001E-2</v>
      </c>
      <c r="K2920" s="44">
        <v>3.4271999999999997E-2</v>
      </c>
      <c r="M2920" s="45">
        <v>1.3036E-3</v>
      </c>
    </row>
    <row r="2921" spans="4:13" ht="15.75" customHeight="1" x14ac:dyDescent="0.25">
      <c r="D2921" s="40"/>
      <c r="E2921" s="40"/>
      <c r="F2921" s="101">
        <v>40603</v>
      </c>
      <c r="G2921" s="44">
        <v>2.6099999999999999E-3</v>
      </c>
      <c r="H2921" s="44">
        <v>3.0950000000000001E-3</v>
      </c>
      <c r="I2921" s="44">
        <v>4.6250000000000006E-3</v>
      </c>
      <c r="J2921" s="44">
        <v>3.2500000000000001E-2</v>
      </c>
      <c r="K2921" s="44">
        <v>3.3921E-2</v>
      </c>
      <c r="M2921" s="45">
        <v>1.2549E-3</v>
      </c>
    </row>
    <row r="2922" spans="4:13" ht="15.75" customHeight="1" x14ac:dyDescent="0.25">
      <c r="D2922" s="40"/>
      <c r="E2922" s="40"/>
      <c r="F2922" s="101">
        <v>40604</v>
      </c>
      <c r="G2922" s="44">
        <v>2.5999999999999999E-3</v>
      </c>
      <c r="H2922" s="44">
        <v>3.0950000000000001E-3</v>
      </c>
      <c r="I2922" s="44">
        <v>4.6150000000000002E-3</v>
      </c>
      <c r="J2922" s="44">
        <v>3.2500000000000001E-2</v>
      </c>
      <c r="K2922" s="44">
        <v>3.4696999999999999E-2</v>
      </c>
      <c r="M2922" s="45">
        <v>1.2333999999999999E-3</v>
      </c>
    </row>
    <row r="2923" spans="4:13" ht="15.75" customHeight="1" x14ac:dyDescent="0.25">
      <c r="D2923" s="40"/>
      <c r="E2923" s="40"/>
      <c r="F2923" s="101">
        <v>40605</v>
      </c>
      <c r="G2923" s="44">
        <v>2.5999999999999999E-3</v>
      </c>
      <c r="H2923" s="44">
        <v>3.0950000000000001E-3</v>
      </c>
      <c r="I2923" s="44">
        <v>4.6150000000000002E-3</v>
      </c>
      <c r="J2923" s="44">
        <v>3.2500000000000001E-2</v>
      </c>
      <c r="K2923" s="44">
        <v>3.5554000000000002E-2</v>
      </c>
      <c r="M2923" s="45">
        <v>1.2313000000000001E-3</v>
      </c>
    </row>
    <row r="2924" spans="4:13" ht="15.75" customHeight="1" x14ac:dyDescent="0.25">
      <c r="D2924" s="40"/>
      <c r="E2924" s="40"/>
      <c r="F2924" s="101">
        <v>40606</v>
      </c>
      <c r="G2924" s="44">
        <v>2.5999999999999999E-3</v>
      </c>
      <c r="H2924" s="44">
        <v>3.0950000000000001E-3</v>
      </c>
      <c r="I2924" s="44">
        <v>4.6250000000000006E-3</v>
      </c>
      <c r="J2924" s="44">
        <v>3.2500000000000001E-2</v>
      </c>
      <c r="K2924" s="44">
        <v>3.49E-2</v>
      </c>
      <c r="M2924" s="45">
        <v>1.2291000000000001E-3</v>
      </c>
    </row>
    <row r="2925" spans="4:13" ht="15.75" customHeight="1" x14ac:dyDescent="0.25">
      <c r="D2925" s="40"/>
      <c r="E2925" s="40"/>
      <c r="F2925" s="101">
        <v>40609</v>
      </c>
      <c r="G2925" s="44">
        <v>2.5900000000000003E-3</v>
      </c>
      <c r="H2925" s="44">
        <v>3.0950000000000001E-3</v>
      </c>
      <c r="I2925" s="44">
        <v>4.6250000000000006E-3</v>
      </c>
      <c r="J2925" s="44">
        <v>3.2500000000000001E-2</v>
      </c>
      <c r="K2925" s="44">
        <v>3.5123000000000001E-2</v>
      </c>
      <c r="M2925" s="45">
        <v>1.1322999999999999E-3</v>
      </c>
    </row>
    <row r="2926" spans="4:13" ht="15.75" customHeight="1" x14ac:dyDescent="0.25">
      <c r="D2926" s="40"/>
      <c r="E2926" s="40"/>
      <c r="F2926" s="101">
        <v>40610</v>
      </c>
      <c r="G2926" s="44">
        <v>2.5800000000000003E-3</v>
      </c>
      <c r="H2926" s="44">
        <v>3.0950000000000001E-3</v>
      </c>
      <c r="I2926" s="44">
        <v>4.6150000000000002E-3</v>
      </c>
      <c r="J2926" s="44">
        <v>3.2500000000000001E-2</v>
      </c>
      <c r="K2926" s="44">
        <v>3.5477000000000002E-2</v>
      </c>
      <c r="M2926" s="45">
        <v>1.1130000000000001E-3</v>
      </c>
    </row>
    <row r="2927" spans="4:13" ht="15.75" customHeight="1" x14ac:dyDescent="0.25">
      <c r="D2927" s="40"/>
      <c r="E2927" s="40"/>
      <c r="F2927" s="101">
        <v>40611</v>
      </c>
      <c r="G2927" s="44">
        <v>2.5800000000000003E-3</v>
      </c>
      <c r="H2927" s="44">
        <v>3.0950000000000001E-3</v>
      </c>
      <c r="I2927" s="44">
        <v>4.6150000000000002E-3</v>
      </c>
      <c r="J2927" s="44">
        <v>3.2500000000000001E-2</v>
      </c>
      <c r="K2927" s="44">
        <v>3.4674999999999997E-2</v>
      </c>
      <c r="M2927" s="45">
        <v>1.0545999999999999E-3</v>
      </c>
    </row>
    <row r="2928" spans="4:13" ht="15.75" customHeight="1" x14ac:dyDescent="0.25">
      <c r="D2928" s="40"/>
      <c r="E2928" s="40"/>
      <c r="F2928" s="101">
        <v>40612</v>
      </c>
      <c r="G2928" s="44">
        <v>2.555E-3</v>
      </c>
      <c r="H2928" s="44">
        <v>3.0950000000000001E-3</v>
      </c>
      <c r="I2928" s="44">
        <v>4.6150000000000002E-3</v>
      </c>
      <c r="J2928" s="44">
        <v>3.2500000000000001E-2</v>
      </c>
      <c r="K2928" s="44">
        <v>3.3584000000000003E-2</v>
      </c>
      <c r="M2928" s="45">
        <v>1.0499999999999999E-3</v>
      </c>
    </row>
    <row r="2929" spans="4:13" ht="15.75" customHeight="1" x14ac:dyDescent="0.25">
      <c r="D2929" s="40"/>
      <c r="E2929" s="40"/>
      <c r="F2929" s="101">
        <v>40613</v>
      </c>
      <c r="G2929" s="44">
        <v>2.5500000000000002E-3</v>
      </c>
      <c r="H2929" s="44">
        <v>3.0950000000000001E-3</v>
      </c>
      <c r="I2929" s="44">
        <v>4.6100000000000004E-3</v>
      </c>
      <c r="J2929" s="44">
        <v>3.2500000000000001E-2</v>
      </c>
      <c r="K2929" s="44">
        <v>3.4025E-2</v>
      </c>
      <c r="M2929" s="45">
        <v>1.0484000000000001E-3</v>
      </c>
    </row>
    <row r="2930" spans="4:13" ht="15.75" customHeight="1" x14ac:dyDescent="0.25">
      <c r="D2930" s="40"/>
      <c r="E2930" s="40"/>
      <c r="F2930" s="101">
        <v>40616</v>
      </c>
      <c r="G2930" s="44">
        <v>2.5349999999999999E-3</v>
      </c>
      <c r="H2930" s="44">
        <v>3.0899999999999999E-3</v>
      </c>
      <c r="I2930" s="44">
        <v>4.6100000000000004E-3</v>
      </c>
      <c r="J2930" s="44">
        <v>3.2500000000000001E-2</v>
      </c>
      <c r="K2930" s="44">
        <v>3.3563000000000003E-2</v>
      </c>
      <c r="M2930" s="45">
        <v>9.5810000000000003E-4</v>
      </c>
    </row>
    <row r="2931" spans="4:13" ht="15.75" customHeight="1" x14ac:dyDescent="0.25">
      <c r="D2931" s="40"/>
      <c r="E2931" s="40"/>
      <c r="F2931" s="101">
        <v>40617</v>
      </c>
      <c r="G2931" s="44">
        <v>2.5349999999999999E-3</v>
      </c>
      <c r="H2931" s="44">
        <v>3.0899999999999999E-3</v>
      </c>
      <c r="I2931" s="44">
        <v>4.5999999999999999E-3</v>
      </c>
      <c r="J2931" s="44">
        <v>3.2500000000000001E-2</v>
      </c>
      <c r="K2931" s="44">
        <v>3.3029999999999997E-2</v>
      </c>
      <c r="M2931" s="45">
        <v>9.3869999999999999E-4</v>
      </c>
    </row>
    <row r="2932" spans="4:13" ht="15.75" customHeight="1" x14ac:dyDescent="0.25">
      <c r="D2932" s="40"/>
      <c r="E2932" s="40"/>
      <c r="F2932" s="101">
        <v>40618</v>
      </c>
      <c r="G2932" s="44">
        <v>2.5349999999999999E-3</v>
      </c>
      <c r="H2932" s="44">
        <v>3.0899999999999999E-3</v>
      </c>
      <c r="I2932" s="44">
        <v>4.5999999999999999E-3</v>
      </c>
      <c r="J2932" s="44">
        <v>3.2500000000000001E-2</v>
      </c>
      <c r="K2932" s="44">
        <v>3.1699999999999999E-2</v>
      </c>
      <c r="M2932" s="45">
        <v>9.7280000000000001E-4</v>
      </c>
    </row>
    <row r="2933" spans="4:13" ht="15.75" customHeight="1" x14ac:dyDescent="0.25">
      <c r="D2933" s="40"/>
      <c r="E2933" s="40"/>
      <c r="F2933" s="101">
        <v>40619</v>
      </c>
      <c r="G2933" s="44">
        <v>2.5349999999999999E-3</v>
      </c>
      <c r="H2933" s="44">
        <v>3.0899999999999999E-3</v>
      </c>
      <c r="I2933" s="44">
        <v>4.5999999999999999E-3</v>
      </c>
      <c r="J2933" s="44">
        <v>3.2500000000000001E-2</v>
      </c>
      <c r="K2933" s="44">
        <v>3.2549999999999996E-2</v>
      </c>
      <c r="M2933" s="45">
        <v>9.6250000000000003E-4</v>
      </c>
    </row>
    <row r="2934" spans="4:13" ht="15.75" customHeight="1" x14ac:dyDescent="0.25">
      <c r="D2934" s="40"/>
      <c r="E2934" s="40"/>
      <c r="F2934" s="101">
        <v>40620</v>
      </c>
      <c r="G2934" s="44">
        <v>2.5349999999999999E-3</v>
      </c>
      <c r="H2934" s="44">
        <v>3.0899999999999999E-3</v>
      </c>
      <c r="I2934" s="44">
        <v>4.5999999999999999E-3</v>
      </c>
      <c r="J2934" s="44">
        <v>3.2500000000000001E-2</v>
      </c>
      <c r="K2934" s="44">
        <v>3.2677999999999999E-2</v>
      </c>
      <c r="M2934" s="45">
        <v>9.452000000000001E-4</v>
      </c>
    </row>
    <row r="2935" spans="4:13" ht="15.75" customHeight="1" x14ac:dyDescent="0.25">
      <c r="D2935" s="40"/>
      <c r="E2935" s="40"/>
      <c r="F2935" s="101">
        <v>40623</v>
      </c>
      <c r="G2935" s="44">
        <v>2.5249999999999999E-3</v>
      </c>
      <c r="H2935" s="44">
        <v>3.0899999999999999E-3</v>
      </c>
      <c r="I2935" s="44">
        <v>4.5999999999999999E-3</v>
      </c>
      <c r="J2935" s="44">
        <v>3.2500000000000001E-2</v>
      </c>
      <c r="K2935" s="44">
        <v>3.3281999999999999E-2</v>
      </c>
      <c r="M2935" s="45">
        <v>8.5809999999999999E-4</v>
      </c>
    </row>
    <row r="2936" spans="4:13" ht="15.75" customHeight="1" x14ac:dyDescent="0.25">
      <c r="D2936" s="40"/>
      <c r="E2936" s="40"/>
      <c r="F2936" s="101">
        <v>40624</v>
      </c>
      <c r="G2936" s="44">
        <v>2.5200000000000001E-3</v>
      </c>
      <c r="H2936" s="44">
        <v>3.0899999999999999E-3</v>
      </c>
      <c r="I2936" s="44">
        <v>4.5999999999999999E-3</v>
      </c>
      <c r="J2936" s="44">
        <v>3.2500000000000001E-2</v>
      </c>
      <c r="K2936" s="44">
        <v>3.3263000000000001E-2</v>
      </c>
      <c r="M2936" s="45">
        <v>8.2360000000000007E-4</v>
      </c>
    </row>
    <row r="2937" spans="4:13" ht="15.75" customHeight="1" x14ac:dyDescent="0.25">
      <c r="D2937" s="40"/>
      <c r="E2937" s="40"/>
      <c r="F2937" s="101">
        <v>40625</v>
      </c>
      <c r="G2937" s="44">
        <v>2.4949999999999998E-3</v>
      </c>
      <c r="H2937" s="44">
        <v>3.0799999999999998E-3</v>
      </c>
      <c r="I2937" s="44">
        <v>4.5999999999999999E-3</v>
      </c>
      <c r="J2937" s="44">
        <v>3.2500000000000001E-2</v>
      </c>
      <c r="K2937" s="44">
        <v>3.3500999999999996E-2</v>
      </c>
      <c r="M2937" s="45">
        <v>8.0310000000000006E-4</v>
      </c>
    </row>
    <row r="2938" spans="4:13" ht="15.75" customHeight="1" x14ac:dyDescent="0.25">
      <c r="D2938" s="40"/>
      <c r="E2938" s="40"/>
      <c r="F2938" s="101">
        <v>40626</v>
      </c>
      <c r="G2938" s="44">
        <v>2.4824999999999999E-3</v>
      </c>
      <c r="H2938" s="44">
        <v>3.0850000000000001E-3</v>
      </c>
      <c r="I2938" s="44">
        <v>4.5999999999999999E-3</v>
      </c>
      <c r="J2938" s="44">
        <v>3.2500000000000001E-2</v>
      </c>
      <c r="K2938" s="44">
        <v>3.4037000000000005E-2</v>
      </c>
      <c r="M2938" s="45">
        <v>7.9069999999999997E-4</v>
      </c>
    </row>
    <row r="2939" spans="4:13" ht="15.75" customHeight="1" x14ac:dyDescent="0.25">
      <c r="D2939" s="40"/>
      <c r="E2939" s="40"/>
      <c r="F2939" s="101">
        <v>40627</v>
      </c>
      <c r="G2939" s="44">
        <v>2.4824999999999999E-3</v>
      </c>
      <c r="H2939" s="44">
        <v>3.075E-3</v>
      </c>
      <c r="I2939" s="44">
        <v>4.5999999999999999E-3</v>
      </c>
      <c r="J2939" s="44">
        <v>3.2500000000000001E-2</v>
      </c>
      <c r="K2939" s="44">
        <v>3.4388000000000002E-2</v>
      </c>
      <c r="M2939" s="45">
        <v>7.8070000000000006E-4</v>
      </c>
    </row>
    <row r="2940" spans="4:13" ht="15.75" customHeight="1" x14ac:dyDescent="0.25">
      <c r="D2940" s="40"/>
      <c r="E2940" s="40"/>
      <c r="F2940" s="101">
        <v>40630</v>
      </c>
      <c r="G2940" s="44">
        <v>2.4765E-3</v>
      </c>
      <c r="H2940" s="44">
        <v>3.0699999999999998E-3</v>
      </c>
      <c r="I2940" s="44">
        <v>4.6050000000000006E-3</v>
      </c>
      <c r="J2940" s="44">
        <v>3.2500000000000001E-2</v>
      </c>
      <c r="K2940" s="44">
        <v>3.4312999999999996E-2</v>
      </c>
      <c r="M2940" s="45">
        <v>7.3550000000000004E-4</v>
      </c>
    </row>
    <row r="2941" spans="4:13" ht="15.75" customHeight="1" x14ac:dyDescent="0.25">
      <c r="D2941" s="40"/>
      <c r="E2941" s="40"/>
      <c r="F2941" s="101">
        <v>40631</v>
      </c>
      <c r="G2941" s="44">
        <v>2.4615000000000001E-3</v>
      </c>
      <c r="H2941" s="44">
        <v>3.0699999999999998E-3</v>
      </c>
      <c r="I2941" s="44">
        <v>4.6050000000000006E-3</v>
      </c>
      <c r="J2941" s="44">
        <v>3.2500000000000001E-2</v>
      </c>
      <c r="K2941" s="44">
        <v>3.4872E-2</v>
      </c>
      <c r="M2941" s="45">
        <v>7.0319999999999996E-4</v>
      </c>
    </row>
    <row r="2942" spans="4:13" ht="15.75" customHeight="1" x14ac:dyDescent="0.25">
      <c r="D2942" s="40"/>
      <c r="E2942" s="40"/>
      <c r="F2942" s="101">
        <v>40632</v>
      </c>
      <c r="G2942" s="44">
        <v>2.4380000000000001E-3</v>
      </c>
      <c r="H2942" s="44">
        <v>3.045E-3</v>
      </c>
      <c r="I2942" s="44">
        <v>4.6050000000000006E-3</v>
      </c>
      <c r="J2942" s="44">
        <v>3.2500000000000001E-2</v>
      </c>
      <c r="K2942" s="44">
        <v>3.4348999999999998E-2</v>
      </c>
      <c r="M2942" s="45">
        <v>6.9669999999999997E-4</v>
      </c>
    </row>
    <row r="2943" spans="4:13" ht="15.75" customHeight="1" x14ac:dyDescent="0.25">
      <c r="D2943" s="40"/>
      <c r="E2943" s="40"/>
      <c r="F2943" s="101">
        <v>40633</v>
      </c>
      <c r="G2943" s="44">
        <v>2.4345E-3</v>
      </c>
      <c r="H2943" s="44">
        <v>3.0299999999999997E-3</v>
      </c>
      <c r="I2943" s="44">
        <v>4.5950000000000001E-3</v>
      </c>
      <c r="J2943" s="44">
        <v>3.2500000000000001E-2</v>
      </c>
      <c r="K2943" s="44">
        <v>3.4702999999999998E-2</v>
      </c>
      <c r="M2943" s="45">
        <v>6.8619999999999998E-4</v>
      </c>
    </row>
    <row r="2944" spans="4:13" ht="15.75" customHeight="1" x14ac:dyDescent="0.25">
      <c r="D2944" s="40"/>
      <c r="E2944" s="40"/>
      <c r="F2944" s="101">
        <v>40634</v>
      </c>
      <c r="G2944" s="44">
        <v>2.4294999999999998E-3</v>
      </c>
      <c r="H2944" s="44">
        <v>3.0100000000000001E-3</v>
      </c>
      <c r="I2944" s="44">
        <v>4.5950000000000001E-3</v>
      </c>
      <c r="J2944" s="44">
        <v>3.2500000000000001E-2</v>
      </c>
      <c r="K2944" s="44">
        <v>3.4422000000000001E-2</v>
      </c>
      <c r="M2944" s="45">
        <v>6.3229999999999992E-4</v>
      </c>
    </row>
    <row r="2945" spans="4:13" ht="15.75" customHeight="1" x14ac:dyDescent="0.25">
      <c r="D2945" s="40"/>
      <c r="E2945" s="40"/>
      <c r="F2945" s="101">
        <v>40637</v>
      </c>
      <c r="G2945" s="44">
        <v>2.3990000000000001E-3</v>
      </c>
      <c r="H2945" s="44">
        <v>2.9675000000000001E-3</v>
      </c>
      <c r="I2945" s="44">
        <v>4.5874999999999996E-3</v>
      </c>
      <c r="J2945" s="44">
        <v>3.2500000000000001E-2</v>
      </c>
      <c r="K2945" s="44">
        <v>3.4179000000000001E-2</v>
      </c>
      <c r="M2945" s="45">
        <v>5.6999999999999998E-4</v>
      </c>
    </row>
    <row r="2946" spans="4:13" ht="15.75" customHeight="1" x14ac:dyDescent="0.25">
      <c r="D2946" s="40"/>
      <c r="E2946" s="40"/>
      <c r="F2946" s="101">
        <v>40638</v>
      </c>
      <c r="G2946" s="44">
        <v>2.3549999999999999E-3</v>
      </c>
      <c r="H2946" s="44">
        <v>2.9375E-3</v>
      </c>
      <c r="I2946" s="44">
        <v>4.5650000000000005E-3</v>
      </c>
      <c r="J2946" s="44">
        <v>3.2500000000000001E-2</v>
      </c>
      <c r="K2946" s="44">
        <v>3.4795E-2</v>
      </c>
      <c r="M2946" s="45">
        <v>5.6999999999999998E-4</v>
      </c>
    </row>
    <row r="2947" spans="4:13" ht="15.75" customHeight="1" x14ac:dyDescent="0.25">
      <c r="D2947" s="40"/>
      <c r="E2947" s="40"/>
      <c r="F2947" s="101">
        <v>40639</v>
      </c>
      <c r="G2947" s="44">
        <v>2.3350000000000003E-3</v>
      </c>
      <c r="H2947" s="44">
        <v>2.9263000000000002E-3</v>
      </c>
      <c r="I2947" s="44">
        <v>4.5450000000000004E-3</v>
      </c>
      <c r="J2947" s="44">
        <v>3.2500000000000001E-2</v>
      </c>
      <c r="K2947" s="44">
        <v>3.5451999999999997E-2</v>
      </c>
      <c r="M2947" s="45">
        <v>5.6999999999999998E-4</v>
      </c>
    </row>
    <row r="2948" spans="4:13" ht="15.75" customHeight="1" x14ac:dyDescent="0.25">
      <c r="D2948" s="40"/>
      <c r="E2948" s="40"/>
      <c r="F2948" s="101">
        <v>40640</v>
      </c>
      <c r="G2948" s="44">
        <v>2.3138E-3</v>
      </c>
      <c r="H2948" s="44">
        <v>2.895E-3</v>
      </c>
      <c r="I2948" s="44">
        <v>4.5088000000000003E-3</v>
      </c>
      <c r="J2948" s="44">
        <v>3.2500000000000001E-2</v>
      </c>
      <c r="K2948" s="44">
        <v>3.5451000000000003E-2</v>
      </c>
      <c r="M2948" s="45">
        <v>5.3439999999999998E-4</v>
      </c>
    </row>
    <row r="2949" spans="4:13" ht="15.75" customHeight="1" x14ac:dyDescent="0.25">
      <c r="D2949" s="40"/>
      <c r="E2949" s="40"/>
      <c r="F2949" s="101">
        <v>40641</v>
      </c>
      <c r="G2949" s="44">
        <v>2.2650000000000001E-3</v>
      </c>
      <c r="H2949" s="44">
        <v>2.8525E-3</v>
      </c>
      <c r="I2949" s="44">
        <v>4.4749999999999998E-3</v>
      </c>
      <c r="J2949" s="44">
        <v>3.2500000000000001E-2</v>
      </c>
      <c r="K2949" s="44">
        <v>3.5771999999999998E-2</v>
      </c>
      <c r="M2949" s="45">
        <v>5.2900000000000006E-4</v>
      </c>
    </row>
    <row r="2950" spans="4:13" ht="15.75" customHeight="1" x14ac:dyDescent="0.25">
      <c r="D2950" s="40"/>
      <c r="E2950" s="40"/>
      <c r="F2950" s="101">
        <v>40644</v>
      </c>
      <c r="G2950" s="44">
        <v>2.238E-3</v>
      </c>
      <c r="H2950" s="44">
        <v>2.8275000000000002E-3</v>
      </c>
      <c r="I2950" s="44">
        <v>4.4450000000000002E-3</v>
      </c>
      <c r="J2950" s="44">
        <v>3.2500000000000001E-2</v>
      </c>
      <c r="K2950" s="44">
        <v>3.5847000000000004E-2</v>
      </c>
      <c r="M2950" s="45">
        <v>5.1329999999999995E-4</v>
      </c>
    </row>
    <row r="2951" spans="4:13" ht="15.75" customHeight="1" x14ac:dyDescent="0.25">
      <c r="D2951" s="40"/>
      <c r="E2951" s="40"/>
      <c r="F2951" s="101">
        <v>40645</v>
      </c>
      <c r="G2951" s="44">
        <v>2.2109999999999999E-3</v>
      </c>
      <c r="H2951" s="44">
        <v>2.8075000000000001E-3</v>
      </c>
      <c r="I2951" s="44">
        <v>4.4250000000000001E-3</v>
      </c>
      <c r="J2951" s="44">
        <v>3.2500000000000001E-2</v>
      </c>
      <c r="K2951" s="44">
        <v>3.4904000000000004E-2</v>
      </c>
      <c r="M2951" s="45">
        <v>5.0670000000000001E-4</v>
      </c>
    </row>
    <row r="2952" spans="4:13" ht="15.75" customHeight="1" x14ac:dyDescent="0.25">
      <c r="D2952" s="40"/>
      <c r="E2952" s="40"/>
      <c r="F2952" s="101">
        <v>40646</v>
      </c>
      <c r="G2952" s="44">
        <v>2.1875000000000002E-3</v>
      </c>
      <c r="H2952" s="44">
        <v>2.7800000000000004E-3</v>
      </c>
      <c r="I2952" s="44">
        <v>4.4149999999999997E-3</v>
      </c>
      <c r="J2952" s="44">
        <v>3.2500000000000001E-2</v>
      </c>
      <c r="K2952" s="44">
        <v>3.4584999999999998E-2</v>
      </c>
      <c r="M2952" s="45">
        <v>5.1670000000000004E-4</v>
      </c>
    </row>
    <row r="2953" spans="4:13" ht="15.75" customHeight="1" x14ac:dyDescent="0.25">
      <c r="D2953" s="40"/>
      <c r="E2953" s="40"/>
      <c r="F2953" s="101">
        <v>40647</v>
      </c>
      <c r="G2953" s="44">
        <v>2.1584999999999998E-3</v>
      </c>
      <c r="H2953" s="44">
        <v>2.7550000000000001E-3</v>
      </c>
      <c r="I2953" s="44">
        <v>4.385E-3</v>
      </c>
      <c r="J2953" s="44">
        <v>3.2500000000000001E-2</v>
      </c>
      <c r="K2953" s="44">
        <v>3.4979000000000003E-2</v>
      </c>
      <c r="M2953" s="45">
        <v>5.4690000000000001E-4</v>
      </c>
    </row>
    <row r="2954" spans="4:13" ht="15.75" customHeight="1" x14ac:dyDescent="0.25">
      <c r="D2954" s="40"/>
      <c r="E2954" s="40"/>
      <c r="F2954" s="101">
        <v>40648</v>
      </c>
      <c r="G2954" s="44">
        <v>2.1375000000000001E-3</v>
      </c>
      <c r="H2954" s="44">
        <v>2.7474999999999999E-3</v>
      </c>
      <c r="I2954" s="44">
        <v>4.3699999999999998E-3</v>
      </c>
      <c r="J2954" s="44">
        <v>3.2500000000000001E-2</v>
      </c>
      <c r="K2954" s="44">
        <v>3.4078999999999998E-2</v>
      </c>
      <c r="M2954" s="45">
        <v>5.419E-4</v>
      </c>
    </row>
    <row r="2955" spans="4:13" ht="15.75" customHeight="1" x14ac:dyDescent="0.25">
      <c r="D2955" s="40"/>
      <c r="E2955" s="40"/>
      <c r="F2955" s="101">
        <v>40651</v>
      </c>
      <c r="G2955" s="44">
        <v>2.1294999999999999E-3</v>
      </c>
      <c r="H2955" s="44">
        <v>2.7400000000000002E-3</v>
      </c>
      <c r="I2955" s="44">
        <v>4.3499999999999997E-3</v>
      </c>
      <c r="J2955" s="44">
        <v>3.2500000000000001E-2</v>
      </c>
      <c r="K2955" s="44">
        <v>3.3742999999999995E-2</v>
      </c>
      <c r="M2955" s="45">
        <v>4.6670000000000001E-4</v>
      </c>
    </row>
    <row r="2956" spans="4:13" ht="15.75" customHeight="1" x14ac:dyDescent="0.25">
      <c r="D2956" s="40"/>
      <c r="E2956" s="40"/>
      <c r="F2956" s="101">
        <v>40652</v>
      </c>
      <c r="G2956" s="44">
        <v>2.1260000000000003E-3</v>
      </c>
      <c r="H2956" s="44">
        <v>2.7374999999999999E-3</v>
      </c>
      <c r="I2956" s="44">
        <v>4.3375000000000002E-3</v>
      </c>
      <c r="J2956" s="44">
        <v>3.2500000000000001E-2</v>
      </c>
      <c r="K2956" s="44">
        <v>3.3631000000000001E-2</v>
      </c>
      <c r="M2956" s="45">
        <v>4.6999999999999999E-4</v>
      </c>
    </row>
    <row r="2957" spans="4:13" ht="15.75" customHeight="1" x14ac:dyDescent="0.25">
      <c r="D2957" s="40"/>
      <c r="E2957" s="40"/>
      <c r="F2957" s="101">
        <v>40653</v>
      </c>
      <c r="G2957" s="44">
        <v>2.1260000000000003E-3</v>
      </c>
      <c r="H2957" s="44">
        <v>2.7374999999999999E-3</v>
      </c>
      <c r="I2957" s="44">
        <v>4.3325000000000004E-3</v>
      </c>
      <c r="J2957" s="44">
        <v>3.2500000000000001E-2</v>
      </c>
      <c r="K2957" s="44">
        <v>3.4077000000000003E-2</v>
      </c>
      <c r="M2957" s="45">
        <v>4.7329999999999996E-4</v>
      </c>
    </row>
    <row r="2958" spans="4:13" ht="15.75" customHeight="1" x14ac:dyDescent="0.25">
      <c r="D2958" s="40"/>
      <c r="E2958" s="40"/>
      <c r="F2958" s="101">
        <v>40654</v>
      </c>
      <c r="G2958" s="44">
        <v>2.1260000000000003E-3</v>
      </c>
      <c r="H2958" s="44">
        <v>2.7374999999999999E-3</v>
      </c>
      <c r="I2958" s="44">
        <v>4.3325000000000004E-3</v>
      </c>
      <c r="J2958" s="44">
        <v>3.2500000000000001E-2</v>
      </c>
      <c r="K2958" s="44">
        <v>3.3963E-2</v>
      </c>
      <c r="M2958" s="45">
        <v>4.906E-4</v>
      </c>
    </row>
    <row r="2959" spans="4:13" ht="15.75" customHeight="1" x14ac:dyDescent="0.25">
      <c r="D2959" s="40"/>
      <c r="E2959" s="40"/>
      <c r="F2959" s="101">
        <v>40655</v>
      </c>
      <c r="G2959" s="44" t="s">
        <v>33</v>
      </c>
      <c r="H2959" s="44" t="s">
        <v>33</v>
      </c>
      <c r="I2959" s="44" t="s">
        <v>33</v>
      </c>
      <c r="J2959" s="44" t="s">
        <v>33</v>
      </c>
      <c r="K2959" s="44">
        <v>3.3963E-2</v>
      </c>
      <c r="M2959" s="45">
        <v>4.906E-4</v>
      </c>
    </row>
    <row r="2960" spans="4:13" ht="15.75" customHeight="1" x14ac:dyDescent="0.25">
      <c r="D2960" s="40"/>
      <c r="E2960" s="40"/>
      <c r="F2960" s="101">
        <v>40658</v>
      </c>
      <c r="G2960" s="44" t="s">
        <v>33</v>
      </c>
      <c r="H2960" s="44" t="s">
        <v>33</v>
      </c>
      <c r="I2960" s="44" t="s">
        <v>33</v>
      </c>
      <c r="J2960" s="44">
        <v>3.2500000000000001E-2</v>
      </c>
      <c r="K2960" s="44">
        <v>3.3626999999999997E-2</v>
      </c>
      <c r="M2960" s="45">
        <v>4.7669999999999999E-4</v>
      </c>
    </row>
    <row r="2961" spans="4:13" ht="15.75" customHeight="1" x14ac:dyDescent="0.25">
      <c r="D2961" s="40"/>
      <c r="E2961" s="40"/>
      <c r="F2961" s="101">
        <v>40659</v>
      </c>
      <c r="G2961" s="44">
        <v>2.1134999999999999E-3</v>
      </c>
      <c r="H2961" s="44">
        <v>2.7274999999999999E-3</v>
      </c>
      <c r="I2961" s="44">
        <v>4.3225E-3</v>
      </c>
      <c r="J2961" s="44">
        <v>3.2500000000000001E-2</v>
      </c>
      <c r="K2961" s="44">
        <v>3.3070000000000002E-2</v>
      </c>
      <c r="M2961" s="45">
        <v>4.6999999999999999E-4</v>
      </c>
    </row>
    <row r="2962" spans="4:13" ht="15.75" customHeight="1" x14ac:dyDescent="0.25">
      <c r="D2962" s="40"/>
      <c r="E2962" s="40"/>
      <c r="F2962" s="101">
        <v>40660</v>
      </c>
      <c r="G2962" s="44">
        <v>2.1050000000000001E-3</v>
      </c>
      <c r="H2962" s="44">
        <v>2.7325000000000001E-3</v>
      </c>
      <c r="I2962" s="44">
        <v>4.3175000000000002E-3</v>
      </c>
      <c r="J2962" s="44">
        <v>3.2500000000000001E-2</v>
      </c>
      <c r="K2962" s="44">
        <v>3.3551999999999998E-2</v>
      </c>
      <c r="M2962" s="45">
        <v>4.7669999999999999E-4</v>
      </c>
    </row>
    <row r="2963" spans="4:13" ht="15.75" customHeight="1" x14ac:dyDescent="0.25">
      <c r="D2963" s="40"/>
      <c r="E2963" s="40"/>
      <c r="F2963" s="101">
        <v>40661</v>
      </c>
      <c r="G2963" s="44">
        <v>2.1024999999999998E-3</v>
      </c>
      <c r="H2963" s="44">
        <v>2.7300000000000002E-3</v>
      </c>
      <c r="I2963" s="44">
        <v>4.3049999999999998E-3</v>
      </c>
      <c r="J2963" s="44">
        <v>3.2500000000000001E-2</v>
      </c>
      <c r="K2963" s="44">
        <v>3.3105999999999997E-2</v>
      </c>
      <c r="M2963" s="45">
        <v>5.0909999999999996E-4</v>
      </c>
    </row>
    <row r="2964" spans="4:13" ht="15.75" customHeight="1" x14ac:dyDescent="0.25">
      <c r="D2964" s="40"/>
      <c r="E2964" s="40"/>
      <c r="F2964" s="101">
        <v>40662</v>
      </c>
      <c r="G2964" s="44" t="s">
        <v>33</v>
      </c>
      <c r="H2964" s="44" t="s">
        <v>33</v>
      </c>
      <c r="I2964" s="44" t="s">
        <v>33</v>
      </c>
      <c r="J2964" s="44">
        <v>3.2500000000000001E-2</v>
      </c>
      <c r="K2964" s="44">
        <v>3.2863000000000003E-2</v>
      </c>
      <c r="M2964" s="45">
        <v>5.2190000000000005E-4</v>
      </c>
    </row>
    <row r="2965" spans="4:13" ht="15.75" customHeight="1" x14ac:dyDescent="0.25">
      <c r="D2965" s="40"/>
      <c r="E2965" s="40"/>
      <c r="F2965" s="101">
        <v>40665</v>
      </c>
      <c r="G2965" s="44" t="s">
        <v>33</v>
      </c>
      <c r="H2965" s="44" t="s">
        <v>33</v>
      </c>
      <c r="I2965" s="44" t="s">
        <v>33</v>
      </c>
      <c r="J2965" s="44">
        <v>3.2500000000000001E-2</v>
      </c>
      <c r="K2965" s="44">
        <v>3.2787999999999998E-2</v>
      </c>
      <c r="M2965" s="45">
        <v>5.8069999999999997E-4</v>
      </c>
    </row>
    <row r="2966" spans="4:13" ht="15.75" customHeight="1" x14ac:dyDescent="0.25">
      <c r="D2966" s="40"/>
      <c r="E2966" s="40"/>
      <c r="F2966" s="101">
        <v>40666</v>
      </c>
      <c r="G2966" s="44">
        <v>2.0950000000000001E-3</v>
      </c>
      <c r="H2966" s="44">
        <v>2.7225000000000001E-3</v>
      </c>
      <c r="I2966" s="44">
        <v>4.3024999999999999E-3</v>
      </c>
      <c r="J2966" s="44">
        <v>3.2500000000000001E-2</v>
      </c>
      <c r="K2966" s="44">
        <v>3.2473000000000002E-2</v>
      </c>
      <c r="M2966" s="45">
        <v>5.9360000000000001E-4</v>
      </c>
    </row>
    <row r="2967" spans="4:13" ht="15.75" customHeight="1" x14ac:dyDescent="0.25">
      <c r="D2967" s="40"/>
      <c r="E2967" s="40"/>
      <c r="F2967" s="101">
        <v>40667</v>
      </c>
      <c r="G2967" s="44">
        <v>2.0899999999999998E-3</v>
      </c>
      <c r="H2967" s="44">
        <v>2.7025E-3</v>
      </c>
      <c r="I2967" s="44">
        <v>4.2849999999999997E-3</v>
      </c>
      <c r="J2967" s="44">
        <v>3.2500000000000001E-2</v>
      </c>
      <c r="K2967" s="44">
        <v>3.2159E-2</v>
      </c>
      <c r="M2967" s="45">
        <v>6.3339999999999989E-4</v>
      </c>
    </row>
    <row r="2968" spans="4:13" ht="15.75" customHeight="1" x14ac:dyDescent="0.25">
      <c r="D2968" s="40"/>
      <c r="E2968" s="40"/>
      <c r="F2968" s="101">
        <v>40668</v>
      </c>
      <c r="G2968" s="44">
        <v>2.062E-3</v>
      </c>
      <c r="H2968" s="44">
        <v>2.6825E-3</v>
      </c>
      <c r="I2968" s="44">
        <v>4.2699999999999995E-3</v>
      </c>
      <c r="J2968" s="44">
        <v>3.2500000000000001E-2</v>
      </c>
      <c r="K2968" s="44">
        <v>3.1498999999999999E-2</v>
      </c>
      <c r="M2968" s="45">
        <v>6.4689999999999995E-4</v>
      </c>
    </row>
    <row r="2969" spans="4:13" ht="15.75" customHeight="1" x14ac:dyDescent="0.25">
      <c r="D2969" s="40"/>
      <c r="E2969" s="40"/>
      <c r="F2969" s="101">
        <v>40669</v>
      </c>
      <c r="G2969" s="44">
        <v>2.0384999999999999E-3</v>
      </c>
      <c r="H2969" s="44">
        <v>2.6700000000000001E-3</v>
      </c>
      <c r="I2969" s="44">
        <v>4.2500000000000003E-3</v>
      </c>
      <c r="J2969" s="44">
        <v>3.2500000000000001E-2</v>
      </c>
      <c r="K2969" s="44">
        <v>3.1459000000000001E-2</v>
      </c>
      <c r="M2969" s="45">
        <v>6.6449999999999994E-4</v>
      </c>
    </row>
    <row r="2970" spans="4:13" ht="15.75" customHeight="1" x14ac:dyDescent="0.25">
      <c r="D2970" s="40"/>
      <c r="E2970" s="40"/>
      <c r="F2970" s="101">
        <v>40672</v>
      </c>
      <c r="G2970" s="44">
        <v>2.0184999999999999E-3</v>
      </c>
      <c r="H2970" s="44">
        <v>2.6574999999999997E-3</v>
      </c>
      <c r="I2970" s="44">
        <v>4.2325000000000002E-3</v>
      </c>
      <c r="J2970" s="44">
        <v>3.2500000000000001E-2</v>
      </c>
      <c r="K2970" s="44">
        <v>3.1604E-2</v>
      </c>
      <c r="M2970" s="45">
        <v>7.0319999999999996E-4</v>
      </c>
    </row>
    <row r="2971" spans="4:13" ht="15.75" customHeight="1" x14ac:dyDescent="0.25">
      <c r="D2971" s="40"/>
      <c r="E2971" s="40"/>
      <c r="F2971" s="101">
        <v>40673</v>
      </c>
      <c r="G2971" s="44">
        <v>2.0024999999999999E-3</v>
      </c>
      <c r="H2971" s="44">
        <v>2.64E-3</v>
      </c>
      <c r="I2971" s="44">
        <v>4.2125000000000001E-3</v>
      </c>
      <c r="J2971" s="44">
        <v>3.2500000000000001E-2</v>
      </c>
      <c r="K2971" s="44">
        <v>3.2134999999999997E-2</v>
      </c>
      <c r="M2971" s="45">
        <v>7.0970000000000007E-4</v>
      </c>
    </row>
    <row r="2972" spans="4:13" ht="15.75" customHeight="1" x14ac:dyDescent="0.25">
      <c r="D2972" s="40"/>
      <c r="E2972" s="40"/>
      <c r="F2972" s="101">
        <v>40674</v>
      </c>
      <c r="G2972" s="44">
        <v>1.9875000000000001E-3</v>
      </c>
      <c r="H2972" s="44">
        <v>2.6224999999999998E-3</v>
      </c>
      <c r="I2972" s="44">
        <v>4.2049999999999995E-3</v>
      </c>
      <c r="J2972" s="44">
        <v>3.2500000000000001E-2</v>
      </c>
      <c r="K2972" s="44">
        <v>3.1593000000000003E-2</v>
      </c>
      <c r="M2972" s="45">
        <v>7.1209999999999991E-4</v>
      </c>
    </row>
    <row r="2973" spans="4:13" ht="15.75" customHeight="1" x14ac:dyDescent="0.25">
      <c r="D2973" s="40"/>
      <c r="E2973" s="40"/>
      <c r="F2973" s="101">
        <v>40675</v>
      </c>
      <c r="G2973" s="44">
        <v>1.98E-3</v>
      </c>
      <c r="H2973" s="44">
        <v>2.6075E-3</v>
      </c>
      <c r="I2973" s="44">
        <v>4.1700000000000001E-3</v>
      </c>
      <c r="J2973" s="44">
        <v>3.2500000000000001E-2</v>
      </c>
      <c r="K2973" s="44">
        <v>3.2225000000000004E-2</v>
      </c>
      <c r="M2973" s="45">
        <v>7.3130000000000005E-4</v>
      </c>
    </row>
    <row r="2974" spans="4:13" ht="15.75" customHeight="1" x14ac:dyDescent="0.25">
      <c r="D2974" s="40"/>
      <c r="E2974" s="40"/>
      <c r="F2974" s="101">
        <v>40676</v>
      </c>
      <c r="G2974" s="44">
        <v>1.9710000000000001E-3</v>
      </c>
      <c r="H2974" s="44">
        <v>2.6050000000000001E-3</v>
      </c>
      <c r="I2974" s="44">
        <v>4.15E-3</v>
      </c>
      <c r="J2974" s="44">
        <v>3.2500000000000001E-2</v>
      </c>
      <c r="K2974" s="44">
        <v>3.1709000000000001E-2</v>
      </c>
      <c r="M2974" s="45">
        <v>7.4200000000000004E-4</v>
      </c>
    </row>
    <row r="2975" spans="4:13" ht="15.75" customHeight="1" x14ac:dyDescent="0.25">
      <c r="D2975" s="40"/>
      <c r="E2975" s="40"/>
      <c r="F2975" s="101">
        <v>40679</v>
      </c>
      <c r="G2975" s="44">
        <v>1.97E-3</v>
      </c>
      <c r="H2975" s="44">
        <v>2.6050000000000001E-3</v>
      </c>
      <c r="I2975" s="44">
        <v>4.1250000000000002E-3</v>
      </c>
      <c r="J2975" s="44">
        <v>3.2500000000000001E-2</v>
      </c>
      <c r="K2975" s="44">
        <v>3.1469999999999998E-2</v>
      </c>
      <c r="M2975" s="45">
        <v>7.4840000000000009E-4</v>
      </c>
    </row>
    <row r="2976" spans="4:13" ht="15.75" customHeight="1" x14ac:dyDescent="0.25">
      <c r="D2976" s="40"/>
      <c r="E2976" s="40"/>
      <c r="F2976" s="101">
        <v>40680</v>
      </c>
      <c r="G2976" s="44">
        <v>1.97E-3</v>
      </c>
      <c r="H2976" s="44">
        <v>2.5975E-3</v>
      </c>
      <c r="I2976" s="44">
        <v>4.1199999999999995E-3</v>
      </c>
      <c r="J2976" s="44">
        <v>3.2500000000000001E-2</v>
      </c>
      <c r="K2976" s="44">
        <v>3.1158000000000002E-2</v>
      </c>
      <c r="M2976" s="45">
        <v>7.4200000000000004E-4</v>
      </c>
    </row>
    <row r="2977" spans="4:13" ht="15.75" customHeight="1" x14ac:dyDescent="0.25">
      <c r="D2977" s="40"/>
      <c r="E2977" s="40"/>
      <c r="F2977" s="101">
        <v>40681</v>
      </c>
      <c r="G2977" s="44">
        <v>1.9575E-3</v>
      </c>
      <c r="H2977" s="44">
        <v>2.5999999999999999E-3</v>
      </c>
      <c r="I2977" s="44">
        <v>4.0999999999999995E-3</v>
      </c>
      <c r="J2977" s="44">
        <v>3.2500000000000001E-2</v>
      </c>
      <c r="K2977" s="44">
        <v>3.1800999999999996E-2</v>
      </c>
      <c r="M2977" s="45">
        <v>7.7579999999999999E-4</v>
      </c>
    </row>
    <row r="2978" spans="4:13" ht="15.75" customHeight="1" x14ac:dyDescent="0.25">
      <c r="D2978" s="40"/>
      <c r="E2978" s="40"/>
      <c r="F2978" s="101">
        <v>40682</v>
      </c>
      <c r="G2978" s="44">
        <v>1.9525E-3</v>
      </c>
      <c r="H2978" s="44">
        <v>2.5850000000000001E-3</v>
      </c>
      <c r="I2978" s="44">
        <v>4.0875E-3</v>
      </c>
      <c r="J2978" s="44">
        <v>3.2500000000000001E-2</v>
      </c>
      <c r="K2978" s="44">
        <v>3.1709000000000001E-2</v>
      </c>
      <c r="M2978" s="45">
        <v>7.7189999999999995E-4</v>
      </c>
    </row>
    <row r="2979" spans="4:13" ht="15.75" customHeight="1" x14ac:dyDescent="0.25">
      <c r="D2979" s="40"/>
      <c r="E2979" s="40"/>
      <c r="F2979" s="101">
        <v>40683</v>
      </c>
      <c r="G2979" s="44">
        <v>1.9475E-3</v>
      </c>
      <c r="H2979" s="44">
        <v>2.575E-3</v>
      </c>
      <c r="I2979" s="44">
        <v>4.0724999999999997E-3</v>
      </c>
      <c r="J2979" s="44">
        <v>3.2500000000000001E-2</v>
      </c>
      <c r="K2979" s="44">
        <v>3.1451E-2</v>
      </c>
      <c r="M2979" s="45">
        <v>7.7099999999999998E-4</v>
      </c>
    </row>
    <row r="2980" spans="4:13" ht="15.75" customHeight="1" x14ac:dyDescent="0.25">
      <c r="D2980" s="40"/>
      <c r="E2980" s="40"/>
      <c r="F2980" s="101">
        <v>40686</v>
      </c>
      <c r="G2980" s="44">
        <v>1.9400000000000001E-3</v>
      </c>
      <c r="H2980" s="44">
        <v>2.5674999999999999E-3</v>
      </c>
      <c r="I2980" s="44">
        <v>4.0550000000000004E-3</v>
      </c>
      <c r="J2980" s="44">
        <v>3.2500000000000001E-2</v>
      </c>
      <c r="K2980" s="44">
        <v>3.1286000000000001E-2</v>
      </c>
      <c r="M2980" s="45">
        <v>7.5160000000000005E-4</v>
      </c>
    </row>
    <row r="2981" spans="4:13" ht="15.75" customHeight="1" x14ac:dyDescent="0.25">
      <c r="D2981" s="40"/>
      <c r="E2981" s="40"/>
      <c r="F2981" s="101">
        <v>40687</v>
      </c>
      <c r="G2981" s="44">
        <v>1.9270000000000001E-3</v>
      </c>
      <c r="H2981" s="44">
        <v>2.5500000000000002E-3</v>
      </c>
      <c r="I2981" s="44">
        <v>4.045E-3</v>
      </c>
      <c r="J2981" s="44">
        <v>3.2500000000000001E-2</v>
      </c>
      <c r="K2981" s="44">
        <v>3.1139E-2</v>
      </c>
      <c r="M2981" s="45">
        <v>7.3230000000000007E-4</v>
      </c>
    </row>
    <row r="2982" spans="4:13" ht="15.75" customHeight="1" x14ac:dyDescent="0.25">
      <c r="D2982" s="40"/>
      <c r="E2982" s="40"/>
      <c r="F2982" s="101">
        <v>40688</v>
      </c>
      <c r="G2982" s="44">
        <v>1.9234999999999999E-3</v>
      </c>
      <c r="H2982" s="44">
        <v>2.545E-3</v>
      </c>
      <c r="I2982" s="44">
        <v>4.0375000000000003E-3</v>
      </c>
      <c r="J2982" s="44">
        <v>3.2500000000000001E-2</v>
      </c>
      <c r="K2982" s="44">
        <v>3.1303999999999998E-2</v>
      </c>
      <c r="M2982" s="45">
        <v>6.7580000000000006E-4</v>
      </c>
    </row>
    <row r="2983" spans="4:13" ht="15.75" customHeight="1" x14ac:dyDescent="0.25">
      <c r="D2983" s="40"/>
      <c r="E2983" s="40"/>
      <c r="F2983" s="101">
        <v>40689</v>
      </c>
      <c r="G2983" s="44">
        <v>1.9125000000000001E-3</v>
      </c>
      <c r="H2983" s="44">
        <v>2.5400000000000002E-3</v>
      </c>
      <c r="I2983" s="44">
        <v>4.0375000000000003E-3</v>
      </c>
      <c r="J2983" s="44">
        <v>3.2500000000000001E-2</v>
      </c>
      <c r="K2983" s="44">
        <v>3.0571999999999998E-2</v>
      </c>
      <c r="M2983" s="45">
        <v>6.7809999999999995E-4</v>
      </c>
    </row>
    <row r="2984" spans="4:13" ht="15.75" customHeight="1" x14ac:dyDescent="0.25">
      <c r="D2984" s="40"/>
      <c r="E2984" s="40"/>
      <c r="F2984" s="101">
        <v>40690</v>
      </c>
      <c r="G2984" s="44">
        <v>1.9103E-3</v>
      </c>
      <c r="H2984" s="44">
        <v>2.5387999999999999E-3</v>
      </c>
      <c r="I2984" s="44">
        <v>4.0263E-3</v>
      </c>
      <c r="J2984" s="44">
        <v>3.2500000000000001E-2</v>
      </c>
      <c r="K2984" s="44">
        <v>3.0735000000000002E-2</v>
      </c>
      <c r="M2984" s="45">
        <v>6.7739999999999999E-4</v>
      </c>
    </row>
    <row r="2985" spans="4:13" ht="15.75" customHeight="1" x14ac:dyDescent="0.25">
      <c r="D2985" s="40"/>
      <c r="E2985" s="40"/>
      <c r="F2985" s="101">
        <v>40693</v>
      </c>
      <c r="G2985" s="44" t="s">
        <v>33</v>
      </c>
      <c r="H2985" s="44" t="s">
        <v>33</v>
      </c>
      <c r="I2985" s="44" t="s">
        <v>33</v>
      </c>
      <c r="J2985" s="44" t="s">
        <v>33</v>
      </c>
      <c r="K2985" s="44">
        <v>3.0735000000000002E-2</v>
      </c>
      <c r="M2985" s="45">
        <v>6.7739999999999999E-4</v>
      </c>
    </row>
    <row r="2986" spans="4:13" ht="15.75" customHeight="1" x14ac:dyDescent="0.25">
      <c r="D2986" s="40"/>
      <c r="E2986" s="40"/>
      <c r="F2986" s="101">
        <v>40694</v>
      </c>
      <c r="G2986" s="44">
        <v>1.9042999999999998E-3</v>
      </c>
      <c r="H2986" s="44">
        <v>2.5287999999999999E-3</v>
      </c>
      <c r="I2986" s="44">
        <v>4.0312999999999998E-3</v>
      </c>
      <c r="J2986" s="44">
        <v>3.2500000000000001E-2</v>
      </c>
      <c r="K2986" s="44">
        <v>3.0607000000000002E-2</v>
      </c>
      <c r="M2986" s="45">
        <v>6.1669999999999997E-4</v>
      </c>
    </row>
    <row r="2987" spans="4:13" ht="15.75" customHeight="1" x14ac:dyDescent="0.25">
      <c r="D2987" s="40"/>
      <c r="E2987" s="40"/>
      <c r="F2987" s="101">
        <v>40695</v>
      </c>
      <c r="G2987" s="44">
        <v>1.9042999999999998E-3</v>
      </c>
      <c r="H2987" s="44">
        <v>2.5287999999999999E-3</v>
      </c>
      <c r="I2987" s="44">
        <v>4.0263E-3</v>
      </c>
      <c r="J2987" s="44">
        <v>3.2500000000000001E-2</v>
      </c>
      <c r="K2987" s="44">
        <v>2.9408E-2</v>
      </c>
      <c r="M2987" s="45">
        <v>5.8330000000000003E-4</v>
      </c>
    </row>
    <row r="2988" spans="4:13" ht="15.75" customHeight="1" x14ac:dyDescent="0.25">
      <c r="D2988" s="40"/>
      <c r="E2988" s="40"/>
      <c r="F2988" s="101">
        <v>40696</v>
      </c>
      <c r="G2988" s="44">
        <v>1.9017999999999999E-3</v>
      </c>
      <c r="H2988" s="44">
        <v>2.5200000000000001E-3</v>
      </c>
      <c r="I2988" s="44">
        <v>4.0138000000000005E-3</v>
      </c>
      <c r="J2988" s="44">
        <v>3.2500000000000001E-2</v>
      </c>
      <c r="K2988" s="44">
        <v>3.0297000000000001E-2</v>
      </c>
      <c r="M2988" s="45">
        <v>5.3330000000000001E-4</v>
      </c>
    </row>
    <row r="2989" spans="4:13" ht="15.75" customHeight="1" x14ac:dyDescent="0.25">
      <c r="D2989" s="40"/>
      <c r="E2989" s="40"/>
      <c r="F2989" s="101">
        <v>40697</v>
      </c>
      <c r="G2989" s="44">
        <v>1.8979999999999999E-3</v>
      </c>
      <c r="H2989" s="44">
        <v>2.5200000000000001E-3</v>
      </c>
      <c r="I2989" s="44">
        <v>4.0100000000000005E-3</v>
      </c>
      <c r="J2989" s="44">
        <v>3.2500000000000001E-2</v>
      </c>
      <c r="K2989" s="44">
        <v>2.9859E-2</v>
      </c>
      <c r="M2989" s="45">
        <v>5.1880000000000003E-4</v>
      </c>
    </row>
    <row r="2990" spans="4:13" ht="15.75" customHeight="1" x14ac:dyDescent="0.25">
      <c r="D2990" s="40"/>
      <c r="E2990" s="40"/>
      <c r="F2990" s="101">
        <v>40700</v>
      </c>
      <c r="G2990" s="44">
        <v>1.8955E-3</v>
      </c>
      <c r="H2990" s="44">
        <v>2.5174999999999998E-3</v>
      </c>
      <c r="I2990" s="44">
        <v>4.0100000000000005E-3</v>
      </c>
      <c r="J2990" s="44">
        <v>3.2500000000000001E-2</v>
      </c>
      <c r="K2990" s="44">
        <v>2.9950000000000001E-2</v>
      </c>
      <c r="M2990" s="45">
        <v>4.6670000000000001E-4</v>
      </c>
    </row>
    <row r="2991" spans="4:13" ht="15.75" customHeight="1" x14ac:dyDescent="0.25">
      <c r="D2991" s="40"/>
      <c r="E2991" s="40"/>
      <c r="F2991" s="101">
        <v>40701</v>
      </c>
      <c r="G2991" s="44">
        <v>1.8955E-3</v>
      </c>
      <c r="H2991" s="44">
        <v>2.5174999999999998E-3</v>
      </c>
      <c r="I2991" s="44">
        <v>4.0000000000000001E-3</v>
      </c>
      <c r="J2991" s="44">
        <v>3.2500000000000001E-2</v>
      </c>
      <c r="K2991" s="44">
        <v>2.9949E-2</v>
      </c>
      <c r="M2991" s="45">
        <v>4.3999999999999996E-4</v>
      </c>
    </row>
    <row r="2992" spans="4:13" ht="15.75" customHeight="1" x14ac:dyDescent="0.25">
      <c r="D2992" s="40"/>
      <c r="E2992" s="40"/>
      <c r="F2992" s="101">
        <v>40702</v>
      </c>
      <c r="G2992" s="44">
        <v>1.8955E-3</v>
      </c>
      <c r="H2992" s="44">
        <v>2.5024999999999995E-3</v>
      </c>
      <c r="I2992" s="44">
        <v>3.9775000000000001E-3</v>
      </c>
      <c r="J2992" s="44">
        <v>3.2500000000000001E-2</v>
      </c>
      <c r="K2992" s="44">
        <v>2.9387E-2</v>
      </c>
      <c r="M2992" s="45">
        <v>4.2329999999999999E-4</v>
      </c>
    </row>
    <row r="2993" spans="4:13" ht="15.75" customHeight="1" x14ac:dyDescent="0.25">
      <c r="D2993" s="40"/>
      <c r="E2993" s="40"/>
      <c r="F2993" s="101">
        <v>40703</v>
      </c>
      <c r="G2993" s="44">
        <v>1.8955E-3</v>
      </c>
      <c r="H2993" s="44">
        <v>2.4949999999999998E-3</v>
      </c>
      <c r="I2993" s="44">
        <v>3.9674999999999997E-3</v>
      </c>
      <c r="J2993" s="44">
        <v>3.2500000000000001E-2</v>
      </c>
      <c r="K2993" s="44">
        <v>2.9967000000000001E-2</v>
      </c>
      <c r="M2993" s="45">
        <v>3.9379999999999998E-4</v>
      </c>
    </row>
    <row r="2994" spans="4:13" ht="15.75" customHeight="1" x14ac:dyDescent="0.25">
      <c r="D2994" s="40"/>
      <c r="E2994" s="40"/>
      <c r="F2994" s="101">
        <v>40704</v>
      </c>
      <c r="G2994" s="44">
        <v>1.8855E-3</v>
      </c>
      <c r="H2994" s="44">
        <v>2.4849999999999998E-3</v>
      </c>
      <c r="I2994" s="44">
        <v>3.9674999999999997E-3</v>
      </c>
      <c r="J2994" s="44">
        <v>3.2500000000000001E-2</v>
      </c>
      <c r="K2994" s="44">
        <v>2.9693000000000001E-2</v>
      </c>
      <c r="M2994" s="45">
        <v>3.9359999999999997E-4</v>
      </c>
    </row>
    <row r="2995" spans="4:13" ht="15.75" customHeight="1" x14ac:dyDescent="0.25">
      <c r="D2995" s="40"/>
      <c r="E2995" s="40"/>
      <c r="F2995" s="101">
        <v>40707</v>
      </c>
      <c r="G2995" s="44">
        <v>1.8705E-3</v>
      </c>
      <c r="H2995" s="44">
        <v>2.47E-3</v>
      </c>
      <c r="I2995" s="44">
        <v>3.9450000000000006E-3</v>
      </c>
      <c r="J2995" s="44">
        <v>3.2500000000000001E-2</v>
      </c>
      <c r="K2995" s="44">
        <v>2.9838E-2</v>
      </c>
      <c r="M2995" s="45">
        <v>3.4669999999999997E-4</v>
      </c>
    </row>
    <row r="2996" spans="4:13" ht="15.75" customHeight="1" x14ac:dyDescent="0.25">
      <c r="D2996" s="40"/>
      <c r="E2996" s="40"/>
      <c r="F2996" s="101">
        <v>40708</v>
      </c>
      <c r="G2996" s="44">
        <v>1.8554999999999999E-3</v>
      </c>
      <c r="H2996" s="44">
        <v>2.4524999999999998E-3</v>
      </c>
      <c r="I2996" s="44">
        <v>3.9350000000000001E-3</v>
      </c>
      <c r="J2996" s="44">
        <v>3.2500000000000001E-2</v>
      </c>
      <c r="K2996" s="44">
        <v>3.0972E-2</v>
      </c>
      <c r="M2996" s="45">
        <v>3.2669999999999997E-4</v>
      </c>
    </row>
    <row r="2997" spans="4:13" ht="15.75" customHeight="1" x14ac:dyDescent="0.25">
      <c r="D2997" s="40"/>
      <c r="E2997" s="40"/>
      <c r="F2997" s="101">
        <v>40709</v>
      </c>
      <c r="G2997" s="44">
        <v>1.8529999999999998E-3</v>
      </c>
      <c r="H2997" s="44">
        <v>2.4499999999999999E-3</v>
      </c>
      <c r="I2997" s="44">
        <v>3.9325000000000002E-3</v>
      </c>
      <c r="J2997" s="44">
        <v>3.2500000000000001E-2</v>
      </c>
      <c r="K2997" s="44">
        <v>2.9692E-2</v>
      </c>
      <c r="M2997" s="45">
        <v>3.1E-4</v>
      </c>
    </row>
    <row r="2998" spans="4:13" ht="15.75" customHeight="1" x14ac:dyDescent="0.25">
      <c r="D2998" s="40"/>
      <c r="E2998" s="40"/>
      <c r="F2998" s="101">
        <v>40710</v>
      </c>
      <c r="G2998" s="44">
        <v>1.8579999999999998E-3</v>
      </c>
      <c r="H2998" s="44">
        <v>2.4650000000000002E-3</v>
      </c>
      <c r="I2998" s="44">
        <v>3.9500000000000004E-3</v>
      </c>
      <c r="J2998" s="44">
        <v>3.2500000000000001E-2</v>
      </c>
      <c r="K2998" s="44">
        <v>2.9274000000000001E-2</v>
      </c>
      <c r="M2998" s="45">
        <v>2.656E-4</v>
      </c>
    </row>
    <row r="2999" spans="4:13" ht="15.75" customHeight="1" x14ac:dyDescent="0.25">
      <c r="D2999" s="40"/>
      <c r="E2999" s="40"/>
      <c r="F2999" s="101">
        <v>40711</v>
      </c>
      <c r="G2999" s="44">
        <v>1.8579999999999998E-3</v>
      </c>
      <c r="H2999" s="44">
        <v>2.4650000000000002E-3</v>
      </c>
      <c r="I2999" s="44">
        <v>3.9500000000000004E-3</v>
      </c>
      <c r="J2999" s="44">
        <v>3.2500000000000001E-2</v>
      </c>
      <c r="K2999" s="44">
        <v>2.9445000000000002E-2</v>
      </c>
      <c r="M2999" s="45">
        <v>2.4840000000000002E-4</v>
      </c>
    </row>
    <row r="3000" spans="4:13" ht="15.75" customHeight="1" x14ac:dyDescent="0.25">
      <c r="D3000" s="40"/>
      <c r="E3000" s="40"/>
      <c r="F3000" s="101">
        <v>40714</v>
      </c>
      <c r="G3000" s="44">
        <v>1.8579999999999998E-3</v>
      </c>
      <c r="H3000" s="44">
        <v>2.4650000000000002E-3</v>
      </c>
      <c r="I3000" s="44">
        <v>3.9474999999999996E-3</v>
      </c>
      <c r="J3000" s="44">
        <v>3.2500000000000001E-2</v>
      </c>
      <c r="K3000" s="44">
        <v>2.9580000000000002E-2</v>
      </c>
      <c r="M3000" s="45">
        <v>1.5329999999999999E-4</v>
      </c>
    </row>
    <row r="3001" spans="4:13" ht="15.75" customHeight="1" x14ac:dyDescent="0.25">
      <c r="D3001" s="40"/>
      <c r="E3001" s="40"/>
      <c r="F3001" s="101">
        <v>40715</v>
      </c>
      <c r="G3001" s="44">
        <v>1.8579999999999998E-3</v>
      </c>
      <c r="H3001" s="44">
        <v>2.4550000000000002E-3</v>
      </c>
      <c r="I3001" s="44">
        <v>3.9474999999999996E-3</v>
      </c>
      <c r="J3001" s="44">
        <v>3.2500000000000001E-2</v>
      </c>
      <c r="K3001" s="44">
        <v>2.9834999999999997E-2</v>
      </c>
      <c r="M3001" s="45">
        <v>1.3329999999999999E-4</v>
      </c>
    </row>
    <row r="3002" spans="4:13" ht="15.75" customHeight="1" x14ac:dyDescent="0.25">
      <c r="D3002" s="40"/>
      <c r="E3002" s="40"/>
      <c r="F3002" s="101">
        <v>40716</v>
      </c>
      <c r="G3002" s="44">
        <v>1.8579999999999998E-3</v>
      </c>
      <c r="H3002" s="44">
        <v>2.4550000000000002E-3</v>
      </c>
      <c r="I3002" s="44">
        <v>3.9474999999999996E-3</v>
      </c>
      <c r="J3002" s="44">
        <v>3.2500000000000001E-2</v>
      </c>
      <c r="K3002" s="44">
        <v>2.9825000000000001E-2</v>
      </c>
      <c r="M3002" s="45">
        <v>1.167E-4</v>
      </c>
    </row>
    <row r="3003" spans="4:13" ht="15.75" customHeight="1" x14ac:dyDescent="0.25">
      <c r="D3003" s="40"/>
      <c r="E3003" s="40"/>
      <c r="F3003" s="101">
        <v>40717</v>
      </c>
      <c r="G3003" s="44">
        <v>1.8579999999999998E-3</v>
      </c>
      <c r="H3003" s="44">
        <v>2.4650000000000002E-3</v>
      </c>
      <c r="I3003" s="44">
        <v>3.9575000000000001E-3</v>
      </c>
      <c r="J3003" s="44">
        <v>3.2500000000000001E-2</v>
      </c>
      <c r="K3003" s="44">
        <v>2.9116E-2</v>
      </c>
      <c r="M3003" s="45">
        <v>1.094E-4</v>
      </c>
    </row>
    <row r="3004" spans="4:13" ht="15.75" customHeight="1" x14ac:dyDescent="0.25">
      <c r="D3004" s="40"/>
      <c r="E3004" s="40"/>
      <c r="F3004" s="101">
        <v>40718</v>
      </c>
      <c r="G3004" s="44">
        <v>1.8554999999999999E-3</v>
      </c>
      <c r="H3004" s="44">
        <v>2.4624999999999998E-3</v>
      </c>
      <c r="I3004" s="44">
        <v>3.9674999999999997E-3</v>
      </c>
      <c r="J3004" s="44">
        <v>3.2500000000000001E-2</v>
      </c>
      <c r="K3004" s="44">
        <v>2.8635999999999998E-2</v>
      </c>
      <c r="M3004" s="45">
        <v>1.0970000000000001E-4</v>
      </c>
    </row>
    <row r="3005" spans="4:13" ht="15.75" customHeight="1" x14ac:dyDescent="0.25">
      <c r="D3005" s="40"/>
      <c r="E3005" s="40"/>
      <c r="F3005" s="101">
        <v>40721</v>
      </c>
      <c r="G3005" s="44">
        <v>1.8554999999999999E-3</v>
      </c>
      <c r="H3005" s="44">
        <v>2.4575E-3</v>
      </c>
      <c r="I3005" s="44">
        <v>4.0274999999999998E-3</v>
      </c>
      <c r="J3005" s="44">
        <v>3.2500000000000001E-2</v>
      </c>
      <c r="K3005" s="44">
        <v>2.9304999999999998E-2</v>
      </c>
      <c r="M3005" s="45">
        <v>1.133E-4</v>
      </c>
    </row>
    <row r="3006" spans="4:13" ht="15.75" customHeight="1" x14ac:dyDescent="0.25">
      <c r="D3006" s="40"/>
      <c r="E3006" s="40"/>
      <c r="F3006" s="101">
        <v>40722</v>
      </c>
      <c r="G3006" s="44">
        <v>1.8554999999999999E-3</v>
      </c>
      <c r="H3006" s="44">
        <v>2.4575E-3</v>
      </c>
      <c r="I3006" s="44">
        <v>4.0074999999999998E-3</v>
      </c>
      <c r="J3006" s="44">
        <v>3.2500000000000001E-2</v>
      </c>
      <c r="K3006" s="44">
        <v>3.0308000000000002E-2</v>
      </c>
      <c r="M3006" s="45">
        <v>1.3329999999999999E-4</v>
      </c>
    </row>
    <row r="3007" spans="4:13" ht="15.75" customHeight="1" x14ac:dyDescent="0.25">
      <c r="D3007" s="40"/>
      <c r="E3007" s="40"/>
      <c r="F3007" s="101">
        <v>40723</v>
      </c>
      <c r="G3007" s="44">
        <v>1.8554999999999999E-3</v>
      </c>
      <c r="H3007" s="44">
        <v>2.4575E-3</v>
      </c>
      <c r="I3007" s="44">
        <v>4.0025E-3</v>
      </c>
      <c r="J3007" s="44">
        <v>3.2500000000000001E-2</v>
      </c>
      <c r="K3007" s="44">
        <v>3.1118E-2</v>
      </c>
      <c r="M3007" s="45">
        <v>1.5669999999999999E-4</v>
      </c>
    </row>
    <row r="3008" spans="4:13" ht="15.75" customHeight="1" x14ac:dyDescent="0.25">
      <c r="D3008" s="40"/>
      <c r="E3008" s="40"/>
      <c r="F3008" s="101">
        <v>40724</v>
      </c>
      <c r="G3008" s="44">
        <v>1.8554999999999999E-3</v>
      </c>
      <c r="H3008" s="44">
        <v>2.4575E-3</v>
      </c>
      <c r="I3008" s="44">
        <v>3.9775000000000001E-3</v>
      </c>
      <c r="J3008" s="44">
        <v>3.2500000000000001E-2</v>
      </c>
      <c r="K3008" s="44">
        <v>3.1600000000000003E-2</v>
      </c>
      <c r="M3008" s="45">
        <v>1.5859999999999998E-4</v>
      </c>
    </row>
    <row r="3009" spans="4:13" ht="15.75" customHeight="1" x14ac:dyDescent="0.25">
      <c r="D3009" s="40"/>
      <c r="E3009" s="40"/>
      <c r="F3009" s="101">
        <v>40725</v>
      </c>
      <c r="G3009" s="44">
        <v>1.8504999999999999E-3</v>
      </c>
      <c r="H3009" s="44">
        <v>2.4575E-3</v>
      </c>
      <c r="I3009" s="44">
        <v>3.9725000000000003E-3</v>
      </c>
      <c r="J3009" s="44">
        <v>3.2500000000000001E-2</v>
      </c>
      <c r="K3009" s="44">
        <v>3.1823000000000004E-2</v>
      </c>
      <c r="M3009" s="45">
        <v>2.9999999999999997E-4</v>
      </c>
    </row>
    <row r="3010" spans="4:13" ht="15.75" customHeight="1" x14ac:dyDescent="0.25">
      <c r="D3010" s="40"/>
      <c r="E3010" s="40"/>
      <c r="F3010" s="101">
        <v>40728</v>
      </c>
      <c r="G3010" s="44">
        <v>1.8504999999999999E-3</v>
      </c>
      <c r="H3010" s="44">
        <v>2.4575E-3</v>
      </c>
      <c r="I3010" s="44">
        <v>3.9725000000000003E-3</v>
      </c>
      <c r="J3010" s="44" t="s">
        <v>33</v>
      </c>
      <c r="K3010" s="44">
        <v>3.1823000000000004E-2</v>
      </c>
      <c r="M3010" s="45">
        <v>2.9999999999999997E-4</v>
      </c>
    </row>
    <row r="3011" spans="4:13" ht="15.75" customHeight="1" x14ac:dyDescent="0.25">
      <c r="D3011" s="40"/>
      <c r="E3011" s="40"/>
      <c r="F3011" s="101">
        <v>40729</v>
      </c>
      <c r="G3011" s="44">
        <v>1.8504999999999999E-3</v>
      </c>
      <c r="H3011" s="44">
        <v>2.4575E-3</v>
      </c>
      <c r="I3011" s="44">
        <v>3.9725000000000003E-3</v>
      </c>
      <c r="J3011" s="44">
        <v>3.2500000000000001E-2</v>
      </c>
      <c r="K3011" s="44">
        <v>3.1210000000000002E-2</v>
      </c>
      <c r="M3011" s="45">
        <v>4.6449999999999996E-4</v>
      </c>
    </row>
    <row r="3012" spans="4:13" ht="15.75" customHeight="1" x14ac:dyDescent="0.25">
      <c r="D3012" s="40"/>
      <c r="E3012" s="40"/>
      <c r="F3012" s="101">
        <v>40730</v>
      </c>
      <c r="G3012" s="44">
        <v>1.8525E-3</v>
      </c>
      <c r="H3012" s="44">
        <v>2.4575E-3</v>
      </c>
      <c r="I3012" s="44">
        <v>3.9874999999999997E-3</v>
      </c>
      <c r="J3012" s="44">
        <v>3.2500000000000001E-2</v>
      </c>
      <c r="K3012" s="44">
        <v>3.108E-2</v>
      </c>
      <c r="M3012" s="45">
        <v>4.4240000000000002E-4</v>
      </c>
    </row>
    <row r="3013" spans="4:13" ht="15.75" customHeight="1" x14ac:dyDescent="0.25">
      <c r="D3013" s="40"/>
      <c r="E3013" s="40"/>
      <c r="F3013" s="101">
        <v>40731</v>
      </c>
      <c r="G3013" s="44">
        <v>1.8575E-3</v>
      </c>
      <c r="H3013" s="44">
        <v>2.4605E-3</v>
      </c>
      <c r="I3013" s="44">
        <v>3.9874999999999997E-3</v>
      </c>
      <c r="J3013" s="44">
        <v>3.2500000000000001E-2</v>
      </c>
      <c r="K3013" s="44">
        <v>3.1377000000000002E-2</v>
      </c>
      <c r="M3013" s="45">
        <v>4.5629999999999998E-4</v>
      </c>
    </row>
    <row r="3014" spans="4:13" ht="15.75" customHeight="1" x14ac:dyDescent="0.25">
      <c r="D3014" s="40"/>
      <c r="E3014" s="40"/>
      <c r="F3014" s="101">
        <v>40732</v>
      </c>
      <c r="G3014" s="44">
        <v>1.8575E-3</v>
      </c>
      <c r="H3014" s="44">
        <v>2.4605E-3</v>
      </c>
      <c r="I3014" s="44">
        <v>3.9874999999999997E-3</v>
      </c>
      <c r="J3014" s="44">
        <v>3.2500000000000001E-2</v>
      </c>
      <c r="K3014" s="44">
        <v>3.0268000000000003E-2</v>
      </c>
      <c r="M3014" s="45">
        <v>4.6769999999999998E-4</v>
      </c>
    </row>
    <row r="3015" spans="4:13" ht="15.75" customHeight="1" x14ac:dyDescent="0.25">
      <c r="D3015" s="40"/>
      <c r="E3015" s="40"/>
      <c r="F3015" s="101">
        <v>40735</v>
      </c>
      <c r="G3015" s="44">
        <v>1.8575E-3</v>
      </c>
      <c r="H3015" s="44">
        <v>2.4605E-3</v>
      </c>
      <c r="I3015" s="44">
        <v>4.0274999999999998E-3</v>
      </c>
      <c r="J3015" s="44">
        <v>3.2500000000000001E-2</v>
      </c>
      <c r="K3015" s="44">
        <v>2.9189E-2</v>
      </c>
      <c r="M3015" s="45">
        <v>5.0000000000000001E-4</v>
      </c>
    </row>
    <row r="3016" spans="4:13" ht="15.75" customHeight="1" x14ac:dyDescent="0.25">
      <c r="D3016" s="40"/>
      <c r="E3016" s="40"/>
      <c r="F3016" s="101">
        <v>40736</v>
      </c>
      <c r="G3016" s="44">
        <v>1.8649999999999999E-3</v>
      </c>
      <c r="H3016" s="44">
        <v>2.49E-3</v>
      </c>
      <c r="I3016" s="44">
        <v>4.0975000000000004E-3</v>
      </c>
      <c r="J3016" s="44">
        <v>3.2500000000000001E-2</v>
      </c>
      <c r="K3016" s="44">
        <v>2.8769999999999997E-2</v>
      </c>
      <c r="M3016" s="45">
        <v>5.1290000000000005E-4</v>
      </c>
    </row>
    <row r="3017" spans="4:13" ht="15.75" customHeight="1" x14ac:dyDescent="0.25">
      <c r="D3017" s="40"/>
      <c r="E3017" s="40"/>
      <c r="F3017" s="101">
        <v>40737</v>
      </c>
      <c r="G3017" s="44">
        <v>1.8649999999999999E-3</v>
      </c>
      <c r="H3017" s="44">
        <v>2.4924999999999999E-3</v>
      </c>
      <c r="I3017" s="44">
        <v>4.1324999999999999E-3</v>
      </c>
      <c r="J3017" s="44">
        <v>3.2500000000000001E-2</v>
      </c>
      <c r="K3017" s="44">
        <v>2.8824000000000002E-2</v>
      </c>
      <c r="M3017" s="45">
        <v>5.6360000000000004E-4</v>
      </c>
    </row>
    <row r="3018" spans="4:13" ht="15.75" customHeight="1" x14ac:dyDescent="0.25">
      <c r="D3018" s="40"/>
      <c r="E3018" s="40"/>
      <c r="F3018" s="101">
        <v>40738</v>
      </c>
      <c r="G3018" s="44">
        <v>1.8649999999999999E-3</v>
      </c>
      <c r="H3018" s="44">
        <v>2.4975000000000002E-3</v>
      </c>
      <c r="I3018" s="44">
        <v>4.1574999999999997E-3</v>
      </c>
      <c r="J3018" s="44">
        <v>3.2500000000000001E-2</v>
      </c>
      <c r="K3018" s="44">
        <v>2.9533999999999998E-2</v>
      </c>
      <c r="M3018" s="45">
        <v>5.8129999999999998E-4</v>
      </c>
    </row>
    <row r="3019" spans="4:13" ht="15.75" customHeight="1" x14ac:dyDescent="0.25">
      <c r="D3019" s="40"/>
      <c r="E3019" s="40"/>
      <c r="F3019" s="101">
        <v>40739</v>
      </c>
      <c r="G3019" s="44">
        <v>1.8649999999999999E-3</v>
      </c>
      <c r="H3019" s="44">
        <v>2.4975000000000002E-3</v>
      </c>
      <c r="I3019" s="44">
        <v>4.1649999999999994E-3</v>
      </c>
      <c r="J3019" s="44">
        <v>3.2500000000000001E-2</v>
      </c>
      <c r="K3019" s="44">
        <v>2.9058E-2</v>
      </c>
      <c r="M3019" s="45">
        <v>5.9679999999999998E-4</v>
      </c>
    </row>
    <row r="3020" spans="4:13" ht="15.75" customHeight="1" x14ac:dyDescent="0.25">
      <c r="D3020" s="40"/>
      <c r="E3020" s="40"/>
      <c r="F3020" s="101">
        <v>40742</v>
      </c>
      <c r="G3020" s="44">
        <v>1.8625E-3</v>
      </c>
      <c r="H3020" s="44">
        <v>2.5124999999999995E-3</v>
      </c>
      <c r="I3020" s="44">
        <v>4.1999999999999997E-3</v>
      </c>
      <c r="J3020" s="44">
        <v>3.2500000000000001E-2</v>
      </c>
      <c r="K3020" s="44">
        <v>2.9276E-2</v>
      </c>
      <c r="M3020" s="45">
        <v>6.4199999999999988E-4</v>
      </c>
    </row>
    <row r="3021" spans="4:13" ht="15.75" customHeight="1" x14ac:dyDescent="0.25">
      <c r="D3021" s="40"/>
      <c r="E3021" s="40"/>
      <c r="F3021" s="101">
        <v>40743</v>
      </c>
      <c r="G3021" s="44">
        <v>1.8625E-3</v>
      </c>
      <c r="H3021" s="44">
        <v>2.5200000000000001E-3</v>
      </c>
      <c r="I3021" s="44">
        <v>4.2300000000000003E-3</v>
      </c>
      <c r="J3021" s="44">
        <v>3.2500000000000001E-2</v>
      </c>
      <c r="K3021" s="44">
        <v>2.8801999999999998E-2</v>
      </c>
      <c r="M3021" s="45">
        <v>6.4839999999999993E-4</v>
      </c>
    </row>
    <row r="3022" spans="4:13" ht="15.75" customHeight="1" x14ac:dyDescent="0.25">
      <c r="D3022" s="40"/>
      <c r="E3022" s="40"/>
      <c r="F3022" s="101">
        <v>40744</v>
      </c>
      <c r="G3022" s="44">
        <v>1.8725E-3</v>
      </c>
      <c r="H3022" s="44">
        <v>2.5300000000000001E-3</v>
      </c>
      <c r="I3022" s="44">
        <v>4.2300000000000003E-3</v>
      </c>
      <c r="J3022" s="44">
        <v>3.2500000000000001E-2</v>
      </c>
      <c r="K3022" s="44">
        <v>2.9275000000000002E-2</v>
      </c>
      <c r="M3022" s="45">
        <v>6.5149999999999995E-4</v>
      </c>
    </row>
    <row r="3023" spans="4:13" ht="15.75" customHeight="1" x14ac:dyDescent="0.25">
      <c r="D3023" s="40"/>
      <c r="E3023" s="40"/>
      <c r="F3023" s="101">
        <v>40745</v>
      </c>
      <c r="G3023" s="44">
        <v>1.8725E-3</v>
      </c>
      <c r="H3023" s="44">
        <v>2.5300000000000001E-3</v>
      </c>
      <c r="I3023" s="44">
        <v>4.235E-3</v>
      </c>
      <c r="J3023" s="44">
        <v>3.2500000000000001E-2</v>
      </c>
      <c r="K3023" s="44">
        <v>3.0136E-2</v>
      </c>
      <c r="M3023" s="45">
        <v>6.7190000000000001E-4</v>
      </c>
    </row>
    <row r="3024" spans="4:13" ht="15.75" customHeight="1" x14ac:dyDescent="0.25">
      <c r="D3024" s="40"/>
      <c r="E3024" s="40"/>
      <c r="F3024" s="101">
        <v>40746</v>
      </c>
      <c r="G3024" s="44">
        <v>1.8725E-3</v>
      </c>
      <c r="H3024" s="44">
        <v>2.5300000000000001E-3</v>
      </c>
      <c r="I3024" s="44">
        <v>4.2249999999999996E-3</v>
      </c>
      <c r="J3024" s="44">
        <v>3.2500000000000001E-2</v>
      </c>
      <c r="K3024" s="44">
        <v>2.9620999999999998E-2</v>
      </c>
      <c r="M3024" s="45">
        <v>6.9029999999999992E-4</v>
      </c>
    </row>
    <row r="3025" spans="4:13" ht="15.75" customHeight="1" x14ac:dyDescent="0.25">
      <c r="D3025" s="40"/>
      <c r="E3025" s="40"/>
      <c r="F3025" s="101">
        <v>40749</v>
      </c>
      <c r="G3025" s="44">
        <v>1.8725E-3</v>
      </c>
      <c r="H3025" s="44">
        <v>2.5209999999999998E-3</v>
      </c>
      <c r="I3025" s="44">
        <v>4.2449999999999996E-3</v>
      </c>
      <c r="J3025" s="44">
        <v>3.2500000000000001E-2</v>
      </c>
      <c r="K3025" s="44">
        <v>3.0005999999999998E-2</v>
      </c>
      <c r="M3025" s="45">
        <v>6.9680000000000002E-4</v>
      </c>
    </row>
    <row r="3026" spans="4:13" ht="15.75" customHeight="1" x14ac:dyDescent="0.25">
      <c r="D3026" s="40"/>
      <c r="E3026" s="40"/>
      <c r="F3026" s="101">
        <v>40750</v>
      </c>
      <c r="G3026" s="44">
        <v>1.8725E-3</v>
      </c>
      <c r="H3026" s="44">
        <v>2.526E-3</v>
      </c>
      <c r="I3026" s="44">
        <v>4.2500000000000003E-3</v>
      </c>
      <c r="J3026" s="44">
        <v>3.2500000000000001E-2</v>
      </c>
      <c r="K3026" s="44">
        <v>2.9529E-2</v>
      </c>
      <c r="M3026" s="45">
        <v>7.0319999999999996E-4</v>
      </c>
    </row>
    <row r="3027" spans="4:13" ht="15.75" customHeight="1" x14ac:dyDescent="0.25">
      <c r="D3027" s="40"/>
      <c r="E3027" s="40"/>
      <c r="F3027" s="101">
        <v>40751</v>
      </c>
      <c r="G3027" s="44">
        <v>1.8725E-3</v>
      </c>
      <c r="H3027" s="44">
        <v>2.5285000000000004E-3</v>
      </c>
      <c r="I3027" s="44">
        <v>4.2624999999999998E-3</v>
      </c>
      <c r="J3027" s="44">
        <v>3.2500000000000001E-2</v>
      </c>
      <c r="K3027" s="44">
        <v>2.9803000000000003E-2</v>
      </c>
      <c r="M3027" s="45">
        <v>6.9089999999999993E-4</v>
      </c>
    </row>
    <row r="3028" spans="4:13" ht="15.75" customHeight="1" x14ac:dyDescent="0.25">
      <c r="D3028" s="40"/>
      <c r="E3028" s="40"/>
      <c r="F3028" s="101">
        <v>40752</v>
      </c>
      <c r="G3028" s="44">
        <v>1.8825000000000001E-3</v>
      </c>
      <c r="H3028" s="44">
        <v>2.5395000000000001E-3</v>
      </c>
      <c r="I3028" s="44">
        <v>4.2849999999999997E-3</v>
      </c>
      <c r="J3028" s="44">
        <v>3.2500000000000001E-2</v>
      </c>
      <c r="K3028" s="44">
        <v>2.9453999999999998E-2</v>
      </c>
      <c r="M3028" s="45">
        <v>6.9059999999999998E-4</v>
      </c>
    </row>
    <row r="3029" spans="4:13" ht="15.75" customHeight="1" x14ac:dyDescent="0.25">
      <c r="D3029" s="40"/>
      <c r="E3029" s="40"/>
      <c r="F3029" s="101">
        <v>40753</v>
      </c>
      <c r="G3029" s="44">
        <v>1.9109999999999999E-3</v>
      </c>
      <c r="H3029" s="44">
        <v>2.555E-3</v>
      </c>
      <c r="I3029" s="44">
        <v>4.3024999999999999E-3</v>
      </c>
      <c r="J3029" s="44">
        <v>3.2500000000000001E-2</v>
      </c>
      <c r="K3029" s="44">
        <v>2.7961E-2</v>
      </c>
      <c r="M3029" s="45">
        <v>6.8709999999999995E-4</v>
      </c>
    </row>
    <row r="3030" spans="4:13" ht="15.75" customHeight="1" x14ac:dyDescent="0.25">
      <c r="D3030" s="40"/>
      <c r="E3030" s="40"/>
      <c r="F3030" s="101">
        <v>40756</v>
      </c>
      <c r="G3030" s="44">
        <v>1.9206000000000002E-3</v>
      </c>
      <c r="H3030" s="44">
        <v>2.5722000000000002E-3</v>
      </c>
      <c r="I3030" s="44">
        <v>4.3166999999999997E-3</v>
      </c>
      <c r="J3030" s="44">
        <v>3.2500000000000001E-2</v>
      </c>
      <c r="K3030" s="44">
        <v>2.7437E-2</v>
      </c>
      <c r="M3030" s="45">
        <v>5.7419999999999997E-4</v>
      </c>
    </row>
    <row r="3031" spans="4:13" ht="15.75" customHeight="1" x14ac:dyDescent="0.25">
      <c r="D3031" s="40"/>
      <c r="E3031" s="40"/>
      <c r="F3031" s="101">
        <v>40757</v>
      </c>
      <c r="G3031" s="44">
        <v>2.0083000000000002E-3</v>
      </c>
      <c r="H3031" s="44">
        <v>2.6443999999999999E-3</v>
      </c>
      <c r="I3031" s="44">
        <v>4.3750000000000004E-3</v>
      </c>
      <c r="J3031" s="44">
        <v>3.2500000000000001E-2</v>
      </c>
      <c r="K3031" s="44">
        <v>2.6114000000000002E-2</v>
      </c>
      <c r="M3031" s="45">
        <v>5.1290000000000005E-4</v>
      </c>
    </row>
    <row r="3032" spans="4:13" ht="15.75" customHeight="1" x14ac:dyDescent="0.25">
      <c r="D3032" s="40"/>
      <c r="E3032" s="40"/>
      <c r="F3032" s="101">
        <v>40758</v>
      </c>
      <c r="G3032" s="44">
        <v>2.0555999999999999E-3</v>
      </c>
      <c r="H3032" s="44">
        <v>2.6828000000000004E-3</v>
      </c>
      <c r="I3032" s="44">
        <v>4.4028000000000001E-3</v>
      </c>
      <c r="J3032" s="44">
        <v>3.2500000000000001E-2</v>
      </c>
      <c r="K3032" s="44">
        <v>2.6202E-2</v>
      </c>
      <c r="M3032" s="45">
        <v>4.7350000000000002E-4</v>
      </c>
    </row>
    <row r="3033" spans="4:13" ht="15.75" customHeight="1" x14ac:dyDescent="0.25">
      <c r="D3033" s="40"/>
      <c r="E3033" s="40"/>
      <c r="F3033" s="101">
        <v>40759</v>
      </c>
      <c r="G3033" s="44">
        <v>2.0506000000000001E-3</v>
      </c>
      <c r="H3033" s="44">
        <v>2.6939000000000004E-3</v>
      </c>
      <c r="I3033" s="44">
        <v>4.4056E-3</v>
      </c>
      <c r="J3033" s="44">
        <v>3.2500000000000001E-2</v>
      </c>
      <c r="K3033" s="44">
        <v>2.4028000000000001E-2</v>
      </c>
      <c r="M3033" s="45">
        <v>4.6359999999999999E-4</v>
      </c>
    </row>
    <row r="3034" spans="4:13" ht="15.75" customHeight="1" x14ac:dyDescent="0.25">
      <c r="D3034" s="40"/>
      <c r="E3034" s="40"/>
      <c r="F3034" s="101">
        <v>40760</v>
      </c>
      <c r="G3034" s="44">
        <v>2.055E-3</v>
      </c>
      <c r="H3034" s="44">
        <v>2.7161000000000004E-3</v>
      </c>
      <c r="I3034" s="44">
        <v>4.4278E-3</v>
      </c>
      <c r="J3034" s="44">
        <v>3.2500000000000001E-2</v>
      </c>
      <c r="K3034" s="44">
        <v>2.5585E-2</v>
      </c>
      <c r="M3034" s="45">
        <v>4.594E-4</v>
      </c>
    </row>
    <row r="3035" spans="4:13" ht="15.75" customHeight="1" x14ac:dyDescent="0.25">
      <c r="D3035" s="40"/>
      <c r="E3035" s="40"/>
      <c r="F3035" s="101">
        <v>40763</v>
      </c>
      <c r="G3035" s="44">
        <v>2.0577999999999998E-3</v>
      </c>
      <c r="H3035" s="44">
        <v>2.7478000000000003E-3</v>
      </c>
      <c r="I3035" s="44">
        <v>4.4333000000000003E-3</v>
      </c>
      <c r="J3035" s="44">
        <v>3.2500000000000001E-2</v>
      </c>
      <c r="K3035" s="44">
        <v>2.3178999999999998E-2</v>
      </c>
      <c r="M3035" s="45">
        <v>5.1290000000000005E-4</v>
      </c>
    </row>
    <row r="3036" spans="4:13" ht="15.75" customHeight="1" x14ac:dyDescent="0.25">
      <c r="D3036" s="40"/>
      <c r="E3036" s="40"/>
      <c r="F3036" s="101">
        <v>40764</v>
      </c>
      <c r="G3036" s="44">
        <v>2.0799999999999998E-3</v>
      </c>
      <c r="H3036" s="44">
        <v>2.7839000000000002E-3</v>
      </c>
      <c r="I3036" s="44">
        <v>4.4828000000000003E-3</v>
      </c>
      <c r="J3036" s="44">
        <v>3.2500000000000001E-2</v>
      </c>
      <c r="K3036" s="44">
        <v>2.2488000000000001E-2</v>
      </c>
      <c r="M3036" s="45">
        <v>5.0319999999999998E-4</v>
      </c>
    </row>
    <row r="3037" spans="4:13" ht="15.75" customHeight="1" x14ac:dyDescent="0.25">
      <c r="D3037" s="40"/>
      <c r="E3037" s="40"/>
      <c r="F3037" s="101">
        <v>40765</v>
      </c>
      <c r="G3037" s="44">
        <v>2.0710999999999998E-3</v>
      </c>
      <c r="H3037" s="44">
        <v>2.8061000000000002E-3</v>
      </c>
      <c r="I3037" s="44">
        <v>4.4828000000000003E-3</v>
      </c>
      <c r="J3037" s="44">
        <v>3.2500000000000001E-2</v>
      </c>
      <c r="K3037" s="44">
        <v>2.1061E-2</v>
      </c>
      <c r="M3037" s="45">
        <v>5.1210000000000003E-4</v>
      </c>
    </row>
    <row r="3038" spans="4:13" ht="15.75" customHeight="1" x14ac:dyDescent="0.25">
      <c r="D3038" s="40"/>
      <c r="E3038" s="40"/>
      <c r="F3038" s="101">
        <v>40766</v>
      </c>
      <c r="G3038" s="44">
        <v>2.0721999999999997E-3</v>
      </c>
      <c r="H3038" s="44">
        <v>2.8617E-3</v>
      </c>
      <c r="I3038" s="44">
        <v>4.5183000000000003E-3</v>
      </c>
      <c r="J3038" s="44">
        <v>3.2500000000000001E-2</v>
      </c>
      <c r="K3038" s="44">
        <v>2.3399E-2</v>
      </c>
      <c r="M3038" s="45">
        <v>5.2190000000000005E-4</v>
      </c>
    </row>
    <row r="3039" spans="4:13" ht="15.75" customHeight="1" x14ac:dyDescent="0.25">
      <c r="D3039" s="40"/>
      <c r="E3039" s="40"/>
      <c r="F3039" s="101">
        <v>40767</v>
      </c>
      <c r="G3039" s="44">
        <v>2.0832999999999997E-3</v>
      </c>
      <c r="H3039" s="44">
        <v>2.9005999999999997E-3</v>
      </c>
      <c r="I3039" s="44">
        <v>4.5672000000000004E-3</v>
      </c>
      <c r="J3039" s="44">
        <v>3.2500000000000001E-2</v>
      </c>
      <c r="K3039" s="44">
        <v>2.2547999999999999E-2</v>
      </c>
      <c r="M3039" s="45">
        <v>5.2579999999999999E-4</v>
      </c>
    </row>
    <row r="3040" spans="4:13" ht="15.75" customHeight="1" x14ac:dyDescent="0.25">
      <c r="D3040" s="40"/>
      <c r="E3040" s="40"/>
      <c r="F3040" s="101">
        <v>40770</v>
      </c>
      <c r="G3040" s="44">
        <v>2.1021999999999998E-3</v>
      </c>
      <c r="H3040" s="44">
        <v>2.9172E-3</v>
      </c>
      <c r="I3040" s="44">
        <v>4.5928000000000002E-3</v>
      </c>
      <c r="J3040" s="44">
        <v>3.2500000000000001E-2</v>
      </c>
      <c r="K3040" s="44">
        <v>2.3053000000000001E-2</v>
      </c>
      <c r="M3040" s="45">
        <v>4.8710000000000002E-4</v>
      </c>
    </row>
    <row r="3041" spans="4:13" ht="15.75" customHeight="1" x14ac:dyDescent="0.25">
      <c r="D3041" s="40"/>
      <c r="E3041" s="40"/>
      <c r="F3041" s="101">
        <v>40771</v>
      </c>
      <c r="G3041" s="44">
        <v>2.1021999999999998E-3</v>
      </c>
      <c r="H3041" s="44">
        <v>2.9283E-3</v>
      </c>
      <c r="I3041" s="44">
        <v>4.5983000000000005E-3</v>
      </c>
      <c r="J3041" s="44">
        <v>3.2500000000000001E-2</v>
      </c>
      <c r="K3041" s="44">
        <v>2.2195999999999997E-2</v>
      </c>
      <c r="M3041" s="45">
        <v>4.8710000000000002E-4</v>
      </c>
    </row>
    <row r="3042" spans="4:13" ht="15.75" customHeight="1" x14ac:dyDescent="0.25">
      <c r="D3042" s="40"/>
      <c r="E3042" s="40"/>
      <c r="F3042" s="101">
        <v>40772</v>
      </c>
      <c r="G3042" s="44">
        <v>2.1243999999999998E-3</v>
      </c>
      <c r="H3042" s="44">
        <v>2.9589E-3</v>
      </c>
      <c r="I3042" s="44">
        <v>4.5983000000000005E-3</v>
      </c>
      <c r="J3042" s="44">
        <v>3.2500000000000001E-2</v>
      </c>
      <c r="K3042" s="44">
        <v>2.1652000000000001E-2</v>
      </c>
      <c r="M3042" s="45">
        <v>5.3939999999999999E-4</v>
      </c>
    </row>
    <row r="3043" spans="4:13" ht="15.75" customHeight="1" x14ac:dyDescent="0.25">
      <c r="D3043" s="40"/>
      <c r="E3043" s="40"/>
      <c r="F3043" s="101">
        <v>40773</v>
      </c>
      <c r="G3043" s="44">
        <v>2.1299999999999999E-3</v>
      </c>
      <c r="H3043" s="44">
        <v>2.9778000000000001E-3</v>
      </c>
      <c r="I3043" s="44">
        <v>4.6294000000000005E-3</v>
      </c>
      <c r="J3043" s="44">
        <v>3.2500000000000001E-2</v>
      </c>
      <c r="K3043" s="44">
        <v>2.0623999999999997E-2</v>
      </c>
      <c r="M3043" s="45">
        <v>5.4690000000000001E-4</v>
      </c>
    </row>
    <row r="3044" spans="4:13" ht="15.75" customHeight="1" x14ac:dyDescent="0.25">
      <c r="D3044" s="40"/>
      <c r="E3044" s="40"/>
      <c r="F3044" s="101">
        <v>40774</v>
      </c>
      <c r="G3044" s="44">
        <v>2.1543999999999999E-3</v>
      </c>
      <c r="H3044" s="44">
        <v>3.0299999999999997E-3</v>
      </c>
      <c r="I3044" s="44">
        <v>4.6705999999999996E-3</v>
      </c>
      <c r="J3044" s="44">
        <v>3.2500000000000001E-2</v>
      </c>
      <c r="K3044" s="44">
        <v>2.0622999999999999E-2</v>
      </c>
      <c r="M3044" s="45">
        <v>5.5489999999999999E-4</v>
      </c>
    </row>
    <row r="3045" spans="4:13" ht="15.75" customHeight="1" x14ac:dyDescent="0.25">
      <c r="D3045" s="40"/>
      <c r="E3045" s="40"/>
      <c r="F3045" s="101">
        <v>40777</v>
      </c>
      <c r="G3045" s="44">
        <v>2.1678000000000001E-3</v>
      </c>
      <c r="H3045" s="44">
        <v>3.0843999999999997E-3</v>
      </c>
      <c r="I3045" s="44">
        <v>4.7110999999999993E-3</v>
      </c>
      <c r="J3045" s="44">
        <v>3.2500000000000001E-2</v>
      </c>
      <c r="K3045" s="44">
        <v>2.1058E-2</v>
      </c>
      <c r="M3045" s="45">
        <v>5.9679999999999998E-4</v>
      </c>
    </row>
    <row r="3046" spans="4:13" ht="15.75" customHeight="1" x14ac:dyDescent="0.25">
      <c r="D3046" s="40"/>
      <c r="E3046" s="40"/>
      <c r="F3046" s="101">
        <v>40778</v>
      </c>
      <c r="G3046" s="44">
        <v>2.1838999999999999E-3</v>
      </c>
      <c r="H3046" s="44">
        <v>3.1178E-3</v>
      </c>
      <c r="I3046" s="44">
        <v>4.7527999999999997E-3</v>
      </c>
      <c r="J3046" s="44">
        <v>3.2500000000000001E-2</v>
      </c>
      <c r="K3046" s="44">
        <v>2.1530000000000001E-2</v>
      </c>
      <c r="M3046" s="45">
        <v>6.0970000000000002E-4</v>
      </c>
    </row>
    <row r="3047" spans="4:13" ht="15.75" customHeight="1" x14ac:dyDescent="0.25">
      <c r="D3047" s="40"/>
      <c r="E3047" s="40"/>
      <c r="F3047" s="101">
        <v>40779</v>
      </c>
      <c r="G3047" s="44">
        <v>2.1893999999999998E-3</v>
      </c>
      <c r="H3047" s="44">
        <v>3.1427999999999998E-3</v>
      </c>
      <c r="I3047" s="44">
        <v>4.7638999999999997E-3</v>
      </c>
      <c r="J3047" s="44">
        <v>3.2500000000000001E-2</v>
      </c>
      <c r="K3047" s="44">
        <v>2.2994000000000001E-2</v>
      </c>
      <c r="M3047" s="45">
        <v>6.5149999999999995E-4</v>
      </c>
    </row>
    <row r="3048" spans="4:13" ht="15.75" customHeight="1" x14ac:dyDescent="0.25">
      <c r="D3048" s="40"/>
      <c r="E3048" s="40"/>
      <c r="F3048" s="101">
        <v>40780</v>
      </c>
      <c r="G3048" s="44">
        <v>2.2082999999999998E-3</v>
      </c>
      <c r="H3048" s="44">
        <v>3.1900000000000001E-3</v>
      </c>
      <c r="I3048" s="44">
        <v>4.8027999999999994E-3</v>
      </c>
      <c r="J3048" s="44">
        <v>3.2500000000000001E-2</v>
      </c>
      <c r="K3048" s="44">
        <v>2.2286E-2</v>
      </c>
      <c r="M3048" s="45">
        <v>6.6879999999999999E-4</v>
      </c>
    </row>
    <row r="3049" spans="4:13" ht="15.75" customHeight="1" x14ac:dyDescent="0.25">
      <c r="D3049" s="40"/>
      <c r="E3049" s="40"/>
      <c r="F3049" s="101">
        <v>40781</v>
      </c>
      <c r="G3049" s="44">
        <v>2.2093999999999998E-3</v>
      </c>
      <c r="H3049" s="44">
        <v>3.2278000000000003E-3</v>
      </c>
      <c r="I3049" s="44">
        <v>4.7993999999999997E-3</v>
      </c>
      <c r="J3049" s="44">
        <v>3.2500000000000001E-2</v>
      </c>
      <c r="K3049" s="44">
        <v>2.1899000000000002E-2</v>
      </c>
      <c r="M3049" s="45">
        <v>6.8070000000000001E-4</v>
      </c>
    </row>
    <row r="3050" spans="4:13" ht="15.75" customHeight="1" x14ac:dyDescent="0.25">
      <c r="D3050" s="40"/>
      <c r="E3050" s="40"/>
      <c r="F3050" s="101">
        <v>40784</v>
      </c>
      <c r="G3050" s="44" t="s">
        <v>33</v>
      </c>
      <c r="H3050" s="44" t="s">
        <v>33</v>
      </c>
      <c r="I3050" s="44" t="s">
        <v>33</v>
      </c>
      <c r="J3050" s="44">
        <v>3.2500000000000001E-2</v>
      </c>
      <c r="K3050" s="44">
        <v>2.2561000000000001E-2</v>
      </c>
      <c r="M3050" s="45">
        <v>7.226E-4</v>
      </c>
    </row>
    <row r="3051" spans="4:13" ht="15.75" customHeight="1" x14ac:dyDescent="0.25">
      <c r="D3051" s="40"/>
      <c r="E3051" s="40"/>
      <c r="F3051" s="101">
        <v>40785</v>
      </c>
      <c r="G3051" s="44">
        <v>2.215E-3</v>
      </c>
      <c r="H3051" s="44">
        <v>3.2556E-3</v>
      </c>
      <c r="I3051" s="44">
        <v>4.8332999999999996E-3</v>
      </c>
      <c r="J3051" s="44">
        <v>3.2500000000000001E-2</v>
      </c>
      <c r="K3051" s="44">
        <v>2.1766999999999998E-2</v>
      </c>
      <c r="M3051" s="45">
        <v>7.1290000000000004E-4</v>
      </c>
    </row>
    <row r="3052" spans="4:13" ht="15.75" customHeight="1" x14ac:dyDescent="0.25">
      <c r="D3052" s="40"/>
      <c r="E3052" s="40"/>
      <c r="F3052" s="101">
        <v>40786</v>
      </c>
      <c r="G3052" s="44">
        <v>2.215E-3</v>
      </c>
      <c r="H3052" s="44">
        <v>3.2722000000000003E-3</v>
      </c>
      <c r="I3052" s="44">
        <v>4.8577999999999998E-3</v>
      </c>
      <c r="J3052" s="44">
        <v>3.2500000000000001E-2</v>
      </c>
      <c r="K3052" s="44">
        <v>2.2233999999999997E-2</v>
      </c>
      <c r="M3052" s="45">
        <v>7.2999999999999996E-4</v>
      </c>
    </row>
    <row r="3053" spans="4:13" ht="15.75" customHeight="1" x14ac:dyDescent="0.25">
      <c r="D3053" s="40"/>
      <c r="E3053" s="40"/>
      <c r="F3053" s="101">
        <v>40787</v>
      </c>
      <c r="G3053" s="44">
        <v>2.215E-3</v>
      </c>
      <c r="H3053" s="44">
        <v>3.2944000000000003E-3</v>
      </c>
      <c r="I3053" s="44">
        <v>4.8878000000000003E-3</v>
      </c>
      <c r="J3053" s="44">
        <v>3.2500000000000001E-2</v>
      </c>
      <c r="K3053" s="44">
        <v>2.1301999999999998E-2</v>
      </c>
      <c r="M3053" s="45">
        <v>7.1249999999999992E-4</v>
      </c>
    </row>
    <row r="3054" spans="4:13" ht="15.75" customHeight="1" x14ac:dyDescent="0.25">
      <c r="D3054" s="40"/>
      <c r="E3054" s="40"/>
      <c r="F3054" s="101">
        <v>40788</v>
      </c>
      <c r="G3054" s="44">
        <v>2.2178000000000002E-3</v>
      </c>
      <c r="H3054" s="44">
        <v>3.3056000000000001E-3</v>
      </c>
      <c r="I3054" s="44">
        <v>4.9039000000000001E-3</v>
      </c>
      <c r="J3054" s="44">
        <v>3.2500000000000001E-2</v>
      </c>
      <c r="K3054" s="44">
        <v>1.9857E-2</v>
      </c>
      <c r="M3054" s="45">
        <v>7.0970000000000007E-4</v>
      </c>
    </row>
    <row r="3055" spans="4:13" ht="15.75" customHeight="1" x14ac:dyDescent="0.25">
      <c r="D3055" s="40"/>
      <c r="E3055" s="40"/>
      <c r="F3055" s="101">
        <v>40791</v>
      </c>
      <c r="G3055" s="44">
        <v>2.2439000000000001E-3</v>
      </c>
      <c r="H3055" s="44">
        <v>3.3278000000000001E-3</v>
      </c>
      <c r="I3055" s="44">
        <v>4.9605999999999999E-3</v>
      </c>
      <c r="J3055" s="44" t="s">
        <v>33</v>
      </c>
      <c r="K3055" s="44">
        <v>1.9857E-2</v>
      </c>
      <c r="M3055" s="45">
        <v>7.0970000000000007E-4</v>
      </c>
    </row>
    <row r="3056" spans="4:13" ht="15.75" customHeight="1" x14ac:dyDescent="0.25">
      <c r="D3056" s="40"/>
      <c r="E3056" s="40"/>
      <c r="F3056" s="101">
        <v>40792</v>
      </c>
      <c r="G3056" s="44">
        <v>2.2599999999999999E-3</v>
      </c>
      <c r="H3056" s="44">
        <v>3.3561000000000003E-3</v>
      </c>
      <c r="I3056" s="44">
        <v>5.0160999999999999E-3</v>
      </c>
      <c r="J3056" s="44">
        <v>3.2500000000000001E-2</v>
      </c>
      <c r="K3056" s="44">
        <v>1.984E-2</v>
      </c>
      <c r="M3056" s="45">
        <v>7.2340000000000002E-4</v>
      </c>
    </row>
    <row r="3057" spans="4:13" ht="15.75" customHeight="1" x14ac:dyDescent="0.25">
      <c r="D3057" s="40"/>
      <c r="E3057" s="40"/>
      <c r="F3057" s="101">
        <v>40793</v>
      </c>
      <c r="G3057" s="44">
        <v>2.2611000000000003E-3</v>
      </c>
      <c r="H3057" s="44">
        <v>3.3683000000000003E-3</v>
      </c>
      <c r="I3057" s="44">
        <v>5.0294000000000007E-3</v>
      </c>
      <c r="J3057" s="44">
        <v>3.2500000000000001E-2</v>
      </c>
      <c r="K3057" s="44">
        <v>2.0428999999999999E-2</v>
      </c>
      <c r="M3057" s="45">
        <v>7.1670000000000002E-4</v>
      </c>
    </row>
    <row r="3058" spans="4:13" ht="15.75" customHeight="1" x14ac:dyDescent="0.25">
      <c r="D3058" s="40"/>
      <c r="E3058" s="40"/>
      <c r="F3058" s="101">
        <v>40794</v>
      </c>
      <c r="G3058" s="44">
        <v>2.2500000000000003E-3</v>
      </c>
      <c r="H3058" s="44">
        <v>3.3683000000000003E-3</v>
      </c>
      <c r="I3058" s="44">
        <v>5.0410999999999997E-3</v>
      </c>
      <c r="J3058" s="44">
        <v>3.2500000000000001E-2</v>
      </c>
      <c r="K3058" s="44">
        <v>1.9786999999999999E-2</v>
      </c>
      <c r="M3058" s="45">
        <v>7.0310000000000001E-4</v>
      </c>
    </row>
    <row r="3059" spans="4:13" ht="15.75" customHeight="1" x14ac:dyDescent="0.25">
      <c r="D3059" s="40"/>
      <c r="E3059" s="40"/>
      <c r="F3059" s="101">
        <v>40795</v>
      </c>
      <c r="G3059" s="44">
        <v>2.2611000000000003E-3</v>
      </c>
      <c r="H3059" s="44">
        <v>3.3794000000000003E-3</v>
      </c>
      <c r="I3059" s="44">
        <v>5.0439000000000005E-3</v>
      </c>
      <c r="J3059" s="44">
        <v>3.2500000000000001E-2</v>
      </c>
      <c r="K3059" s="44">
        <v>1.9182999999999999E-2</v>
      </c>
      <c r="M3059" s="45">
        <v>7.0629999999999998E-4</v>
      </c>
    </row>
    <row r="3060" spans="4:13" ht="15.75" customHeight="1" x14ac:dyDescent="0.25">
      <c r="D3060" s="40"/>
      <c r="E3060" s="40"/>
      <c r="F3060" s="101">
        <v>40798</v>
      </c>
      <c r="G3060" s="44">
        <v>2.2861000000000001E-3</v>
      </c>
      <c r="H3060" s="44">
        <v>3.4288999999999999E-3</v>
      </c>
      <c r="I3060" s="44">
        <v>5.1327999999999999E-3</v>
      </c>
      <c r="J3060" s="44">
        <v>3.2500000000000001E-2</v>
      </c>
      <c r="K3060" s="44">
        <v>1.9474999999999999E-2</v>
      </c>
      <c r="M3060" s="45">
        <v>7.2340000000000002E-4</v>
      </c>
    </row>
    <row r="3061" spans="4:13" ht="15.75" customHeight="1" x14ac:dyDescent="0.25">
      <c r="D3061" s="40"/>
      <c r="E3061" s="40"/>
      <c r="F3061" s="101">
        <v>40799</v>
      </c>
      <c r="G3061" s="44">
        <v>2.2899999999999999E-3</v>
      </c>
      <c r="H3061" s="44">
        <v>3.4710999999999995E-3</v>
      </c>
      <c r="I3061" s="44">
        <v>5.1693999999999993E-3</v>
      </c>
      <c r="J3061" s="44">
        <v>3.2500000000000001E-2</v>
      </c>
      <c r="K3061" s="44">
        <v>1.9906E-2</v>
      </c>
      <c r="M3061" s="45">
        <v>7.2669999999999994E-4</v>
      </c>
    </row>
    <row r="3062" spans="4:13" ht="15.75" customHeight="1" x14ac:dyDescent="0.25">
      <c r="D3062" s="40"/>
      <c r="E3062" s="40"/>
      <c r="F3062" s="101">
        <v>40800</v>
      </c>
      <c r="G3062" s="44">
        <v>2.2939000000000002E-3</v>
      </c>
      <c r="H3062" s="44">
        <v>3.4910999999999996E-3</v>
      </c>
      <c r="I3062" s="44">
        <v>5.2088999999999998E-3</v>
      </c>
      <c r="J3062" s="44">
        <v>3.2500000000000001E-2</v>
      </c>
      <c r="K3062" s="44">
        <v>1.9837E-2</v>
      </c>
      <c r="M3062" s="45">
        <v>7.2340000000000002E-4</v>
      </c>
    </row>
    <row r="3063" spans="4:13" ht="15.75" customHeight="1" x14ac:dyDescent="0.25">
      <c r="D3063" s="40"/>
      <c r="E3063" s="40"/>
      <c r="F3063" s="101">
        <v>40801</v>
      </c>
      <c r="G3063" s="44">
        <v>2.2994000000000001E-3</v>
      </c>
      <c r="H3063" s="44">
        <v>3.5021999999999996E-3</v>
      </c>
      <c r="I3063" s="44">
        <v>5.2227999999999997E-3</v>
      </c>
      <c r="J3063" s="44">
        <v>3.2500000000000001E-2</v>
      </c>
      <c r="K3063" s="44">
        <v>2.0819999999999998E-2</v>
      </c>
      <c r="M3063" s="45">
        <v>7.469000000000001E-4</v>
      </c>
    </row>
    <row r="3064" spans="4:13" ht="15.75" customHeight="1" x14ac:dyDescent="0.25">
      <c r="D3064" s="40"/>
      <c r="E3064" s="40"/>
      <c r="F3064" s="101">
        <v>40802</v>
      </c>
      <c r="G3064" s="44">
        <v>2.3050000000000002E-3</v>
      </c>
      <c r="H3064" s="44">
        <v>3.5132999999999996E-3</v>
      </c>
      <c r="I3064" s="44">
        <v>5.2283E-3</v>
      </c>
      <c r="J3064" s="44">
        <v>3.2500000000000001E-2</v>
      </c>
      <c r="K3064" s="44">
        <v>2.0478999999999997E-2</v>
      </c>
      <c r="M3064" s="45">
        <v>7.3550000000000004E-4</v>
      </c>
    </row>
    <row r="3065" spans="4:13" ht="15.75" customHeight="1" x14ac:dyDescent="0.25">
      <c r="D3065" s="40"/>
      <c r="E3065" s="40"/>
      <c r="F3065" s="101">
        <v>40805</v>
      </c>
      <c r="G3065" s="44">
        <v>2.3072000000000001E-3</v>
      </c>
      <c r="H3065" s="44">
        <v>3.5249999999999999E-3</v>
      </c>
      <c r="I3065" s="44">
        <v>5.2478000000000004E-3</v>
      </c>
      <c r="J3065" s="44">
        <v>3.2500000000000001E-2</v>
      </c>
      <c r="K3065" s="44">
        <v>1.9505999999999999E-2</v>
      </c>
      <c r="M3065" s="45">
        <v>7.3999999999999999E-4</v>
      </c>
    </row>
    <row r="3066" spans="4:13" ht="15.75" customHeight="1" x14ac:dyDescent="0.25">
      <c r="D3066" s="40"/>
      <c r="E3066" s="40"/>
      <c r="F3066" s="101">
        <v>40806</v>
      </c>
      <c r="G3066" s="44">
        <v>2.3183000000000001E-3</v>
      </c>
      <c r="H3066" s="44">
        <v>3.5499999999999998E-3</v>
      </c>
      <c r="I3066" s="44">
        <v>5.2700000000000004E-3</v>
      </c>
      <c r="J3066" s="44">
        <v>3.2500000000000001E-2</v>
      </c>
      <c r="K3066" s="44">
        <v>1.9384999999999999E-2</v>
      </c>
      <c r="M3066" s="45">
        <v>7.3340000000000005E-4</v>
      </c>
    </row>
    <row r="3067" spans="4:13" ht="15.75" customHeight="1" x14ac:dyDescent="0.25">
      <c r="D3067" s="40"/>
      <c r="E3067" s="40"/>
      <c r="F3067" s="101">
        <v>40807</v>
      </c>
      <c r="G3067" s="44">
        <v>2.3350000000000003E-3</v>
      </c>
      <c r="H3067" s="44">
        <v>3.5555999999999999E-3</v>
      </c>
      <c r="I3067" s="44">
        <v>5.2922000000000004E-3</v>
      </c>
      <c r="J3067" s="44">
        <v>3.2500000000000001E-2</v>
      </c>
      <c r="K3067" s="44">
        <v>1.8575999999999999E-2</v>
      </c>
      <c r="M3067" s="45">
        <v>7.0999999999999991E-4</v>
      </c>
    </row>
    <row r="3068" spans="4:13" ht="15.75" customHeight="1" x14ac:dyDescent="0.25">
      <c r="D3068" s="40"/>
      <c r="E3068" s="40"/>
      <c r="F3068" s="101">
        <v>40808</v>
      </c>
      <c r="G3068" s="44">
        <v>2.3455999999999998E-3</v>
      </c>
      <c r="H3068" s="44">
        <v>3.5805999999999998E-3</v>
      </c>
      <c r="I3068" s="44">
        <v>5.3700000000000006E-3</v>
      </c>
      <c r="J3068" s="44">
        <v>3.2500000000000001E-2</v>
      </c>
      <c r="K3068" s="44">
        <v>1.7180000000000001E-2</v>
      </c>
      <c r="M3068" s="45">
        <v>6.8440000000000005E-4</v>
      </c>
    </row>
    <row r="3069" spans="4:13" ht="15.75" customHeight="1" x14ac:dyDescent="0.25">
      <c r="D3069" s="40"/>
      <c r="E3069" s="40"/>
      <c r="F3069" s="101">
        <v>40809</v>
      </c>
      <c r="G3069" s="44">
        <v>2.3577999999999997E-3</v>
      </c>
      <c r="H3069" s="44">
        <v>3.6021999999999998E-3</v>
      </c>
      <c r="I3069" s="44">
        <v>5.3956000000000004E-3</v>
      </c>
      <c r="J3069" s="44">
        <v>3.2500000000000001E-2</v>
      </c>
      <c r="K3069" s="44">
        <v>1.8334E-2</v>
      </c>
      <c r="M3069" s="45">
        <v>6.8390000000000009E-4</v>
      </c>
    </row>
    <row r="3070" spans="4:13" ht="15.75" customHeight="1" x14ac:dyDescent="0.25">
      <c r="D3070" s="40"/>
      <c r="E3070" s="40"/>
      <c r="F3070" s="101">
        <v>40812</v>
      </c>
      <c r="G3070" s="44">
        <v>2.3744E-3</v>
      </c>
      <c r="H3070" s="44">
        <v>3.6278E-3</v>
      </c>
      <c r="I3070" s="44">
        <v>5.4171999999999996E-3</v>
      </c>
      <c r="J3070" s="44">
        <v>3.2500000000000001E-2</v>
      </c>
      <c r="K3070" s="44">
        <v>1.9001999999999998E-2</v>
      </c>
      <c r="M3070" s="45">
        <v>6.533E-4</v>
      </c>
    </row>
    <row r="3071" spans="4:13" ht="15.75" customHeight="1" x14ac:dyDescent="0.25">
      <c r="D3071" s="40"/>
      <c r="E3071" s="40"/>
      <c r="F3071" s="101">
        <v>40813</v>
      </c>
      <c r="G3071" s="44">
        <v>2.3877999999999998E-3</v>
      </c>
      <c r="H3071" s="44">
        <v>3.6522E-3</v>
      </c>
      <c r="I3071" s="44">
        <v>5.4450000000000002E-3</v>
      </c>
      <c r="J3071" s="44">
        <v>3.2500000000000001E-2</v>
      </c>
      <c r="K3071" s="44">
        <v>1.9710999999999999E-2</v>
      </c>
      <c r="M3071" s="45">
        <v>6.3000000000000003E-4</v>
      </c>
    </row>
    <row r="3072" spans="4:13" ht="15.75" customHeight="1" x14ac:dyDescent="0.25">
      <c r="D3072" s="40"/>
      <c r="E3072" s="40"/>
      <c r="F3072" s="101">
        <v>40814</v>
      </c>
      <c r="G3072" s="44">
        <v>2.3888999999999998E-3</v>
      </c>
      <c r="H3072" s="44">
        <v>3.6855999999999998E-3</v>
      </c>
      <c r="I3072" s="44">
        <v>5.4839000000000008E-3</v>
      </c>
      <c r="J3072" s="44">
        <v>3.2500000000000001E-2</v>
      </c>
      <c r="K3072" s="44">
        <v>1.9796999999999999E-2</v>
      </c>
      <c r="M3072" s="45">
        <v>6.2E-4</v>
      </c>
    </row>
    <row r="3073" spans="4:13" ht="15.75" customHeight="1" x14ac:dyDescent="0.25">
      <c r="D3073" s="40"/>
      <c r="E3073" s="40"/>
      <c r="F3073" s="101">
        <v>40815</v>
      </c>
      <c r="G3073" s="44">
        <v>2.3943999999999997E-3</v>
      </c>
      <c r="H3073" s="44">
        <v>3.7210999999999998E-3</v>
      </c>
      <c r="I3073" s="44">
        <v>5.5393999999999999E-3</v>
      </c>
      <c r="J3073" s="44">
        <v>3.2500000000000001E-2</v>
      </c>
      <c r="K3073" s="44">
        <v>1.9962000000000001E-2</v>
      </c>
      <c r="M3073" s="45">
        <v>6.1249999999999998E-4</v>
      </c>
    </row>
    <row r="3074" spans="4:13" ht="15.75" customHeight="1" x14ac:dyDescent="0.25">
      <c r="D3074" s="40"/>
      <c r="E3074" s="40"/>
      <c r="F3074" s="101">
        <v>40816</v>
      </c>
      <c r="G3074" s="44">
        <v>2.3943999999999997E-3</v>
      </c>
      <c r="H3074" s="44">
        <v>3.7432999999999998E-3</v>
      </c>
      <c r="I3074" s="44">
        <v>5.5783000000000004E-3</v>
      </c>
      <c r="J3074" s="44">
        <v>3.2500000000000001E-2</v>
      </c>
      <c r="K3074" s="44">
        <v>1.9154000000000001E-2</v>
      </c>
      <c r="M3074" s="45">
        <v>6.2579999999999992E-4</v>
      </c>
    </row>
    <row r="3075" spans="4:13" ht="15.75" customHeight="1" x14ac:dyDescent="0.25">
      <c r="D3075" s="40"/>
      <c r="E3075" s="40"/>
      <c r="F3075" s="101">
        <v>40819</v>
      </c>
      <c r="G3075" s="44">
        <v>2.3999999999999998E-3</v>
      </c>
      <c r="H3075" s="44">
        <v>3.7761000000000001E-3</v>
      </c>
      <c r="I3075" s="44">
        <v>5.6138999999999998E-3</v>
      </c>
      <c r="J3075" s="44">
        <v>3.2500000000000001E-2</v>
      </c>
      <c r="K3075" s="44">
        <v>1.7559999999999999E-2</v>
      </c>
      <c r="M3075" s="45">
        <v>6.7100000000000005E-4</v>
      </c>
    </row>
    <row r="3076" spans="4:13" ht="15.75" customHeight="1" x14ac:dyDescent="0.25">
      <c r="D3076" s="40"/>
      <c r="E3076" s="40"/>
      <c r="F3076" s="101">
        <v>40820</v>
      </c>
      <c r="G3076" s="44">
        <v>2.4110999999999998E-3</v>
      </c>
      <c r="H3076" s="44">
        <v>3.8094000000000001E-3</v>
      </c>
      <c r="I3076" s="44">
        <v>5.6699999999999997E-3</v>
      </c>
      <c r="J3076" s="44">
        <v>3.2500000000000001E-2</v>
      </c>
      <c r="K3076" s="44">
        <v>1.8207000000000001E-2</v>
      </c>
      <c r="M3076" s="45">
        <v>6.7100000000000005E-4</v>
      </c>
    </row>
    <row r="3077" spans="4:13" ht="15.75" customHeight="1" x14ac:dyDescent="0.25">
      <c r="D3077" s="40"/>
      <c r="E3077" s="40"/>
      <c r="F3077" s="101">
        <v>40821</v>
      </c>
      <c r="G3077" s="44">
        <v>2.4066999999999999E-3</v>
      </c>
      <c r="H3077" s="44">
        <v>3.8361000000000003E-3</v>
      </c>
      <c r="I3077" s="44">
        <v>5.7160999999999991E-3</v>
      </c>
      <c r="J3077" s="44">
        <v>3.2500000000000001E-2</v>
      </c>
      <c r="K3077" s="44">
        <v>1.8876999999999998E-2</v>
      </c>
      <c r="M3077" s="45">
        <v>6.5759999999999994E-4</v>
      </c>
    </row>
    <row r="3078" spans="4:13" ht="15.75" customHeight="1" x14ac:dyDescent="0.25">
      <c r="D3078" s="40"/>
      <c r="E3078" s="40"/>
      <c r="F3078" s="101">
        <v>40822</v>
      </c>
      <c r="G3078" s="44">
        <v>2.4232999999999998E-3</v>
      </c>
      <c r="H3078" s="44">
        <v>3.8778000000000003E-3</v>
      </c>
      <c r="I3078" s="44">
        <v>5.7799999999999995E-3</v>
      </c>
      <c r="J3078" s="44">
        <v>3.2500000000000001E-2</v>
      </c>
      <c r="K3078" s="44">
        <v>1.9872000000000001E-2</v>
      </c>
      <c r="M3078" s="45">
        <v>6.5939999999999998E-4</v>
      </c>
    </row>
    <row r="3079" spans="4:13" ht="15.75" customHeight="1" x14ac:dyDescent="0.25">
      <c r="D3079" s="40"/>
      <c r="E3079" s="40"/>
      <c r="F3079" s="101">
        <v>40823</v>
      </c>
      <c r="G3079" s="44">
        <v>2.4288999999999999E-3</v>
      </c>
      <c r="H3079" s="44">
        <v>3.9110999999999998E-3</v>
      </c>
      <c r="I3079" s="44">
        <v>5.8055999999999993E-3</v>
      </c>
      <c r="J3079" s="44">
        <v>3.2500000000000001E-2</v>
      </c>
      <c r="K3079" s="44">
        <v>2.0764000000000001E-2</v>
      </c>
      <c r="M3079" s="45">
        <v>6.6129999999999997E-4</v>
      </c>
    </row>
    <row r="3080" spans="4:13" ht="15.75" customHeight="1" x14ac:dyDescent="0.25">
      <c r="D3080" s="40"/>
      <c r="E3080" s="40"/>
      <c r="F3080" s="101">
        <v>40826</v>
      </c>
      <c r="G3080" s="44">
        <v>2.4299999999999999E-3</v>
      </c>
      <c r="H3080" s="44">
        <v>3.9417000000000002E-3</v>
      </c>
      <c r="I3080" s="44">
        <v>5.8250000000000003E-3</v>
      </c>
      <c r="J3080" s="44" t="s">
        <v>33</v>
      </c>
      <c r="K3080" s="44">
        <v>2.0764000000000001E-2</v>
      </c>
      <c r="M3080" s="45">
        <v>6.6129999999999997E-4</v>
      </c>
    </row>
    <row r="3081" spans="4:13" ht="15.75" customHeight="1" x14ac:dyDescent="0.25">
      <c r="D3081" s="40"/>
      <c r="E3081" s="40"/>
      <c r="F3081" s="101">
        <v>40827</v>
      </c>
      <c r="G3081" s="44">
        <v>2.4310999999999998E-3</v>
      </c>
      <c r="H3081" s="44">
        <v>3.9750000000000002E-3</v>
      </c>
      <c r="I3081" s="44">
        <v>5.8694000000000003E-3</v>
      </c>
      <c r="J3081" s="44">
        <v>3.2500000000000001E-2</v>
      </c>
      <c r="K3081" s="44">
        <v>2.1496000000000001E-2</v>
      </c>
      <c r="M3081" s="45">
        <v>6.5879999999999997E-4</v>
      </c>
    </row>
    <row r="3082" spans="4:13" ht="15.75" customHeight="1" x14ac:dyDescent="0.25">
      <c r="D3082" s="40"/>
      <c r="E3082" s="40"/>
      <c r="F3082" s="101">
        <v>40828</v>
      </c>
      <c r="G3082" s="44">
        <v>2.4321999999999998E-3</v>
      </c>
      <c r="H3082" s="44">
        <v>4.0083000000000002E-3</v>
      </c>
      <c r="I3082" s="44">
        <v>5.8806000000000006E-3</v>
      </c>
      <c r="J3082" s="44">
        <v>3.2500000000000001E-2</v>
      </c>
      <c r="K3082" s="44">
        <v>2.2101000000000003E-2</v>
      </c>
      <c r="M3082" s="45">
        <v>6.605999999999999E-4</v>
      </c>
    </row>
    <row r="3083" spans="4:13" ht="15.75" customHeight="1" x14ac:dyDescent="0.25">
      <c r="D3083" s="40"/>
      <c r="E3083" s="40"/>
      <c r="F3083" s="101">
        <v>40829</v>
      </c>
      <c r="G3083" s="44">
        <v>2.4332999999999998E-3</v>
      </c>
      <c r="H3083" s="44">
        <v>4.0305999999999996E-3</v>
      </c>
      <c r="I3083" s="44">
        <v>5.9167000000000004E-3</v>
      </c>
      <c r="J3083" s="44">
        <v>3.2500000000000001E-2</v>
      </c>
      <c r="K3083" s="44">
        <v>2.1833999999999999E-2</v>
      </c>
      <c r="M3083" s="45">
        <v>6.6559999999999992E-4</v>
      </c>
    </row>
    <row r="3084" spans="4:13" ht="15.75" customHeight="1" x14ac:dyDescent="0.25">
      <c r="D3084" s="40"/>
      <c r="E3084" s="40"/>
      <c r="F3084" s="101">
        <v>40830</v>
      </c>
      <c r="G3084" s="44">
        <v>2.4332999999999998E-3</v>
      </c>
      <c r="H3084" s="44">
        <v>4.0471999999999999E-3</v>
      </c>
      <c r="I3084" s="44">
        <v>5.9306000000000003E-3</v>
      </c>
      <c r="J3084" s="44">
        <v>3.2500000000000001E-2</v>
      </c>
      <c r="K3084" s="44">
        <v>2.2477E-2</v>
      </c>
      <c r="M3084" s="45">
        <v>6.7100000000000005E-4</v>
      </c>
    </row>
    <row r="3085" spans="4:13" ht="15.75" customHeight="1" x14ac:dyDescent="0.25">
      <c r="D3085" s="40"/>
      <c r="E3085" s="40"/>
      <c r="F3085" s="101">
        <v>40833</v>
      </c>
      <c r="G3085" s="44">
        <v>2.4443999999999998E-3</v>
      </c>
      <c r="H3085" s="44">
        <v>4.0582999999999999E-3</v>
      </c>
      <c r="I3085" s="44">
        <v>5.9556000000000001E-3</v>
      </c>
      <c r="J3085" s="44">
        <v>3.2500000000000001E-2</v>
      </c>
      <c r="K3085" s="44">
        <v>2.155E-2</v>
      </c>
      <c r="M3085" s="45">
        <v>6.8709999999999995E-4</v>
      </c>
    </row>
    <row r="3086" spans="4:13" ht="15.75" customHeight="1" x14ac:dyDescent="0.25">
      <c r="D3086" s="40"/>
      <c r="E3086" s="40"/>
      <c r="F3086" s="101">
        <v>40834</v>
      </c>
      <c r="G3086" s="44">
        <v>2.4472000000000001E-3</v>
      </c>
      <c r="H3086" s="44">
        <v>4.0917000000000002E-3</v>
      </c>
      <c r="I3086" s="44">
        <v>5.9778000000000001E-3</v>
      </c>
      <c r="J3086" s="44">
        <v>3.2500000000000001E-2</v>
      </c>
      <c r="K3086" s="44">
        <v>2.1762999999999998E-2</v>
      </c>
      <c r="M3086" s="45">
        <v>6.6449999999999994E-4</v>
      </c>
    </row>
    <row r="3087" spans="4:13" ht="15.75" customHeight="1" x14ac:dyDescent="0.25">
      <c r="D3087" s="40"/>
      <c r="E3087" s="40"/>
      <c r="F3087" s="101">
        <v>40835</v>
      </c>
      <c r="G3087" s="44">
        <v>2.4472000000000001E-3</v>
      </c>
      <c r="H3087" s="44">
        <v>4.1167E-3</v>
      </c>
      <c r="I3087" s="44">
        <v>6.0028E-3</v>
      </c>
      <c r="J3087" s="44">
        <v>3.2500000000000001E-2</v>
      </c>
      <c r="K3087" s="44">
        <v>2.1602999999999997E-2</v>
      </c>
      <c r="M3087" s="45">
        <v>6.7269999999999993E-4</v>
      </c>
    </row>
    <row r="3088" spans="4:13" ht="15.75" customHeight="1" x14ac:dyDescent="0.25">
      <c r="D3088" s="40"/>
      <c r="E3088" s="40"/>
      <c r="F3088" s="101">
        <v>40836</v>
      </c>
      <c r="G3088" s="44">
        <v>2.4472000000000001E-3</v>
      </c>
      <c r="H3088" s="44">
        <v>4.1555999999999997E-3</v>
      </c>
      <c r="I3088" s="44">
        <v>6.025E-3</v>
      </c>
      <c r="J3088" s="44">
        <v>3.2500000000000001E-2</v>
      </c>
      <c r="K3088" s="44">
        <v>2.1888000000000001E-2</v>
      </c>
      <c r="M3088" s="45">
        <v>6.7500000000000004E-4</v>
      </c>
    </row>
    <row r="3089" spans="4:13" ht="15.75" customHeight="1" x14ac:dyDescent="0.25">
      <c r="D3089" s="40"/>
      <c r="E3089" s="40"/>
      <c r="F3089" s="101">
        <v>40837</v>
      </c>
      <c r="G3089" s="44">
        <v>2.4472000000000001E-3</v>
      </c>
      <c r="H3089" s="44">
        <v>4.1833E-3</v>
      </c>
      <c r="I3089" s="44">
        <v>6.0667000000000004E-3</v>
      </c>
      <c r="J3089" s="44">
        <v>3.2500000000000001E-2</v>
      </c>
      <c r="K3089" s="44">
        <v>2.2192E-2</v>
      </c>
      <c r="M3089" s="45">
        <v>6.8390000000000009E-4</v>
      </c>
    </row>
    <row r="3090" spans="4:13" ht="15.75" customHeight="1" x14ac:dyDescent="0.25">
      <c r="D3090" s="40"/>
      <c r="E3090" s="40"/>
      <c r="F3090" s="101">
        <v>40840</v>
      </c>
      <c r="G3090" s="44">
        <v>2.4472000000000001E-3</v>
      </c>
      <c r="H3090" s="44">
        <v>4.2027999999999996E-3</v>
      </c>
      <c r="I3090" s="44">
        <v>6.0999999999999995E-3</v>
      </c>
      <c r="J3090" s="44">
        <v>3.2500000000000001E-2</v>
      </c>
      <c r="K3090" s="44">
        <v>2.2336000000000002E-2</v>
      </c>
      <c r="M3090" s="45">
        <v>7.3440000000000007E-4</v>
      </c>
    </row>
    <row r="3091" spans="4:13" ht="15.75" customHeight="1" x14ac:dyDescent="0.25">
      <c r="D3091" s="40"/>
      <c r="E3091" s="40"/>
      <c r="F3091" s="101">
        <v>40841</v>
      </c>
      <c r="G3091" s="44">
        <v>2.4472000000000001E-3</v>
      </c>
      <c r="H3091" s="44">
        <v>4.2221999999999997E-3</v>
      </c>
      <c r="I3091" s="44">
        <v>6.1221999999999995E-3</v>
      </c>
      <c r="J3091" s="44">
        <v>3.2500000000000001E-2</v>
      </c>
      <c r="K3091" s="44">
        <v>2.1089000000000004E-2</v>
      </c>
      <c r="M3091" s="45">
        <v>7.4520000000000001E-4</v>
      </c>
    </row>
    <row r="3092" spans="4:13" ht="15.75" customHeight="1" x14ac:dyDescent="0.25">
      <c r="D3092" s="40"/>
      <c r="E3092" s="40"/>
      <c r="F3092" s="101">
        <v>40842</v>
      </c>
      <c r="G3092" s="44">
        <v>2.4583000000000001E-3</v>
      </c>
      <c r="H3092" s="44">
        <v>4.2471999999999996E-3</v>
      </c>
      <c r="I3092" s="44">
        <v>6.1555999999999998E-3</v>
      </c>
      <c r="J3092" s="44">
        <v>3.2500000000000001E-2</v>
      </c>
      <c r="K3092" s="44">
        <v>2.2040999999999998E-2</v>
      </c>
      <c r="M3092" s="45">
        <v>7.8790000000000002E-4</v>
      </c>
    </row>
    <row r="3093" spans="4:13" ht="15.75" customHeight="1" x14ac:dyDescent="0.25">
      <c r="D3093" s="40"/>
      <c r="E3093" s="40"/>
      <c r="F3093" s="101">
        <v>40843</v>
      </c>
      <c r="G3093" s="44">
        <v>2.4583000000000001E-3</v>
      </c>
      <c r="H3093" s="44">
        <v>4.2805999999999999E-3</v>
      </c>
      <c r="I3093" s="44">
        <v>6.1889000000000007E-3</v>
      </c>
      <c r="J3093" s="44">
        <v>3.2500000000000001E-2</v>
      </c>
      <c r="K3093" s="44">
        <v>2.3963999999999999E-2</v>
      </c>
      <c r="M3093" s="45">
        <v>7.9690000000000002E-4</v>
      </c>
    </row>
    <row r="3094" spans="4:13" ht="15.75" customHeight="1" x14ac:dyDescent="0.25">
      <c r="D3094" s="40"/>
      <c r="E3094" s="40"/>
      <c r="F3094" s="101">
        <v>40844</v>
      </c>
      <c r="G3094" s="44">
        <v>2.4583000000000001E-3</v>
      </c>
      <c r="H3094" s="44">
        <v>4.2944000000000003E-3</v>
      </c>
      <c r="I3094" s="44">
        <v>6.1972000000000008E-3</v>
      </c>
      <c r="J3094" s="44">
        <v>3.2500000000000001E-2</v>
      </c>
      <c r="K3094" s="44">
        <v>2.3167E-2</v>
      </c>
      <c r="M3094" s="45">
        <v>8.0650000000000003E-4</v>
      </c>
    </row>
    <row r="3095" spans="4:13" ht="15.75" customHeight="1" x14ac:dyDescent="0.25">
      <c r="D3095" s="40"/>
      <c r="E3095" s="40"/>
      <c r="F3095" s="101">
        <v>40847</v>
      </c>
      <c r="G3095" s="44">
        <v>2.4527999999999998E-3</v>
      </c>
      <c r="H3095" s="44">
        <v>4.2944000000000003E-3</v>
      </c>
      <c r="I3095" s="44">
        <v>6.1944000000000001E-3</v>
      </c>
      <c r="J3095" s="44">
        <v>3.2500000000000001E-2</v>
      </c>
      <c r="K3095" s="44">
        <v>2.1133000000000002E-2</v>
      </c>
      <c r="M3095" s="45">
        <v>8.4340000000000001E-4</v>
      </c>
    </row>
    <row r="3096" spans="4:13" ht="15.75" customHeight="1" x14ac:dyDescent="0.25">
      <c r="D3096" s="40"/>
      <c r="E3096" s="40"/>
      <c r="F3096" s="101">
        <v>40848</v>
      </c>
      <c r="G3096" s="44">
        <v>2.4527999999999998E-3</v>
      </c>
      <c r="H3096" s="44">
        <v>4.3166999999999997E-3</v>
      </c>
      <c r="I3096" s="44">
        <v>6.2250000000000005E-3</v>
      </c>
      <c r="J3096" s="44">
        <v>3.2500000000000001E-2</v>
      </c>
      <c r="K3096" s="44">
        <v>1.9889E-2</v>
      </c>
      <c r="M3096" s="45">
        <v>8.4669999999999993E-4</v>
      </c>
    </row>
    <row r="3097" spans="4:13" ht="15.75" customHeight="1" x14ac:dyDescent="0.25">
      <c r="D3097" s="40"/>
      <c r="E3097" s="40"/>
      <c r="F3097" s="101">
        <v>40849</v>
      </c>
      <c r="G3097" s="44">
        <v>2.4527999999999998E-3</v>
      </c>
      <c r="H3097" s="44">
        <v>4.3306000000000004E-3</v>
      </c>
      <c r="I3097" s="44">
        <v>6.2388999999999995E-3</v>
      </c>
      <c r="J3097" s="44">
        <v>3.2500000000000001E-2</v>
      </c>
      <c r="K3097" s="44">
        <v>1.9854E-2</v>
      </c>
      <c r="M3097" s="45">
        <v>8.4000000000000003E-4</v>
      </c>
    </row>
    <row r="3098" spans="4:13" ht="15.75" customHeight="1" x14ac:dyDescent="0.25">
      <c r="D3098" s="40"/>
      <c r="E3098" s="40"/>
      <c r="F3098" s="101">
        <v>40850</v>
      </c>
      <c r="G3098" s="44">
        <v>2.4749999999999998E-3</v>
      </c>
      <c r="H3098" s="44">
        <v>4.3499999999999997E-3</v>
      </c>
      <c r="I3098" s="44">
        <v>6.2694000000000005E-3</v>
      </c>
      <c r="J3098" s="44">
        <v>3.2500000000000001E-2</v>
      </c>
      <c r="K3098" s="44">
        <v>2.0733999999999999E-2</v>
      </c>
      <c r="M3098" s="45">
        <v>8.2189999999999997E-4</v>
      </c>
    </row>
    <row r="3099" spans="4:13" ht="15.75" customHeight="1" x14ac:dyDescent="0.25">
      <c r="D3099" s="40"/>
      <c r="E3099" s="40"/>
      <c r="F3099" s="101">
        <v>40851</v>
      </c>
      <c r="G3099" s="44">
        <v>2.4749999999999998E-3</v>
      </c>
      <c r="H3099" s="44">
        <v>4.3750000000000004E-3</v>
      </c>
      <c r="I3099" s="44">
        <v>6.3110999999999992E-3</v>
      </c>
      <c r="J3099" s="44">
        <v>3.2500000000000001E-2</v>
      </c>
      <c r="K3099" s="44">
        <v>2.0327000000000001E-2</v>
      </c>
      <c r="M3099" s="45">
        <v>8.1939999999999997E-4</v>
      </c>
    </row>
    <row r="3100" spans="4:13" ht="15.75" customHeight="1" x14ac:dyDescent="0.25">
      <c r="D3100" s="40"/>
      <c r="E3100" s="40"/>
      <c r="F3100" s="101">
        <v>40854</v>
      </c>
      <c r="G3100" s="44">
        <v>2.4778000000000001E-3</v>
      </c>
      <c r="H3100" s="44">
        <v>4.4139000000000001E-3</v>
      </c>
      <c r="I3100" s="44">
        <v>6.3666999999999994E-3</v>
      </c>
      <c r="J3100" s="44">
        <v>3.2500000000000001E-2</v>
      </c>
      <c r="K3100" s="44">
        <v>2.0371E-2</v>
      </c>
      <c r="M3100" s="45">
        <v>8.4340000000000001E-4</v>
      </c>
    </row>
    <row r="3101" spans="4:13" ht="15.75" customHeight="1" x14ac:dyDescent="0.25">
      <c r="D3101" s="40"/>
      <c r="E3101" s="40"/>
      <c r="F3101" s="101">
        <v>40855</v>
      </c>
      <c r="G3101" s="44">
        <v>2.4778000000000001E-3</v>
      </c>
      <c r="H3101" s="44">
        <v>4.4416999999999998E-3</v>
      </c>
      <c r="I3101" s="44">
        <v>6.4167E-3</v>
      </c>
      <c r="J3101" s="44">
        <v>3.2500000000000001E-2</v>
      </c>
      <c r="K3101" s="44">
        <v>2.0769000000000003E-2</v>
      </c>
      <c r="M3101" s="45">
        <v>8.4340000000000001E-4</v>
      </c>
    </row>
    <row r="3102" spans="4:13" ht="15.75" customHeight="1" x14ac:dyDescent="0.25">
      <c r="D3102" s="40"/>
      <c r="E3102" s="40"/>
      <c r="F3102" s="101">
        <v>40856</v>
      </c>
      <c r="G3102" s="44">
        <v>2.4778000000000001E-3</v>
      </c>
      <c r="H3102" s="44">
        <v>4.4917000000000004E-3</v>
      </c>
      <c r="I3102" s="44">
        <v>6.4833E-3</v>
      </c>
      <c r="J3102" s="44">
        <v>3.2500000000000001E-2</v>
      </c>
      <c r="K3102" s="44">
        <v>1.9615E-2</v>
      </c>
      <c r="M3102" s="45">
        <v>8.4000000000000003E-4</v>
      </c>
    </row>
    <row r="3103" spans="4:13" ht="15.75" customHeight="1" x14ac:dyDescent="0.25">
      <c r="D3103" s="40"/>
      <c r="E3103" s="40"/>
      <c r="F3103" s="101">
        <v>40857</v>
      </c>
      <c r="G3103" s="44">
        <v>2.4789E-3</v>
      </c>
      <c r="H3103" s="44">
        <v>4.5278000000000002E-3</v>
      </c>
      <c r="I3103" s="44">
        <v>6.5417000000000001E-3</v>
      </c>
      <c r="J3103" s="44">
        <v>3.2500000000000001E-2</v>
      </c>
      <c r="K3103" s="44">
        <v>2.0563999999999999E-2</v>
      </c>
      <c r="M3103" s="45">
        <v>8.1879999999999995E-4</v>
      </c>
    </row>
    <row r="3104" spans="4:13" ht="15.75" customHeight="1" x14ac:dyDescent="0.25">
      <c r="D3104" s="40"/>
      <c r="E3104" s="40"/>
      <c r="F3104" s="101">
        <v>40858</v>
      </c>
      <c r="G3104" s="44">
        <v>2.49E-3</v>
      </c>
      <c r="H3104" s="44">
        <v>4.5722000000000002E-3</v>
      </c>
      <c r="I3104" s="44">
        <v>6.5861000000000001E-3</v>
      </c>
      <c r="J3104" s="44" t="s">
        <v>33</v>
      </c>
      <c r="K3104" s="44">
        <v>2.0563999999999999E-2</v>
      </c>
      <c r="M3104" s="45">
        <v>8.1879999999999995E-4</v>
      </c>
    </row>
    <row r="3105" spans="4:13" ht="15.75" customHeight="1" x14ac:dyDescent="0.25">
      <c r="D3105" s="40"/>
      <c r="E3105" s="40"/>
      <c r="F3105" s="101">
        <v>40861</v>
      </c>
      <c r="G3105" s="44">
        <v>2.5022E-3</v>
      </c>
      <c r="H3105" s="44">
        <v>4.6056000000000005E-3</v>
      </c>
      <c r="I3105" s="44">
        <v>6.6222E-3</v>
      </c>
      <c r="J3105" s="44">
        <v>3.2500000000000001E-2</v>
      </c>
      <c r="K3105" s="44">
        <v>2.0556000000000001E-2</v>
      </c>
      <c r="M3105" s="45">
        <v>8.1999999999999998E-4</v>
      </c>
    </row>
    <row r="3106" spans="4:13" ht="15.75" customHeight="1" x14ac:dyDescent="0.25">
      <c r="D3106" s="40"/>
      <c r="E3106" s="40"/>
      <c r="F3106" s="101">
        <v>40862</v>
      </c>
      <c r="G3106" s="44">
        <v>2.5171999999999998E-3</v>
      </c>
      <c r="H3106" s="44">
        <v>4.6555999999999993E-3</v>
      </c>
      <c r="I3106" s="44">
        <v>6.6971999999999995E-3</v>
      </c>
      <c r="J3106" s="44">
        <v>3.2500000000000001E-2</v>
      </c>
      <c r="K3106" s="44">
        <v>2.0451E-2</v>
      </c>
      <c r="M3106" s="45">
        <v>8.0670000000000004E-4</v>
      </c>
    </row>
    <row r="3107" spans="4:13" ht="15.75" customHeight="1" x14ac:dyDescent="0.25">
      <c r="D3107" s="40"/>
      <c r="E3107" s="40"/>
      <c r="F3107" s="101">
        <v>40863</v>
      </c>
      <c r="G3107" s="44">
        <v>2.5171999999999998E-3</v>
      </c>
      <c r="H3107" s="44">
        <v>4.7110999999999993E-3</v>
      </c>
      <c r="I3107" s="44">
        <v>6.7694000000000001E-3</v>
      </c>
      <c r="J3107" s="44">
        <v>3.2500000000000001E-2</v>
      </c>
      <c r="K3107" s="44">
        <v>0.02</v>
      </c>
      <c r="M3107" s="45">
        <v>7.9000000000000001E-4</v>
      </c>
    </row>
    <row r="3108" spans="4:13" ht="15.75" customHeight="1" x14ac:dyDescent="0.25">
      <c r="D3108" s="40"/>
      <c r="E3108" s="40"/>
      <c r="F3108" s="101">
        <v>40864</v>
      </c>
      <c r="G3108" s="44">
        <v>2.5478000000000002E-3</v>
      </c>
      <c r="H3108" s="44">
        <v>4.7943999999999999E-3</v>
      </c>
      <c r="I3108" s="44">
        <v>6.8916999999999997E-3</v>
      </c>
      <c r="J3108" s="44">
        <v>3.2500000000000001E-2</v>
      </c>
      <c r="K3108" s="44">
        <v>1.9601999999999998E-2</v>
      </c>
      <c r="M3108" s="45">
        <v>7.938000000000001E-4</v>
      </c>
    </row>
    <row r="3109" spans="4:13" ht="15.75" customHeight="1" x14ac:dyDescent="0.25">
      <c r="D3109" s="40"/>
      <c r="E3109" s="40"/>
      <c r="F3109" s="101">
        <v>40865</v>
      </c>
      <c r="G3109" s="44">
        <v>2.5655999999999999E-3</v>
      </c>
      <c r="H3109" s="44">
        <v>4.8777999999999998E-3</v>
      </c>
      <c r="I3109" s="44">
        <v>6.9860999999999994E-3</v>
      </c>
      <c r="J3109" s="44">
        <v>3.2500000000000001E-2</v>
      </c>
      <c r="K3109" s="44">
        <v>2.0104E-2</v>
      </c>
      <c r="M3109" s="45">
        <v>8.0000000000000004E-4</v>
      </c>
    </row>
    <row r="3110" spans="4:13" ht="15.75" customHeight="1" x14ac:dyDescent="0.25">
      <c r="D3110" s="40"/>
      <c r="E3110" s="40"/>
      <c r="F3110" s="101">
        <v>40868</v>
      </c>
      <c r="G3110" s="44">
        <v>2.5666999999999999E-3</v>
      </c>
      <c r="H3110" s="44">
        <v>4.9499999999999995E-3</v>
      </c>
      <c r="I3110" s="44">
        <v>7.0610999999999998E-3</v>
      </c>
      <c r="J3110" s="44">
        <v>3.2500000000000001E-2</v>
      </c>
      <c r="K3110" s="44">
        <v>1.9550000000000001E-2</v>
      </c>
      <c r="M3110" s="45">
        <v>7.8340000000000007E-4</v>
      </c>
    </row>
    <row r="3111" spans="4:13" ht="15.75" customHeight="1" x14ac:dyDescent="0.25">
      <c r="D3111" s="40"/>
      <c r="E3111" s="40"/>
      <c r="F3111" s="101">
        <v>40869</v>
      </c>
      <c r="G3111" s="44">
        <v>2.5722000000000002E-3</v>
      </c>
      <c r="H3111" s="44">
        <v>5.0027999999999991E-3</v>
      </c>
      <c r="I3111" s="44">
        <v>7.1221999999999995E-3</v>
      </c>
      <c r="J3111" s="44">
        <v>3.2500000000000001E-2</v>
      </c>
      <c r="K3111" s="44">
        <v>1.917E-2</v>
      </c>
      <c r="M3111" s="45">
        <v>7.6340000000000002E-4</v>
      </c>
    </row>
    <row r="3112" spans="4:13" ht="15.75" customHeight="1" x14ac:dyDescent="0.25">
      <c r="D3112" s="40"/>
      <c r="E3112" s="40"/>
      <c r="F3112" s="101">
        <v>40870</v>
      </c>
      <c r="G3112" s="44">
        <v>2.5722000000000002E-3</v>
      </c>
      <c r="H3112" s="44">
        <v>5.0610999999999998E-3</v>
      </c>
      <c r="I3112" s="44">
        <v>7.1889000000000007E-3</v>
      </c>
      <c r="J3112" s="44">
        <v>3.2500000000000001E-2</v>
      </c>
      <c r="K3112" s="44">
        <v>1.8835000000000001E-2</v>
      </c>
      <c r="M3112" s="45">
        <v>7.3340000000000005E-4</v>
      </c>
    </row>
    <row r="3113" spans="4:13" ht="15.75" customHeight="1" x14ac:dyDescent="0.25">
      <c r="D3113" s="40"/>
      <c r="E3113" s="40"/>
      <c r="F3113" s="101">
        <v>40871</v>
      </c>
      <c r="G3113" s="44">
        <v>2.5722000000000002E-3</v>
      </c>
      <c r="H3113" s="44">
        <v>5.1166999999999992E-3</v>
      </c>
      <c r="I3113" s="44">
        <v>7.2611000000000004E-3</v>
      </c>
      <c r="J3113" s="44" t="s">
        <v>33</v>
      </c>
      <c r="K3113" s="44">
        <v>1.8835000000000001E-2</v>
      </c>
      <c r="M3113" s="45">
        <v>7.3340000000000005E-4</v>
      </c>
    </row>
    <row r="3114" spans="4:13" ht="15.75" customHeight="1" x14ac:dyDescent="0.25">
      <c r="D3114" s="40"/>
      <c r="E3114" s="40"/>
      <c r="F3114" s="101">
        <v>40872</v>
      </c>
      <c r="G3114" s="44">
        <v>2.5944000000000002E-3</v>
      </c>
      <c r="H3114" s="44">
        <v>5.1805999999999996E-3</v>
      </c>
      <c r="I3114" s="44">
        <v>7.3416999999999996E-3</v>
      </c>
      <c r="J3114" s="44">
        <v>3.2500000000000001E-2</v>
      </c>
      <c r="K3114" s="44">
        <v>1.9635E-2</v>
      </c>
      <c r="M3114" s="45">
        <v>6.7500000000000004E-4</v>
      </c>
    </row>
    <row r="3115" spans="4:13" ht="15.75" customHeight="1" x14ac:dyDescent="0.25">
      <c r="D3115" s="40"/>
      <c r="E3115" s="40"/>
      <c r="F3115" s="101">
        <v>40875</v>
      </c>
      <c r="G3115" s="44">
        <v>2.5999999999999999E-3</v>
      </c>
      <c r="H3115" s="44">
        <v>5.2305999999999993E-3</v>
      </c>
      <c r="I3115" s="44">
        <v>7.3972000000000005E-3</v>
      </c>
      <c r="J3115" s="44">
        <v>3.2500000000000001E-2</v>
      </c>
      <c r="K3115" s="44">
        <v>1.9739E-2</v>
      </c>
      <c r="M3115" s="45">
        <v>6.1669999999999997E-4</v>
      </c>
    </row>
    <row r="3116" spans="4:13" ht="15.75" customHeight="1" x14ac:dyDescent="0.25">
      <c r="D3116" s="40"/>
      <c r="E3116" s="40"/>
      <c r="F3116" s="101">
        <v>40876</v>
      </c>
      <c r="G3116" s="44">
        <v>2.7022000000000001E-3</v>
      </c>
      <c r="H3116" s="44">
        <v>5.2693999999999996E-3</v>
      </c>
      <c r="I3116" s="44">
        <v>7.4583000000000002E-3</v>
      </c>
      <c r="J3116" s="44">
        <v>3.2500000000000001E-2</v>
      </c>
      <c r="K3116" s="44">
        <v>1.9913E-2</v>
      </c>
      <c r="M3116" s="45">
        <v>5.867E-4</v>
      </c>
    </row>
    <row r="3117" spans="4:13" ht="15.75" customHeight="1" x14ac:dyDescent="0.25">
      <c r="D3117" s="40"/>
      <c r="E3117" s="40"/>
      <c r="F3117" s="101">
        <v>40877</v>
      </c>
      <c r="G3117" s="44">
        <v>2.7144000000000001E-3</v>
      </c>
      <c r="H3117" s="44">
        <v>5.2889E-3</v>
      </c>
      <c r="I3117" s="44">
        <v>7.4833000000000009E-3</v>
      </c>
      <c r="J3117" s="44">
        <v>3.2500000000000001E-2</v>
      </c>
      <c r="K3117" s="44">
        <v>2.068E-2</v>
      </c>
      <c r="M3117" s="45">
        <v>5.733E-4</v>
      </c>
    </row>
    <row r="3118" spans="4:13" ht="15.75" customHeight="1" x14ac:dyDescent="0.25">
      <c r="D3118" s="40"/>
      <c r="E3118" s="40"/>
      <c r="F3118" s="101">
        <v>40878</v>
      </c>
      <c r="G3118" s="44">
        <v>2.7144000000000001E-3</v>
      </c>
      <c r="H3118" s="44">
        <v>5.2722000000000003E-3</v>
      </c>
      <c r="I3118" s="44">
        <v>7.4722E-3</v>
      </c>
      <c r="J3118" s="44">
        <v>3.2500000000000001E-2</v>
      </c>
      <c r="K3118" s="44">
        <v>2.0872999999999999E-2</v>
      </c>
      <c r="M3118" s="45">
        <v>5.243E-4</v>
      </c>
    </row>
    <row r="3119" spans="4:13" ht="15.75" customHeight="1" x14ac:dyDescent="0.25">
      <c r="D3119" s="40"/>
      <c r="E3119" s="40"/>
      <c r="F3119" s="101">
        <v>40879</v>
      </c>
      <c r="G3119" s="44">
        <v>2.7033000000000001E-3</v>
      </c>
      <c r="H3119" s="44">
        <v>5.2832999999999995E-3</v>
      </c>
      <c r="I3119" s="44">
        <v>7.4833000000000009E-3</v>
      </c>
      <c r="J3119" s="44">
        <v>3.2500000000000001E-2</v>
      </c>
      <c r="K3119" s="44">
        <v>2.0331000000000002E-2</v>
      </c>
      <c r="M3119" s="45">
        <v>5.1880000000000003E-4</v>
      </c>
    </row>
    <row r="3120" spans="4:13" ht="15.75" customHeight="1" x14ac:dyDescent="0.25">
      <c r="D3120" s="40"/>
      <c r="E3120" s="40"/>
      <c r="F3120" s="101">
        <v>40882</v>
      </c>
      <c r="G3120" s="44">
        <v>2.7409999999999999E-3</v>
      </c>
      <c r="H3120" s="44">
        <v>5.339E-3</v>
      </c>
      <c r="I3120" s="44">
        <v>7.5424999999999997E-3</v>
      </c>
      <c r="J3120" s="44">
        <v>3.2500000000000001E-2</v>
      </c>
      <c r="K3120" s="44">
        <v>2.0435999999999999E-2</v>
      </c>
      <c r="M3120" s="45">
        <v>5.1290000000000005E-4</v>
      </c>
    </row>
    <row r="3121" spans="4:13" ht="15.75" customHeight="1" x14ac:dyDescent="0.25">
      <c r="D3121" s="40"/>
      <c r="E3121" s="40"/>
      <c r="F3121" s="101">
        <v>40883</v>
      </c>
      <c r="G3121" s="44">
        <v>2.7505000000000003E-3</v>
      </c>
      <c r="H3121" s="44">
        <v>5.3774999999999995E-3</v>
      </c>
      <c r="I3121" s="44">
        <v>7.5824999999999998E-3</v>
      </c>
      <c r="J3121" s="44">
        <v>3.2500000000000001E-2</v>
      </c>
      <c r="K3121" s="44">
        <v>2.0891000000000003E-2</v>
      </c>
      <c r="M3121" s="45">
        <v>5.0319999999999998E-4</v>
      </c>
    </row>
    <row r="3122" spans="4:13" ht="15.75" customHeight="1" x14ac:dyDescent="0.25">
      <c r="D3122" s="40"/>
      <c r="E3122" s="40"/>
      <c r="F3122" s="101">
        <v>40884</v>
      </c>
      <c r="G3122" s="44">
        <v>2.7629999999999998E-3</v>
      </c>
      <c r="H3122" s="44">
        <v>5.4000000000000003E-3</v>
      </c>
      <c r="I3122" s="44">
        <v>7.6E-3</v>
      </c>
      <c r="J3122" s="44">
        <v>3.2500000000000001E-2</v>
      </c>
      <c r="K3122" s="44">
        <v>2.0295999999999998E-2</v>
      </c>
      <c r="M3122" s="45">
        <v>4.8789999999999999E-4</v>
      </c>
    </row>
    <row r="3123" spans="4:13" ht="15.75" customHeight="1" x14ac:dyDescent="0.25">
      <c r="D3123" s="40"/>
      <c r="E3123" s="40"/>
      <c r="F3123" s="101">
        <v>40885</v>
      </c>
      <c r="G3123" s="44">
        <v>2.7629999999999998E-3</v>
      </c>
      <c r="H3123" s="44">
        <v>5.4000000000000003E-3</v>
      </c>
      <c r="I3123" s="44">
        <v>7.6049999999999998E-3</v>
      </c>
      <c r="J3123" s="44">
        <v>3.2500000000000001E-2</v>
      </c>
      <c r="K3123" s="44">
        <v>1.9703999999999999E-2</v>
      </c>
      <c r="M3123" s="45">
        <v>4.8750000000000003E-4</v>
      </c>
    </row>
    <row r="3124" spans="4:13" ht="15.75" customHeight="1" x14ac:dyDescent="0.25">
      <c r="D3124" s="40"/>
      <c r="E3124" s="40"/>
      <c r="F3124" s="101">
        <v>40886</v>
      </c>
      <c r="G3124" s="44">
        <v>2.7655000000000002E-3</v>
      </c>
      <c r="H3124" s="44">
        <v>5.4174999999999996E-3</v>
      </c>
      <c r="I3124" s="44">
        <v>7.62E-3</v>
      </c>
      <c r="J3124" s="44">
        <v>3.2500000000000001E-2</v>
      </c>
      <c r="K3124" s="44">
        <v>2.0611000000000001E-2</v>
      </c>
      <c r="M3124" s="45">
        <v>4.9029999999999994E-4</v>
      </c>
    </row>
    <row r="3125" spans="4:13" ht="15.75" customHeight="1" x14ac:dyDescent="0.25">
      <c r="D3125" s="40"/>
      <c r="E3125" s="40"/>
      <c r="F3125" s="101">
        <v>40889</v>
      </c>
      <c r="G3125" s="44">
        <v>2.7755000000000002E-3</v>
      </c>
      <c r="H3125" s="44">
        <v>5.4349999999999997E-3</v>
      </c>
      <c r="I3125" s="44">
        <v>7.6449999999999999E-3</v>
      </c>
      <c r="J3125" s="44">
        <v>3.2500000000000001E-2</v>
      </c>
      <c r="K3125" s="44">
        <v>2.0121000000000003E-2</v>
      </c>
      <c r="M3125" s="45">
        <v>4.839E-4</v>
      </c>
    </row>
    <row r="3126" spans="4:13" ht="15.75" customHeight="1" x14ac:dyDescent="0.25">
      <c r="D3126" s="40"/>
      <c r="E3126" s="40"/>
      <c r="F3126" s="101">
        <v>40890</v>
      </c>
      <c r="G3126" s="44">
        <v>2.7829999999999999E-3</v>
      </c>
      <c r="H3126" s="44">
        <v>5.4625000000000003E-3</v>
      </c>
      <c r="I3126" s="44">
        <v>7.705E-3</v>
      </c>
      <c r="J3126" s="44">
        <v>3.2500000000000001E-2</v>
      </c>
      <c r="K3126" s="44">
        <v>1.9651000000000002E-2</v>
      </c>
      <c r="M3126" s="45">
        <v>4.9029999999999994E-4</v>
      </c>
    </row>
    <row r="3127" spans="4:13" ht="15.75" customHeight="1" x14ac:dyDescent="0.25">
      <c r="D3127" s="40"/>
      <c r="E3127" s="40"/>
      <c r="F3127" s="101">
        <v>40891</v>
      </c>
      <c r="G3127" s="44">
        <v>2.8255000000000003E-3</v>
      </c>
      <c r="H3127" s="44">
        <v>5.5505000000000007E-3</v>
      </c>
      <c r="I3127" s="44">
        <v>7.7849999999999994E-3</v>
      </c>
      <c r="J3127" s="44">
        <v>3.2500000000000001E-2</v>
      </c>
      <c r="K3127" s="44">
        <v>1.9027000000000002E-2</v>
      </c>
      <c r="M3127" s="45">
        <v>5.7059999999999999E-4</v>
      </c>
    </row>
    <row r="3128" spans="4:13" ht="15.75" customHeight="1" x14ac:dyDescent="0.25">
      <c r="D3128" s="40"/>
      <c r="E3128" s="40"/>
      <c r="F3128" s="101">
        <v>40892</v>
      </c>
      <c r="G3128" s="44">
        <v>2.846E-3</v>
      </c>
      <c r="H3128" s="44">
        <v>5.5915000000000001E-3</v>
      </c>
      <c r="I3128" s="44">
        <v>7.8300000000000002E-3</v>
      </c>
      <c r="J3128" s="44">
        <v>3.2500000000000001E-2</v>
      </c>
      <c r="K3128" s="44">
        <v>1.9078999999999999E-2</v>
      </c>
      <c r="M3128" s="45">
        <v>5.7269999999999999E-4</v>
      </c>
    </row>
    <row r="3129" spans="4:13" ht="15.75" customHeight="1" x14ac:dyDescent="0.25">
      <c r="D3129" s="40"/>
      <c r="E3129" s="40"/>
      <c r="F3129" s="101">
        <v>40893</v>
      </c>
      <c r="G3129" s="44">
        <v>2.8484999999999999E-3</v>
      </c>
      <c r="H3129" s="44">
        <v>5.6315000000000002E-3</v>
      </c>
      <c r="I3129" s="44">
        <v>7.8799999999999999E-3</v>
      </c>
      <c r="J3129" s="44">
        <v>3.2500000000000001E-2</v>
      </c>
      <c r="K3129" s="44">
        <v>1.8474000000000001E-2</v>
      </c>
      <c r="M3129" s="45">
        <v>5.6559999999999998E-4</v>
      </c>
    </row>
    <row r="3130" spans="4:13" ht="15.75" customHeight="1" x14ac:dyDescent="0.25">
      <c r="D3130" s="40"/>
      <c r="E3130" s="40"/>
      <c r="F3130" s="101">
        <v>40896</v>
      </c>
      <c r="G3130" s="44">
        <v>2.8734999999999998E-3</v>
      </c>
      <c r="H3130" s="44">
        <v>5.6694999999999992E-3</v>
      </c>
      <c r="I3130" s="44">
        <v>7.9450000000000007E-3</v>
      </c>
      <c r="J3130" s="44">
        <v>3.2500000000000001E-2</v>
      </c>
      <c r="K3130" s="44">
        <v>1.8096000000000001E-2</v>
      </c>
      <c r="M3130" s="45">
        <v>5.9360000000000001E-4</v>
      </c>
    </row>
    <row r="3131" spans="4:13" ht="15.75" customHeight="1" x14ac:dyDescent="0.25">
      <c r="D3131" s="40"/>
      <c r="E3131" s="40"/>
      <c r="F3131" s="101">
        <v>40897</v>
      </c>
      <c r="G3131" s="44">
        <v>2.9060000000000002E-3</v>
      </c>
      <c r="H3131" s="44">
        <v>5.6974999999999994E-3</v>
      </c>
      <c r="I3131" s="44">
        <v>7.984999999999999E-3</v>
      </c>
      <c r="J3131" s="44">
        <v>3.2500000000000001E-2</v>
      </c>
      <c r="K3131" s="44">
        <v>1.9233E-2</v>
      </c>
      <c r="M3131" s="45">
        <v>6.1609999999999996E-4</v>
      </c>
    </row>
    <row r="3132" spans="4:13" ht="15.75" customHeight="1" x14ac:dyDescent="0.25">
      <c r="D3132" s="40"/>
      <c r="E3132" s="40"/>
      <c r="F3132" s="101">
        <v>40898</v>
      </c>
      <c r="G3132" s="44">
        <v>2.9185000000000001E-3</v>
      </c>
      <c r="H3132" s="44">
        <v>5.7125000000000006E-3</v>
      </c>
      <c r="I3132" s="44">
        <v>7.9950000000000004E-3</v>
      </c>
      <c r="J3132" s="44">
        <v>3.2500000000000001E-2</v>
      </c>
      <c r="K3132" s="44">
        <v>1.9668000000000001E-2</v>
      </c>
      <c r="M3132" s="45">
        <v>6.9400000000000006E-4</v>
      </c>
    </row>
    <row r="3133" spans="4:13" ht="15.75" customHeight="1" x14ac:dyDescent="0.25">
      <c r="D3133" s="40"/>
      <c r="E3133" s="40"/>
      <c r="F3133" s="101">
        <v>40899</v>
      </c>
      <c r="G3133" s="44">
        <v>2.9360000000000002E-3</v>
      </c>
      <c r="H3133" s="44">
        <v>5.7374999999999995E-3</v>
      </c>
      <c r="I3133" s="44">
        <v>8.0099999999999998E-3</v>
      </c>
      <c r="J3133" s="44">
        <v>3.2500000000000001E-2</v>
      </c>
      <c r="K3133" s="44">
        <v>1.9476E-2</v>
      </c>
      <c r="M3133" s="45">
        <v>7.094E-4</v>
      </c>
    </row>
    <row r="3134" spans="4:13" ht="15.75" customHeight="1" x14ac:dyDescent="0.25">
      <c r="D3134" s="40"/>
      <c r="E3134" s="40"/>
      <c r="F3134" s="101">
        <v>40900</v>
      </c>
      <c r="G3134" s="44">
        <v>2.9394999999999998E-3</v>
      </c>
      <c r="H3134" s="44">
        <v>5.7574999999999996E-3</v>
      </c>
      <c r="I3134" s="44">
        <v>8.0400000000000003E-3</v>
      </c>
      <c r="J3134" s="44">
        <v>3.2500000000000001E-2</v>
      </c>
      <c r="K3134" s="44">
        <v>2.0243999999999998E-2</v>
      </c>
      <c r="M3134" s="45">
        <v>7.291E-4</v>
      </c>
    </row>
    <row r="3135" spans="4:13" ht="15.75" customHeight="1" x14ac:dyDescent="0.25">
      <c r="D3135" s="40"/>
      <c r="E3135" s="40"/>
      <c r="F3135" s="101">
        <v>40903</v>
      </c>
      <c r="G3135" s="44" t="s">
        <v>33</v>
      </c>
      <c r="H3135" s="44" t="s">
        <v>33</v>
      </c>
      <c r="I3135" s="44" t="s">
        <v>33</v>
      </c>
      <c r="J3135" s="44" t="s">
        <v>33</v>
      </c>
      <c r="K3135" s="44">
        <v>2.0243999999999998E-2</v>
      </c>
      <c r="M3135" s="45">
        <v>7.291E-4</v>
      </c>
    </row>
    <row r="3136" spans="4:13" ht="15.75" customHeight="1" x14ac:dyDescent="0.25">
      <c r="D3136" s="40"/>
      <c r="E3136" s="40"/>
      <c r="F3136" s="101">
        <v>40904</v>
      </c>
      <c r="G3136" s="44" t="s">
        <v>33</v>
      </c>
      <c r="H3136" s="44" t="s">
        <v>33</v>
      </c>
      <c r="I3136" s="44" t="s">
        <v>33</v>
      </c>
      <c r="J3136" s="44">
        <v>3.2500000000000001E-2</v>
      </c>
      <c r="K3136" s="44">
        <v>2.0052E-2</v>
      </c>
      <c r="M3136" s="45">
        <v>8.0329999999999996E-4</v>
      </c>
    </row>
    <row r="3137" spans="4:13" ht="15.75" customHeight="1" x14ac:dyDescent="0.25">
      <c r="D3137" s="40"/>
      <c r="E3137" s="40"/>
      <c r="F3137" s="101">
        <v>40905</v>
      </c>
      <c r="G3137" s="44">
        <v>2.9629999999999999E-3</v>
      </c>
      <c r="H3137" s="44">
        <v>5.7925000000000008E-3</v>
      </c>
      <c r="I3137" s="44">
        <v>8.0800000000000004E-3</v>
      </c>
      <c r="J3137" s="44">
        <v>3.2500000000000001E-2</v>
      </c>
      <c r="K3137" s="44">
        <v>1.9161999999999998E-2</v>
      </c>
      <c r="M3137" s="45">
        <v>8.1210000000000006E-4</v>
      </c>
    </row>
    <row r="3138" spans="4:13" ht="15.75" customHeight="1" x14ac:dyDescent="0.25">
      <c r="D3138" s="40"/>
      <c r="E3138" s="40"/>
      <c r="F3138" s="101">
        <v>40906</v>
      </c>
      <c r="G3138" s="44">
        <v>2.9529999999999999E-3</v>
      </c>
      <c r="H3138" s="44">
        <v>5.8099999999999992E-3</v>
      </c>
      <c r="I3138" s="44">
        <v>8.0850000000000002E-3</v>
      </c>
      <c r="J3138" s="44">
        <v>3.2500000000000001E-2</v>
      </c>
      <c r="K3138" s="44">
        <v>1.8988000000000001E-2</v>
      </c>
      <c r="M3138" s="45">
        <v>8.3129999999999999E-4</v>
      </c>
    </row>
    <row r="3139" spans="4:13" ht="15.75" customHeight="1" x14ac:dyDescent="0.25">
      <c r="D3139" s="40"/>
      <c r="E3139" s="40"/>
      <c r="F3139" s="101">
        <v>40907</v>
      </c>
      <c r="G3139" s="44">
        <v>2.9529999999999999E-3</v>
      </c>
      <c r="H3139" s="44">
        <v>5.8099999999999992E-3</v>
      </c>
      <c r="I3139" s="44">
        <v>8.0850000000000002E-3</v>
      </c>
      <c r="J3139" s="44">
        <v>3.2500000000000001E-2</v>
      </c>
      <c r="K3139" s="44">
        <v>1.8762000000000001E-2</v>
      </c>
      <c r="M3139" s="45">
        <v>8.4840000000000002E-4</v>
      </c>
    </row>
    <row r="3140" spans="4:13" ht="15.75" customHeight="1" x14ac:dyDescent="0.25">
      <c r="D3140" s="40"/>
      <c r="E3140" s="40"/>
      <c r="F3140" s="101">
        <v>40910</v>
      </c>
      <c r="G3140" s="44" t="s">
        <v>33</v>
      </c>
      <c r="H3140" s="44" t="s">
        <v>33</v>
      </c>
      <c r="I3140" s="44" t="s">
        <v>33</v>
      </c>
      <c r="J3140" s="44" t="s">
        <v>33</v>
      </c>
      <c r="K3140" s="44">
        <v>1.8762000000000001E-2</v>
      </c>
      <c r="M3140" s="45">
        <v>8.4840000000000002E-4</v>
      </c>
    </row>
    <row r="3141" spans="4:13" ht="15.75" customHeight="1" x14ac:dyDescent="0.25">
      <c r="D3141" s="40"/>
      <c r="E3141" s="40"/>
      <c r="F3141" s="101">
        <v>40911</v>
      </c>
      <c r="G3141" s="44">
        <v>2.9529999999999999E-3</v>
      </c>
      <c r="H3141" s="44">
        <v>5.8250000000000003E-3</v>
      </c>
      <c r="I3141" s="44">
        <v>8.1100000000000009E-3</v>
      </c>
      <c r="J3141" s="44">
        <v>3.2500000000000001E-2</v>
      </c>
      <c r="K3141" s="44">
        <v>1.9474000000000002E-2</v>
      </c>
      <c r="M3141" s="45">
        <v>1E-3</v>
      </c>
    </row>
    <row r="3142" spans="4:13" ht="15.75" customHeight="1" x14ac:dyDescent="0.25">
      <c r="D3142" s="40"/>
      <c r="E3142" s="40"/>
      <c r="F3142" s="101">
        <v>40912</v>
      </c>
      <c r="G3142" s="44">
        <v>2.9529999999999999E-3</v>
      </c>
      <c r="H3142" s="44">
        <v>5.8250000000000003E-3</v>
      </c>
      <c r="I3142" s="44">
        <v>8.1100000000000009E-3</v>
      </c>
      <c r="J3142" s="44">
        <v>3.2500000000000001E-2</v>
      </c>
      <c r="K3142" s="44">
        <v>1.9771E-2</v>
      </c>
      <c r="M3142" s="45">
        <v>1.0394E-3</v>
      </c>
    </row>
    <row r="3143" spans="4:13" ht="15.75" customHeight="1" x14ac:dyDescent="0.25">
      <c r="D3143" s="40"/>
      <c r="E3143" s="40"/>
      <c r="F3143" s="101">
        <v>40913</v>
      </c>
      <c r="G3143" s="44">
        <v>2.9529999999999999E-3</v>
      </c>
      <c r="H3143" s="44">
        <v>5.8250000000000003E-3</v>
      </c>
      <c r="I3143" s="44">
        <v>8.1200000000000005E-3</v>
      </c>
      <c r="J3143" s="44">
        <v>3.2500000000000001E-2</v>
      </c>
      <c r="K3143" s="44">
        <v>1.9945999999999998E-2</v>
      </c>
      <c r="M3143" s="45">
        <v>1.0563E-3</v>
      </c>
    </row>
    <row r="3144" spans="4:13" ht="15.75" customHeight="1" x14ac:dyDescent="0.25">
      <c r="D3144" s="40"/>
      <c r="E3144" s="40"/>
      <c r="F3144" s="101">
        <v>40914</v>
      </c>
      <c r="G3144" s="44">
        <v>2.9629999999999999E-3</v>
      </c>
      <c r="H3144" s="44">
        <v>5.8149999999999999E-3</v>
      </c>
      <c r="I3144" s="44">
        <v>8.1200000000000005E-3</v>
      </c>
      <c r="J3144" s="44">
        <v>3.2500000000000001E-2</v>
      </c>
      <c r="K3144" s="44">
        <v>1.9577999999999998E-2</v>
      </c>
      <c r="M3144" s="45">
        <v>1.0774999999999999E-3</v>
      </c>
    </row>
    <row r="3145" spans="4:13" ht="15.75" customHeight="1" x14ac:dyDescent="0.25">
      <c r="D3145" s="40"/>
      <c r="E3145" s="40"/>
      <c r="F3145" s="101">
        <v>40917</v>
      </c>
      <c r="G3145" s="44">
        <v>2.9629999999999999E-3</v>
      </c>
      <c r="H3145" s="44">
        <v>5.8050000000000003E-3</v>
      </c>
      <c r="I3145" s="44">
        <v>8.1000000000000013E-3</v>
      </c>
      <c r="J3145" s="44">
        <v>3.2500000000000001E-2</v>
      </c>
      <c r="K3145" s="44">
        <v>1.9577999999999998E-2</v>
      </c>
      <c r="M3145" s="45">
        <v>1.1259E-3</v>
      </c>
    </row>
    <row r="3146" spans="4:13" ht="15.75" customHeight="1" x14ac:dyDescent="0.25">
      <c r="D3146" s="40"/>
      <c r="E3146" s="40"/>
      <c r="F3146" s="101">
        <v>40918</v>
      </c>
      <c r="G3146" s="44">
        <v>2.9580000000000001E-3</v>
      </c>
      <c r="H3146" s="44">
        <v>5.7949999999999998E-3</v>
      </c>
      <c r="I3146" s="44">
        <v>8.0850000000000002E-3</v>
      </c>
      <c r="J3146" s="44">
        <v>3.2500000000000001E-2</v>
      </c>
      <c r="K3146" s="44">
        <v>1.9682999999999999E-2</v>
      </c>
      <c r="M3146" s="45">
        <v>1.142E-3</v>
      </c>
    </row>
    <row r="3147" spans="4:13" ht="15.75" customHeight="1" x14ac:dyDescent="0.25">
      <c r="D3147" s="40"/>
      <c r="E3147" s="40"/>
      <c r="F3147" s="101">
        <v>40919</v>
      </c>
      <c r="G3147" s="44">
        <v>2.947E-3</v>
      </c>
      <c r="H3147" s="44">
        <v>5.7650000000000002E-3</v>
      </c>
      <c r="I3147" s="44">
        <v>8.0675E-3</v>
      </c>
      <c r="J3147" s="44">
        <v>3.2500000000000001E-2</v>
      </c>
      <c r="K3147" s="44">
        <v>1.9036999999999998E-2</v>
      </c>
      <c r="M3147" s="45">
        <v>1.1969999999999999E-3</v>
      </c>
    </row>
    <row r="3148" spans="4:13" ht="15.75" customHeight="1" x14ac:dyDescent="0.25">
      <c r="D3148" s="40"/>
      <c r="E3148" s="40"/>
      <c r="F3148" s="101">
        <v>40920</v>
      </c>
      <c r="G3148" s="44">
        <v>2.8960000000000001E-3</v>
      </c>
      <c r="H3148" s="44">
        <v>5.7150000000000005E-3</v>
      </c>
      <c r="I3148" s="44">
        <v>8.0225000000000001E-3</v>
      </c>
      <c r="J3148" s="44">
        <v>3.2500000000000001E-2</v>
      </c>
      <c r="K3148" s="44">
        <v>1.9228000000000002E-2</v>
      </c>
      <c r="M3148" s="45">
        <v>1.2218999999999999E-3</v>
      </c>
    </row>
    <row r="3149" spans="4:13" ht="15.75" customHeight="1" x14ac:dyDescent="0.25">
      <c r="D3149" s="40"/>
      <c r="E3149" s="40"/>
      <c r="F3149" s="101">
        <v>40921</v>
      </c>
      <c r="G3149" s="44">
        <v>2.8510000000000002E-3</v>
      </c>
      <c r="H3149" s="44">
        <v>5.6699999999999997E-3</v>
      </c>
      <c r="I3149" s="44">
        <v>7.9424999999999999E-3</v>
      </c>
      <c r="J3149" s="44">
        <v>3.2500000000000001E-2</v>
      </c>
      <c r="K3149" s="44">
        <v>1.8636E-2</v>
      </c>
      <c r="M3149" s="45">
        <v>1.2354999999999998E-3</v>
      </c>
    </row>
    <row r="3150" spans="4:13" ht="15.75" customHeight="1" x14ac:dyDescent="0.25">
      <c r="D3150" s="40"/>
      <c r="E3150" s="40"/>
      <c r="F3150" s="101">
        <v>40924</v>
      </c>
      <c r="G3150" s="44">
        <v>2.8160000000000004E-3</v>
      </c>
      <c r="H3150" s="44">
        <v>5.6489999999999995E-3</v>
      </c>
      <c r="I3150" s="44">
        <v>7.9325000000000003E-3</v>
      </c>
      <c r="J3150" s="44" t="s">
        <v>33</v>
      </c>
      <c r="K3150" s="44">
        <v>1.8636E-2</v>
      </c>
      <c r="M3150" s="45">
        <v>1.2354999999999998E-3</v>
      </c>
    </row>
    <row r="3151" spans="4:13" ht="15.75" customHeight="1" x14ac:dyDescent="0.25">
      <c r="D3151" s="40"/>
      <c r="E3151" s="40"/>
      <c r="F3151" s="101">
        <v>40925</v>
      </c>
      <c r="G3151" s="44">
        <v>2.8100000000000004E-3</v>
      </c>
      <c r="H3151" s="44">
        <v>5.6230000000000004E-3</v>
      </c>
      <c r="I3151" s="44">
        <v>7.9274999999999988E-3</v>
      </c>
      <c r="J3151" s="44">
        <v>3.2500000000000001E-2</v>
      </c>
      <c r="K3151" s="44">
        <v>1.8565999999999999E-2</v>
      </c>
      <c r="M3151" s="45">
        <v>1.2517000000000001E-3</v>
      </c>
    </row>
    <row r="3152" spans="4:13" ht="15.75" customHeight="1" x14ac:dyDescent="0.25">
      <c r="D3152" s="40"/>
      <c r="E3152" s="40"/>
      <c r="F3152" s="101">
        <v>40926</v>
      </c>
      <c r="G3152" s="44">
        <v>2.8089999999999999E-3</v>
      </c>
      <c r="H3152" s="44">
        <v>5.6120000000000007E-3</v>
      </c>
      <c r="I3152" s="44">
        <v>7.9174999999999992E-3</v>
      </c>
      <c r="J3152" s="44">
        <v>3.2500000000000001E-2</v>
      </c>
      <c r="K3152" s="44">
        <v>1.8983E-2</v>
      </c>
      <c r="M3152" s="45">
        <v>1.1883E-3</v>
      </c>
    </row>
    <row r="3153" spans="4:13" ht="15.75" customHeight="1" x14ac:dyDescent="0.25">
      <c r="D3153" s="40"/>
      <c r="E3153" s="40"/>
      <c r="F3153" s="101">
        <v>40927</v>
      </c>
      <c r="G3153" s="44">
        <v>2.7889999999999998E-3</v>
      </c>
      <c r="H3153" s="44">
        <v>5.6120000000000007E-3</v>
      </c>
      <c r="I3153" s="44">
        <v>7.9174999999999992E-3</v>
      </c>
      <c r="J3153" s="44">
        <v>3.2500000000000001E-2</v>
      </c>
      <c r="K3153" s="44">
        <v>1.9769999999999999E-2</v>
      </c>
      <c r="M3153" s="45">
        <v>1.1819000000000001E-3</v>
      </c>
    </row>
    <row r="3154" spans="4:13" ht="15.75" customHeight="1" x14ac:dyDescent="0.25">
      <c r="D3154" s="40"/>
      <c r="E3154" s="40"/>
      <c r="F3154" s="101">
        <v>40928</v>
      </c>
      <c r="G3154" s="44">
        <v>2.7729999999999999E-3</v>
      </c>
      <c r="H3154" s="44">
        <v>5.6110000000000005E-3</v>
      </c>
      <c r="I3154" s="44">
        <v>7.9174999999999992E-3</v>
      </c>
      <c r="J3154" s="44">
        <v>3.2500000000000001E-2</v>
      </c>
      <c r="K3154" s="44">
        <v>2.0246E-2</v>
      </c>
      <c r="M3154" s="45">
        <v>1.1751000000000001E-3</v>
      </c>
    </row>
    <row r="3155" spans="4:13" ht="15.75" customHeight="1" x14ac:dyDescent="0.25">
      <c r="D3155" s="40"/>
      <c r="E3155" s="40"/>
      <c r="F3155" s="101">
        <v>40931</v>
      </c>
      <c r="G3155" s="44">
        <v>2.7629999999999998E-3</v>
      </c>
      <c r="H3155" s="44">
        <v>5.6010000000000001E-3</v>
      </c>
      <c r="I3155" s="44">
        <v>7.9274999999999988E-3</v>
      </c>
      <c r="J3155" s="44">
        <v>3.2500000000000001E-2</v>
      </c>
      <c r="K3155" s="44">
        <v>2.0510999999999998E-2</v>
      </c>
      <c r="M3155" s="45">
        <v>1.1033E-3</v>
      </c>
    </row>
    <row r="3156" spans="4:13" ht="15.75" customHeight="1" x14ac:dyDescent="0.25">
      <c r="D3156" s="40"/>
      <c r="E3156" s="40"/>
      <c r="F3156" s="101">
        <v>40932</v>
      </c>
      <c r="G3156" s="44">
        <v>2.7529999999999998E-3</v>
      </c>
      <c r="H3156" s="44">
        <v>5.5910000000000005E-3</v>
      </c>
      <c r="I3156" s="44">
        <v>7.9124999999999994E-3</v>
      </c>
      <c r="J3156" s="44">
        <v>3.2500000000000001E-2</v>
      </c>
      <c r="K3156" s="44">
        <v>2.06E-2</v>
      </c>
      <c r="M3156" s="45">
        <v>1.0935999999999999E-3</v>
      </c>
    </row>
    <row r="3157" spans="4:13" ht="15.75" customHeight="1" x14ac:dyDescent="0.25">
      <c r="D3157" s="40"/>
      <c r="E3157" s="40"/>
      <c r="F3157" s="101">
        <v>40933</v>
      </c>
      <c r="G3157" s="44">
        <v>2.728E-3</v>
      </c>
      <c r="H3157" s="44">
        <v>5.5659999999999998E-3</v>
      </c>
      <c r="I3157" s="44">
        <v>7.9174999999999992E-3</v>
      </c>
      <c r="J3157" s="44">
        <v>3.2500000000000001E-2</v>
      </c>
      <c r="K3157" s="44">
        <v>1.9945999999999998E-2</v>
      </c>
      <c r="M3157" s="45">
        <v>1.1000999999999999E-3</v>
      </c>
    </row>
    <row r="3158" spans="4:13" ht="15.75" customHeight="1" x14ac:dyDescent="0.25">
      <c r="D3158" s="40"/>
      <c r="E3158" s="40"/>
      <c r="F3158" s="101">
        <v>40934</v>
      </c>
      <c r="G3158" s="44">
        <v>2.7050000000000004E-3</v>
      </c>
      <c r="H3158" s="44">
        <v>5.5310000000000003E-3</v>
      </c>
      <c r="I3158" s="44">
        <v>7.8674999999999995E-3</v>
      </c>
      <c r="J3158" s="44">
        <v>3.2500000000000001E-2</v>
      </c>
      <c r="K3158" s="44">
        <v>1.9313E-2</v>
      </c>
      <c r="M3158" s="45">
        <v>1.1063000000000002E-3</v>
      </c>
    </row>
    <row r="3159" spans="4:13" ht="15.75" customHeight="1" x14ac:dyDescent="0.25">
      <c r="D3159" s="40"/>
      <c r="E3159" s="40"/>
      <c r="F3159" s="101">
        <v>40935</v>
      </c>
      <c r="G3159" s="44">
        <v>2.7000000000000001E-3</v>
      </c>
      <c r="H3159" s="44">
        <v>5.5110000000000003E-3</v>
      </c>
      <c r="I3159" s="44">
        <v>7.8525000000000001E-3</v>
      </c>
      <c r="J3159" s="44">
        <v>3.2500000000000001E-2</v>
      </c>
      <c r="K3159" s="44">
        <v>1.891E-2</v>
      </c>
      <c r="M3159" s="45">
        <v>1.1130000000000001E-3</v>
      </c>
    </row>
    <row r="3160" spans="4:13" ht="15.75" customHeight="1" x14ac:dyDescent="0.25">
      <c r="D3160" s="40"/>
      <c r="E3160" s="40"/>
      <c r="F3160" s="101">
        <v>40938</v>
      </c>
      <c r="G3160" s="44">
        <v>2.6774999999999998E-3</v>
      </c>
      <c r="H3160" s="44">
        <v>5.4684999999999994E-3</v>
      </c>
      <c r="I3160" s="44">
        <v>7.814999999999999E-3</v>
      </c>
      <c r="J3160" s="44">
        <v>3.2500000000000001E-2</v>
      </c>
      <c r="K3160" s="44">
        <v>1.8439000000000001E-2</v>
      </c>
      <c r="M3160" s="45">
        <v>1.1566999999999999E-3</v>
      </c>
    </row>
    <row r="3161" spans="4:13" ht="15.75" customHeight="1" x14ac:dyDescent="0.25">
      <c r="D3161" s="40"/>
      <c r="E3161" s="40"/>
      <c r="F3161" s="101">
        <v>40939</v>
      </c>
      <c r="G3161" s="44">
        <v>2.6474999999999997E-3</v>
      </c>
      <c r="H3161" s="44">
        <v>5.4235000000000004E-3</v>
      </c>
      <c r="I3161" s="44">
        <v>7.7825000000000004E-3</v>
      </c>
      <c r="J3161" s="44">
        <v>3.2500000000000001E-2</v>
      </c>
      <c r="K3161" s="44">
        <v>1.7971000000000001E-2</v>
      </c>
      <c r="M3161" s="45">
        <v>1.1655999999999999E-3</v>
      </c>
    </row>
    <row r="3162" spans="4:13" ht="15.75" customHeight="1" x14ac:dyDescent="0.25">
      <c r="D3162" s="40"/>
      <c r="E3162" s="40"/>
      <c r="F3162" s="101">
        <v>40940</v>
      </c>
      <c r="G3162" s="44">
        <v>2.64E-3</v>
      </c>
      <c r="H3162" s="44">
        <v>5.3709999999999999E-3</v>
      </c>
      <c r="I3162" s="44">
        <v>7.7249999999999992E-3</v>
      </c>
      <c r="J3162" s="44">
        <v>3.2500000000000001E-2</v>
      </c>
      <c r="K3162" s="44">
        <v>1.8265E-2</v>
      </c>
      <c r="M3162" s="45">
        <v>1.1551999999999999E-3</v>
      </c>
    </row>
    <row r="3163" spans="4:13" ht="15.75" customHeight="1" x14ac:dyDescent="0.25">
      <c r="D3163" s="40"/>
      <c r="E3163" s="40"/>
      <c r="F3163" s="101">
        <v>40941</v>
      </c>
      <c r="G3163" s="44">
        <v>2.6250000000000002E-3</v>
      </c>
      <c r="H3163" s="44">
        <v>5.306E-3</v>
      </c>
      <c r="I3163" s="44">
        <v>7.7000000000000002E-3</v>
      </c>
      <c r="J3163" s="44">
        <v>3.2500000000000001E-2</v>
      </c>
      <c r="K3163" s="44">
        <v>1.8211999999999999E-2</v>
      </c>
      <c r="M3163" s="45">
        <v>1.1551999999999999E-3</v>
      </c>
    </row>
    <row r="3164" spans="4:13" ht="15.75" customHeight="1" x14ac:dyDescent="0.25">
      <c r="D3164" s="40"/>
      <c r="E3164" s="40"/>
      <c r="F3164" s="101">
        <v>40942</v>
      </c>
      <c r="G3164" s="44">
        <v>2.6050000000000001E-3</v>
      </c>
      <c r="H3164" s="44">
        <v>5.2700000000000004E-3</v>
      </c>
      <c r="I3164" s="44">
        <v>7.685E-3</v>
      </c>
      <c r="J3164" s="44">
        <v>3.2500000000000001E-2</v>
      </c>
      <c r="K3164" s="44">
        <v>1.9224000000000002E-2</v>
      </c>
      <c r="M3164" s="45">
        <v>1.1807E-3</v>
      </c>
    </row>
    <row r="3165" spans="4:13" ht="15.75" customHeight="1" x14ac:dyDescent="0.25">
      <c r="D3165" s="40"/>
      <c r="E3165" s="40"/>
      <c r="F3165" s="101">
        <v>40945</v>
      </c>
      <c r="G3165" s="44">
        <v>2.5975E-3</v>
      </c>
      <c r="H3165" s="44">
        <v>5.2325000000000002E-3</v>
      </c>
      <c r="I3165" s="44">
        <v>7.6875000000000008E-3</v>
      </c>
      <c r="J3165" s="44">
        <v>3.2500000000000001E-2</v>
      </c>
      <c r="K3165" s="44">
        <v>1.9066E-2</v>
      </c>
      <c r="M3165" s="45">
        <v>1.1655999999999999E-3</v>
      </c>
    </row>
    <row r="3166" spans="4:13" ht="15.75" customHeight="1" x14ac:dyDescent="0.25">
      <c r="D3166" s="40"/>
      <c r="E3166" s="40"/>
      <c r="F3166" s="101">
        <v>40946</v>
      </c>
      <c r="G3166" s="44">
        <v>2.5700000000000002E-3</v>
      </c>
      <c r="H3166" s="44">
        <v>5.1999999999999998E-3</v>
      </c>
      <c r="I3166" s="44">
        <v>7.6600000000000001E-3</v>
      </c>
      <c r="J3166" s="44">
        <v>3.2500000000000001E-2</v>
      </c>
      <c r="K3166" s="44">
        <v>1.9734000000000002E-2</v>
      </c>
      <c r="M3166" s="45">
        <v>1.1793999999999999E-3</v>
      </c>
    </row>
    <row r="3167" spans="4:13" ht="15.75" customHeight="1" x14ac:dyDescent="0.25">
      <c r="D3167" s="40"/>
      <c r="E3167" s="40"/>
      <c r="F3167" s="101">
        <v>40947</v>
      </c>
      <c r="G3167" s="44">
        <v>2.5474999999999999E-3</v>
      </c>
      <c r="H3167" s="44">
        <v>5.1324999999999999E-3</v>
      </c>
      <c r="I3167" s="44">
        <v>7.6224999999999999E-3</v>
      </c>
      <c r="J3167" s="44">
        <v>3.2500000000000001E-2</v>
      </c>
      <c r="K3167" s="44">
        <v>1.9821999999999999E-2</v>
      </c>
      <c r="M3167" s="45">
        <v>1.1931999999999999E-3</v>
      </c>
    </row>
    <row r="3168" spans="4:13" ht="15.75" customHeight="1" x14ac:dyDescent="0.25">
      <c r="D3168" s="40"/>
      <c r="E3168" s="40"/>
      <c r="F3168" s="101">
        <v>40948</v>
      </c>
      <c r="G3168" s="44">
        <v>2.5349999999999999E-3</v>
      </c>
      <c r="H3168" s="44">
        <v>5.1000000000000004E-3</v>
      </c>
      <c r="I3168" s="44">
        <v>7.5860000000000007E-3</v>
      </c>
      <c r="J3168" s="44">
        <v>3.2500000000000001E-2</v>
      </c>
      <c r="K3168" s="44">
        <v>2.0364E-2</v>
      </c>
      <c r="M3168" s="45">
        <v>1.2173000000000002E-3</v>
      </c>
    </row>
    <row r="3169" spans="4:13" ht="15.75" customHeight="1" x14ac:dyDescent="0.25">
      <c r="D3169" s="40"/>
      <c r="E3169" s="40"/>
      <c r="F3169" s="101">
        <v>40949</v>
      </c>
      <c r="G3169" s="44">
        <v>2.5049999999999998E-3</v>
      </c>
      <c r="H3169" s="44">
        <v>5.0600000000000003E-3</v>
      </c>
      <c r="I3169" s="44">
        <v>7.5810000000000001E-3</v>
      </c>
      <c r="J3169" s="44">
        <v>3.2500000000000001E-2</v>
      </c>
      <c r="K3169" s="44">
        <v>1.9862000000000001E-2</v>
      </c>
      <c r="M3169" s="45">
        <v>1.2614E-3</v>
      </c>
    </row>
    <row r="3170" spans="4:13" ht="15.75" customHeight="1" x14ac:dyDescent="0.25">
      <c r="D3170" s="40"/>
      <c r="E3170" s="40"/>
      <c r="F3170" s="101">
        <v>40952</v>
      </c>
      <c r="G3170" s="44">
        <v>2.4849999999999998E-3</v>
      </c>
      <c r="H3170" s="44">
        <v>5.0260000000000001E-3</v>
      </c>
      <c r="I3170" s="44">
        <v>7.5560000000000002E-3</v>
      </c>
      <c r="J3170" s="44">
        <v>3.2500000000000001E-2</v>
      </c>
      <c r="K3170" s="44">
        <v>1.9740999999999998E-2</v>
      </c>
      <c r="M3170" s="45">
        <v>1.2482999999999999E-3</v>
      </c>
    </row>
    <row r="3171" spans="4:13" ht="15.75" customHeight="1" x14ac:dyDescent="0.25">
      <c r="D3171" s="40"/>
      <c r="E3171" s="40"/>
      <c r="F3171" s="101">
        <v>40953</v>
      </c>
      <c r="G3171" s="44">
        <v>2.4749999999999998E-3</v>
      </c>
      <c r="H3171" s="44">
        <v>4.9759999999999995E-3</v>
      </c>
      <c r="I3171" s="44">
        <v>7.5360000000000002E-3</v>
      </c>
      <c r="J3171" s="44">
        <v>3.2500000000000001E-2</v>
      </c>
      <c r="K3171" s="44">
        <v>1.9361E-2</v>
      </c>
      <c r="M3171" s="45">
        <v>1.2482999999999999E-3</v>
      </c>
    </row>
    <row r="3172" spans="4:13" ht="15.75" customHeight="1" x14ac:dyDescent="0.25">
      <c r="D3172" s="40"/>
      <c r="E3172" s="40"/>
      <c r="F3172" s="101">
        <v>40954</v>
      </c>
      <c r="G3172" s="44">
        <v>2.4599999999999999E-3</v>
      </c>
      <c r="H3172" s="44">
        <v>4.9509999999999997E-3</v>
      </c>
      <c r="I3172" s="44">
        <v>7.5209999999999999E-3</v>
      </c>
      <c r="J3172" s="44">
        <v>3.2500000000000001E-2</v>
      </c>
      <c r="K3172" s="44">
        <v>1.9275E-2</v>
      </c>
      <c r="M3172" s="45">
        <v>1.2587000000000002E-3</v>
      </c>
    </row>
    <row r="3173" spans="4:13" ht="15.75" customHeight="1" x14ac:dyDescent="0.25">
      <c r="D3173" s="40"/>
      <c r="E3173" s="40"/>
      <c r="F3173" s="101">
        <v>40955</v>
      </c>
      <c r="G3173" s="44">
        <v>2.4550000000000002E-3</v>
      </c>
      <c r="H3173" s="44">
        <v>4.9309999999999996E-3</v>
      </c>
      <c r="I3173" s="44">
        <v>7.5209999999999999E-3</v>
      </c>
      <c r="J3173" s="44">
        <v>3.2500000000000001E-2</v>
      </c>
      <c r="K3173" s="44">
        <v>1.9826999999999997E-2</v>
      </c>
      <c r="M3173" s="45">
        <v>1.2725E-3</v>
      </c>
    </row>
    <row r="3174" spans="4:13" ht="15.75" customHeight="1" x14ac:dyDescent="0.25">
      <c r="D3174" s="40"/>
      <c r="E3174" s="40"/>
      <c r="F3174" s="101">
        <v>40956</v>
      </c>
      <c r="G3174" s="44">
        <v>2.4550000000000002E-3</v>
      </c>
      <c r="H3174" s="44">
        <v>4.9309999999999996E-3</v>
      </c>
      <c r="I3174" s="44">
        <v>7.5110000000000003E-3</v>
      </c>
      <c r="J3174" s="44">
        <v>3.2500000000000001E-2</v>
      </c>
      <c r="K3174" s="44">
        <v>2.0017E-2</v>
      </c>
      <c r="M3174" s="45">
        <v>1.3484999999999999E-3</v>
      </c>
    </row>
    <row r="3175" spans="4:13" ht="15.75" customHeight="1" x14ac:dyDescent="0.25">
      <c r="D3175" s="40"/>
      <c r="E3175" s="40"/>
      <c r="F3175" s="101">
        <v>40959</v>
      </c>
      <c r="G3175" s="44">
        <v>2.4550000000000002E-3</v>
      </c>
      <c r="H3175" s="44">
        <v>4.9309999999999996E-3</v>
      </c>
      <c r="I3175" s="44">
        <v>7.5110000000000003E-3</v>
      </c>
      <c r="J3175" s="44" t="s">
        <v>33</v>
      </c>
      <c r="K3175" s="44">
        <v>2.0017E-2</v>
      </c>
      <c r="M3175" s="45">
        <v>1.3484999999999999E-3</v>
      </c>
    </row>
    <row r="3176" spans="4:13" ht="15.75" customHeight="1" x14ac:dyDescent="0.25">
      <c r="D3176" s="40"/>
      <c r="E3176" s="40"/>
      <c r="F3176" s="101">
        <v>40960</v>
      </c>
      <c r="G3176" s="44">
        <v>2.4550000000000002E-3</v>
      </c>
      <c r="H3176" s="44">
        <v>4.9259999999999998E-3</v>
      </c>
      <c r="I3176" s="44">
        <v>7.5209999999999999E-3</v>
      </c>
      <c r="J3176" s="44">
        <v>3.2500000000000001E-2</v>
      </c>
      <c r="K3176" s="44">
        <v>2.0590999999999998E-2</v>
      </c>
      <c r="M3176" s="45">
        <v>1.4415000000000001E-3</v>
      </c>
    </row>
    <row r="3177" spans="4:13" ht="15.75" customHeight="1" x14ac:dyDescent="0.25">
      <c r="D3177" s="40"/>
      <c r="E3177" s="40"/>
      <c r="F3177" s="101">
        <v>40961</v>
      </c>
      <c r="G3177" s="44">
        <v>2.4450000000000001E-3</v>
      </c>
      <c r="H3177" s="44">
        <v>4.9160000000000002E-3</v>
      </c>
      <c r="I3177" s="44">
        <v>7.5309999999999995E-3</v>
      </c>
      <c r="J3177" s="44">
        <v>3.2500000000000001E-2</v>
      </c>
      <c r="K3177" s="44">
        <v>2.0034E-2</v>
      </c>
      <c r="M3177" s="45">
        <v>1.469E-3</v>
      </c>
    </row>
    <row r="3178" spans="4:13" ht="15.75" customHeight="1" x14ac:dyDescent="0.25">
      <c r="D3178" s="40"/>
      <c r="E3178" s="40"/>
      <c r="F3178" s="101">
        <v>40962</v>
      </c>
      <c r="G3178" s="44">
        <v>2.4399999999999999E-3</v>
      </c>
      <c r="H3178" s="44">
        <v>4.9059999999999998E-3</v>
      </c>
      <c r="I3178" s="44">
        <v>7.5309999999999995E-3</v>
      </c>
      <c r="J3178" s="44">
        <v>3.2500000000000001E-2</v>
      </c>
      <c r="K3178" s="44">
        <v>1.9965E-2</v>
      </c>
      <c r="M3178" s="45">
        <v>1.4896999999999998E-3</v>
      </c>
    </row>
    <row r="3179" spans="4:13" ht="15.75" customHeight="1" x14ac:dyDescent="0.25">
      <c r="D3179" s="40"/>
      <c r="E3179" s="40"/>
      <c r="F3179" s="101">
        <v>40963</v>
      </c>
      <c r="G3179" s="44">
        <v>2.4399999999999999E-3</v>
      </c>
      <c r="H3179" s="44">
        <v>4.9059999999999998E-3</v>
      </c>
      <c r="I3179" s="44">
        <v>7.5309999999999995E-3</v>
      </c>
      <c r="J3179" s="44">
        <v>3.2500000000000001E-2</v>
      </c>
      <c r="K3179" s="44">
        <v>1.9757E-2</v>
      </c>
      <c r="M3179" s="45">
        <v>1.5001000000000001E-3</v>
      </c>
    </row>
    <row r="3180" spans="4:13" ht="15.75" customHeight="1" x14ac:dyDescent="0.25">
      <c r="D3180" s="40"/>
      <c r="E3180" s="40"/>
      <c r="F3180" s="101">
        <v>40966</v>
      </c>
      <c r="G3180" s="44">
        <v>2.4399999999999999E-3</v>
      </c>
      <c r="H3180" s="44">
        <v>4.8909999999999995E-3</v>
      </c>
      <c r="I3180" s="44">
        <v>7.5209999999999999E-3</v>
      </c>
      <c r="J3180" s="44">
        <v>3.2500000000000001E-2</v>
      </c>
      <c r="K3180" s="44">
        <v>1.9255000000000001E-2</v>
      </c>
      <c r="M3180" s="45">
        <v>1.5518000000000001E-3</v>
      </c>
    </row>
    <row r="3181" spans="4:13" ht="15.75" customHeight="1" x14ac:dyDescent="0.25">
      <c r="D3181" s="40"/>
      <c r="E3181" s="40"/>
      <c r="F3181" s="101">
        <v>40967</v>
      </c>
      <c r="G3181" s="44">
        <v>2.4399999999999999E-3</v>
      </c>
      <c r="H3181" s="44">
        <v>4.875E-3</v>
      </c>
      <c r="I3181" s="44">
        <v>7.5049999999999995E-3</v>
      </c>
      <c r="J3181" s="44">
        <v>3.2500000000000001E-2</v>
      </c>
      <c r="K3181" s="44">
        <v>1.9428000000000001E-2</v>
      </c>
      <c r="M3181" s="45">
        <v>1.5518000000000001E-3</v>
      </c>
    </row>
    <row r="3182" spans="4:13" ht="15.75" customHeight="1" x14ac:dyDescent="0.25">
      <c r="D3182" s="40"/>
      <c r="E3182" s="40"/>
      <c r="F3182" s="101">
        <v>40968</v>
      </c>
      <c r="G3182" s="44">
        <v>2.4350000000000001E-3</v>
      </c>
      <c r="H3182" s="44">
        <v>4.8425000000000004E-3</v>
      </c>
      <c r="I3182" s="44">
        <v>7.4875000000000002E-3</v>
      </c>
      <c r="J3182" s="44">
        <v>3.2500000000000001E-2</v>
      </c>
      <c r="K3182" s="44">
        <v>1.9705E-2</v>
      </c>
      <c r="M3182" s="45">
        <v>1.5621999999999999E-3</v>
      </c>
    </row>
    <row r="3183" spans="4:13" ht="15.75" customHeight="1" x14ac:dyDescent="0.25">
      <c r="D3183" s="40"/>
      <c r="E3183" s="40"/>
      <c r="F3183" s="101">
        <v>40969</v>
      </c>
      <c r="G3183" s="44">
        <v>2.4299999999999999E-3</v>
      </c>
      <c r="H3183" s="44">
        <v>4.797E-3</v>
      </c>
      <c r="I3183" s="44">
        <v>7.4819999999999999E-3</v>
      </c>
      <c r="J3183" s="44">
        <v>3.2500000000000001E-2</v>
      </c>
      <c r="K3183" s="44">
        <v>2.0261000000000001E-2</v>
      </c>
      <c r="M3183" s="45">
        <v>1.4657000000000001E-3</v>
      </c>
    </row>
    <row r="3184" spans="4:13" ht="15.75" customHeight="1" x14ac:dyDescent="0.25">
      <c r="D3184" s="40"/>
      <c r="E3184" s="40"/>
      <c r="F3184" s="101">
        <v>40970</v>
      </c>
      <c r="G3184" s="44">
        <v>2.4275E-3</v>
      </c>
      <c r="H3184" s="44">
        <v>4.7575000000000004E-3</v>
      </c>
      <c r="I3184" s="44">
        <v>7.4524999999999999E-3</v>
      </c>
      <c r="J3184" s="44">
        <v>3.2500000000000001E-2</v>
      </c>
      <c r="K3184" s="44">
        <v>1.9739E-2</v>
      </c>
      <c r="M3184" s="45">
        <v>1.4613999999999999E-3</v>
      </c>
    </row>
    <row r="3185" spans="4:13" ht="15.75" customHeight="1" x14ac:dyDescent="0.25">
      <c r="D3185" s="40"/>
      <c r="E3185" s="40"/>
      <c r="F3185" s="101">
        <v>40973</v>
      </c>
      <c r="G3185" s="44">
        <v>2.4275E-3</v>
      </c>
      <c r="H3185" s="44">
        <v>4.7455000000000006E-3</v>
      </c>
      <c r="I3185" s="44">
        <v>7.4319999999999994E-3</v>
      </c>
      <c r="J3185" s="44">
        <v>3.2500000000000001E-2</v>
      </c>
      <c r="K3185" s="44">
        <v>2.0104E-2</v>
      </c>
      <c r="M3185" s="45">
        <v>1.4840000000000001E-3</v>
      </c>
    </row>
    <row r="3186" spans="4:13" ht="15.75" customHeight="1" x14ac:dyDescent="0.25">
      <c r="D3186" s="40"/>
      <c r="E3186" s="40"/>
      <c r="F3186" s="101">
        <v>40974</v>
      </c>
      <c r="G3186" s="44">
        <v>2.4275E-3</v>
      </c>
      <c r="H3186" s="44">
        <v>4.7455000000000006E-3</v>
      </c>
      <c r="I3186" s="44">
        <v>7.4319999999999994E-3</v>
      </c>
      <c r="J3186" s="44">
        <v>3.2500000000000001E-2</v>
      </c>
      <c r="K3186" s="44">
        <v>1.9427E-2</v>
      </c>
      <c r="M3186" s="45">
        <v>1.5471999999999999E-3</v>
      </c>
    </row>
    <row r="3187" spans="4:13" ht="15.75" customHeight="1" x14ac:dyDescent="0.25">
      <c r="D3187" s="40"/>
      <c r="E3187" s="40"/>
      <c r="F3187" s="101">
        <v>40975</v>
      </c>
      <c r="G3187" s="44">
        <v>2.4275E-3</v>
      </c>
      <c r="H3187" s="44">
        <v>4.7455000000000006E-3</v>
      </c>
      <c r="I3187" s="44">
        <v>7.4419999999999998E-3</v>
      </c>
      <c r="J3187" s="44">
        <v>3.2500000000000001E-2</v>
      </c>
      <c r="K3187" s="44">
        <v>1.9755999999999999E-2</v>
      </c>
      <c r="M3187" s="45">
        <v>1.5516E-3</v>
      </c>
    </row>
    <row r="3188" spans="4:13" ht="15.75" customHeight="1" x14ac:dyDescent="0.25">
      <c r="D3188" s="40"/>
      <c r="E3188" s="40"/>
      <c r="F3188" s="101">
        <v>40976</v>
      </c>
      <c r="G3188" s="44">
        <v>2.4174999999999999E-3</v>
      </c>
      <c r="H3188" s="44">
        <v>4.7355000000000001E-3</v>
      </c>
      <c r="I3188" s="44">
        <v>7.4419999999999998E-3</v>
      </c>
      <c r="J3188" s="44">
        <v>3.2500000000000001E-2</v>
      </c>
      <c r="K3188" s="44">
        <v>2.0121000000000003E-2</v>
      </c>
      <c r="M3188" s="45">
        <v>1.5595000000000001E-3</v>
      </c>
    </row>
    <row r="3189" spans="4:13" ht="15.75" customHeight="1" x14ac:dyDescent="0.25">
      <c r="D3189" s="40"/>
      <c r="E3189" s="40"/>
      <c r="F3189" s="101">
        <v>40977</v>
      </c>
      <c r="G3189" s="44">
        <v>2.4174999999999999E-3</v>
      </c>
      <c r="H3189" s="44">
        <v>4.7355000000000001E-3</v>
      </c>
      <c r="I3189" s="44">
        <v>7.4419999999999998E-3</v>
      </c>
      <c r="J3189" s="44">
        <v>3.2500000000000001E-2</v>
      </c>
      <c r="K3189" s="44">
        <v>2.0278999999999998E-2</v>
      </c>
      <c r="M3189" s="45">
        <v>1.5614000000000001E-3</v>
      </c>
    </row>
    <row r="3190" spans="4:13" ht="15.75" customHeight="1" x14ac:dyDescent="0.25">
      <c r="D3190" s="40"/>
      <c r="E3190" s="40"/>
      <c r="F3190" s="101">
        <v>40980</v>
      </c>
      <c r="G3190" s="44">
        <v>2.4174999999999999E-3</v>
      </c>
      <c r="H3190" s="44">
        <v>4.7355000000000001E-3</v>
      </c>
      <c r="I3190" s="44">
        <v>7.4419999999999998E-3</v>
      </c>
      <c r="J3190" s="44">
        <v>3.2500000000000001E-2</v>
      </c>
      <c r="K3190" s="44">
        <v>2.0331000000000002E-2</v>
      </c>
      <c r="M3190" s="45">
        <v>1.5711E-3</v>
      </c>
    </row>
    <row r="3191" spans="4:13" ht="15.75" customHeight="1" x14ac:dyDescent="0.25">
      <c r="D3191" s="40"/>
      <c r="E3191" s="40"/>
      <c r="F3191" s="101">
        <v>40981</v>
      </c>
      <c r="G3191" s="44">
        <v>2.4174999999999999E-3</v>
      </c>
      <c r="H3191" s="44">
        <v>4.7365000000000003E-3</v>
      </c>
      <c r="I3191" s="44">
        <v>7.4439999999999992E-3</v>
      </c>
      <c r="J3191" s="44">
        <v>3.2500000000000001E-2</v>
      </c>
      <c r="K3191" s="44">
        <v>2.1263000000000001E-2</v>
      </c>
      <c r="M3191" s="45">
        <v>1.5774999999999999E-3</v>
      </c>
    </row>
    <row r="3192" spans="4:13" ht="15.75" customHeight="1" x14ac:dyDescent="0.25">
      <c r="D3192" s="40"/>
      <c r="E3192" s="40"/>
      <c r="F3192" s="101">
        <v>40982</v>
      </c>
      <c r="G3192" s="44">
        <v>2.4174999999999999E-3</v>
      </c>
      <c r="H3192" s="44">
        <v>4.7365000000000003E-3</v>
      </c>
      <c r="I3192" s="44">
        <v>7.4350000000000006E-3</v>
      </c>
      <c r="J3192" s="44">
        <v>3.2500000000000001E-2</v>
      </c>
      <c r="K3192" s="44">
        <v>2.2686000000000001E-2</v>
      </c>
      <c r="M3192" s="45">
        <v>1.5819E-3</v>
      </c>
    </row>
    <row r="3193" spans="4:13" ht="15.75" customHeight="1" x14ac:dyDescent="0.25">
      <c r="D3193" s="40"/>
      <c r="E3193" s="40"/>
      <c r="F3193" s="101">
        <v>40983</v>
      </c>
      <c r="G3193" s="44">
        <v>2.4174999999999999E-3</v>
      </c>
      <c r="H3193" s="44">
        <v>4.7365000000000003E-3</v>
      </c>
      <c r="I3193" s="44">
        <v>7.4250000000000002E-3</v>
      </c>
      <c r="J3193" s="44">
        <v>3.2500000000000001E-2</v>
      </c>
      <c r="K3193" s="44">
        <v>2.2793999999999998E-2</v>
      </c>
      <c r="M3193" s="45">
        <v>1.5876000000000002E-3</v>
      </c>
    </row>
    <row r="3194" spans="4:13" ht="15.75" customHeight="1" x14ac:dyDescent="0.25">
      <c r="D3194" s="40"/>
      <c r="E3194" s="40"/>
      <c r="F3194" s="101">
        <v>40984</v>
      </c>
      <c r="G3194" s="44">
        <v>2.4174999999999999E-3</v>
      </c>
      <c r="H3194" s="44">
        <v>4.7365000000000003E-3</v>
      </c>
      <c r="I3194" s="44">
        <v>7.4089999999999998E-3</v>
      </c>
      <c r="J3194" s="44">
        <v>3.2500000000000001E-2</v>
      </c>
      <c r="K3194" s="44">
        <v>2.2940000000000002E-2</v>
      </c>
      <c r="M3194" s="45">
        <v>1.5742999999999998E-3</v>
      </c>
    </row>
    <row r="3195" spans="4:13" ht="15.75" customHeight="1" x14ac:dyDescent="0.25">
      <c r="D3195" s="40"/>
      <c r="E3195" s="40"/>
      <c r="F3195" s="101">
        <v>40987</v>
      </c>
      <c r="G3195" s="44">
        <v>2.4174999999999999E-3</v>
      </c>
      <c r="H3195" s="44">
        <v>4.7365000000000003E-3</v>
      </c>
      <c r="I3195" s="44">
        <v>7.3990000000000002E-3</v>
      </c>
      <c r="J3195" s="44">
        <v>3.2500000000000001E-2</v>
      </c>
      <c r="K3195" s="44">
        <v>2.3772000000000001E-2</v>
      </c>
      <c r="M3195" s="45">
        <v>1.5324E-3</v>
      </c>
    </row>
    <row r="3196" spans="4:13" ht="15.75" customHeight="1" x14ac:dyDescent="0.25">
      <c r="D3196" s="40"/>
      <c r="E3196" s="40"/>
      <c r="F3196" s="101">
        <v>40988</v>
      </c>
      <c r="G3196" s="44">
        <v>2.4174999999999999E-3</v>
      </c>
      <c r="H3196" s="44">
        <v>4.7415000000000001E-3</v>
      </c>
      <c r="I3196" s="44">
        <v>7.3990000000000002E-3</v>
      </c>
      <c r="J3196" s="44">
        <v>3.2500000000000001E-2</v>
      </c>
      <c r="K3196" s="44">
        <v>2.3591000000000001E-2</v>
      </c>
      <c r="M3196" s="45">
        <v>1.5129999999999998E-3</v>
      </c>
    </row>
    <row r="3197" spans="4:13" ht="15.75" customHeight="1" x14ac:dyDescent="0.25">
      <c r="D3197" s="40"/>
      <c r="E3197" s="40"/>
      <c r="F3197" s="101">
        <v>40989</v>
      </c>
      <c r="G3197" s="44">
        <v>2.4174999999999999E-3</v>
      </c>
      <c r="H3197" s="44">
        <v>4.7415000000000001E-3</v>
      </c>
      <c r="I3197" s="44">
        <v>7.3990000000000002E-3</v>
      </c>
      <c r="J3197" s="44">
        <v>3.2500000000000001E-2</v>
      </c>
      <c r="K3197" s="44">
        <v>2.2959999999999998E-2</v>
      </c>
      <c r="M3197" s="45">
        <v>1.4455000000000002E-3</v>
      </c>
    </row>
    <row r="3198" spans="4:13" ht="15.75" customHeight="1" x14ac:dyDescent="0.25">
      <c r="D3198" s="40"/>
      <c r="E3198" s="40"/>
      <c r="F3198" s="101">
        <v>40990</v>
      </c>
      <c r="G3198" s="44">
        <v>2.4174999999999999E-3</v>
      </c>
      <c r="H3198" s="44">
        <v>4.7365000000000003E-3</v>
      </c>
      <c r="I3198" s="44">
        <v>7.3990000000000002E-3</v>
      </c>
      <c r="J3198" s="44">
        <v>3.2500000000000001E-2</v>
      </c>
      <c r="K3198" s="44">
        <v>2.2780999999999999E-2</v>
      </c>
      <c r="M3198" s="45">
        <v>1.4469999999999999E-3</v>
      </c>
    </row>
    <row r="3199" spans="4:13" ht="15.75" customHeight="1" x14ac:dyDescent="0.25">
      <c r="D3199" s="40"/>
      <c r="E3199" s="40"/>
      <c r="F3199" s="101">
        <v>40991</v>
      </c>
      <c r="G3199" s="44">
        <v>2.4124999999999997E-3</v>
      </c>
      <c r="H3199" s="44">
        <v>4.7315000000000005E-3</v>
      </c>
      <c r="I3199" s="44">
        <v>7.4089999999999998E-3</v>
      </c>
      <c r="J3199" s="44">
        <v>3.2500000000000001E-2</v>
      </c>
      <c r="K3199" s="44">
        <v>2.2317E-2</v>
      </c>
      <c r="M3199" s="45">
        <v>1.4580999999999999E-3</v>
      </c>
    </row>
    <row r="3200" spans="4:13" ht="15.75" customHeight="1" x14ac:dyDescent="0.25">
      <c r="D3200" s="40"/>
      <c r="E3200" s="40"/>
      <c r="F3200" s="101">
        <v>40994</v>
      </c>
      <c r="G3200" s="44">
        <v>2.4124999999999997E-3</v>
      </c>
      <c r="H3200" s="44">
        <v>4.7264999999999998E-3</v>
      </c>
      <c r="I3200" s="44">
        <v>7.3929999999999994E-3</v>
      </c>
      <c r="J3200" s="44">
        <v>3.2500000000000001E-2</v>
      </c>
      <c r="K3200" s="44">
        <v>2.2478999999999999E-2</v>
      </c>
      <c r="M3200" s="45">
        <v>1.4323000000000001E-3</v>
      </c>
    </row>
    <row r="3201" spans="4:13" ht="15.75" customHeight="1" x14ac:dyDescent="0.25">
      <c r="D3201" s="40"/>
      <c r="E3201" s="40"/>
      <c r="F3201" s="101">
        <v>40995</v>
      </c>
      <c r="G3201" s="44">
        <v>2.4124999999999997E-3</v>
      </c>
      <c r="H3201" s="44">
        <v>4.7064999999999997E-3</v>
      </c>
      <c r="I3201" s="44">
        <v>7.3680000000000004E-3</v>
      </c>
      <c r="J3201" s="44">
        <v>3.2500000000000001E-2</v>
      </c>
      <c r="K3201" s="44">
        <v>2.1836000000000001E-2</v>
      </c>
      <c r="M3201" s="45">
        <v>1.4162000000000001E-3</v>
      </c>
    </row>
    <row r="3202" spans="4:13" ht="15.75" customHeight="1" x14ac:dyDescent="0.25">
      <c r="D3202" s="40"/>
      <c r="E3202" s="40"/>
      <c r="F3202" s="101">
        <v>40996</v>
      </c>
      <c r="G3202" s="44">
        <v>2.4124999999999997E-3</v>
      </c>
      <c r="H3202" s="44">
        <v>4.6965000000000002E-3</v>
      </c>
      <c r="I3202" s="44">
        <v>7.358E-3</v>
      </c>
      <c r="J3202" s="44">
        <v>3.2500000000000001E-2</v>
      </c>
      <c r="K3202" s="44">
        <v>2.1996999999999999E-2</v>
      </c>
      <c r="M3202" s="45">
        <v>1.3940000000000001E-3</v>
      </c>
    </row>
    <row r="3203" spans="4:13" ht="15.75" customHeight="1" x14ac:dyDescent="0.25">
      <c r="D3203" s="40"/>
      <c r="E3203" s="40"/>
      <c r="F3203" s="101">
        <v>40997</v>
      </c>
      <c r="G3203" s="44">
        <v>2.4124999999999997E-3</v>
      </c>
      <c r="H3203" s="44">
        <v>4.6814999999999999E-3</v>
      </c>
      <c r="I3203" s="44">
        <v>7.3429999999999997E-3</v>
      </c>
      <c r="J3203" s="44">
        <v>3.2500000000000001E-2</v>
      </c>
      <c r="K3203" s="44">
        <v>2.1587000000000002E-2</v>
      </c>
      <c r="M3203" s="45">
        <v>1.3937999999999999E-3</v>
      </c>
    </row>
    <row r="3204" spans="4:13" ht="15.75" customHeight="1" x14ac:dyDescent="0.25">
      <c r="D3204" s="40"/>
      <c r="E3204" s="40"/>
      <c r="F3204" s="101">
        <v>40998</v>
      </c>
      <c r="G3204" s="44">
        <v>2.4124999999999997E-3</v>
      </c>
      <c r="H3204" s="44">
        <v>4.6814999999999999E-3</v>
      </c>
      <c r="I3204" s="44">
        <v>7.3340000000000002E-3</v>
      </c>
      <c r="J3204" s="44">
        <v>3.2500000000000001E-2</v>
      </c>
      <c r="K3204" s="44">
        <v>2.2088E-2</v>
      </c>
      <c r="M3204" s="45">
        <v>1.4001E-3</v>
      </c>
    </row>
    <row r="3205" spans="4:13" ht="15.75" customHeight="1" x14ac:dyDescent="0.25">
      <c r="D3205" s="40"/>
      <c r="E3205" s="40"/>
      <c r="F3205" s="101">
        <v>41001</v>
      </c>
      <c r="G3205" s="44">
        <v>2.4124999999999997E-3</v>
      </c>
      <c r="H3205" s="44">
        <v>4.6814999999999999E-3</v>
      </c>
      <c r="I3205" s="44">
        <v>7.3340000000000002E-3</v>
      </c>
      <c r="J3205" s="44">
        <v>3.2500000000000001E-2</v>
      </c>
      <c r="K3205" s="44">
        <v>2.1819999999999999E-2</v>
      </c>
      <c r="M3205" s="45">
        <v>1.5001000000000001E-3</v>
      </c>
    </row>
    <row r="3206" spans="4:13" ht="15.75" customHeight="1" x14ac:dyDescent="0.25">
      <c r="D3206" s="40"/>
      <c r="E3206" s="40"/>
      <c r="F3206" s="101">
        <v>41002</v>
      </c>
      <c r="G3206" s="44">
        <v>2.4124999999999997E-3</v>
      </c>
      <c r="H3206" s="44">
        <v>4.6915000000000004E-3</v>
      </c>
      <c r="I3206" s="44">
        <v>7.3440000000000007E-3</v>
      </c>
      <c r="J3206" s="44">
        <v>3.2500000000000001E-2</v>
      </c>
      <c r="K3206" s="44">
        <v>2.2987999999999998E-2</v>
      </c>
      <c r="M3206" s="45">
        <v>1.4868000000000001E-3</v>
      </c>
    </row>
    <row r="3207" spans="4:13" ht="15.75" customHeight="1" x14ac:dyDescent="0.25">
      <c r="D3207" s="40"/>
      <c r="E3207" s="40"/>
      <c r="F3207" s="101">
        <v>41003</v>
      </c>
      <c r="G3207" s="44">
        <v>2.4124999999999997E-3</v>
      </c>
      <c r="H3207" s="44">
        <v>4.6915000000000004E-3</v>
      </c>
      <c r="I3207" s="44">
        <v>7.3440000000000007E-3</v>
      </c>
      <c r="J3207" s="44">
        <v>3.2500000000000001E-2</v>
      </c>
      <c r="K3207" s="44">
        <v>2.2232999999999999E-2</v>
      </c>
      <c r="M3207" s="45">
        <v>1.4834E-3</v>
      </c>
    </row>
    <row r="3208" spans="4:13" ht="15.75" customHeight="1" x14ac:dyDescent="0.25">
      <c r="D3208" s="40"/>
      <c r="E3208" s="40"/>
      <c r="F3208" s="101">
        <v>41004</v>
      </c>
      <c r="G3208" s="44">
        <v>2.4124999999999997E-3</v>
      </c>
      <c r="H3208" s="44">
        <v>4.6915000000000004E-3</v>
      </c>
      <c r="I3208" s="44">
        <v>7.3340000000000002E-3</v>
      </c>
      <c r="J3208" s="44">
        <v>3.2500000000000001E-2</v>
      </c>
      <c r="K3208" s="44">
        <v>2.1804999999999998E-2</v>
      </c>
      <c r="M3208" s="45">
        <v>1.4938000000000002E-3</v>
      </c>
    </row>
    <row r="3209" spans="4:13" ht="15.75" customHeight="1" x14ac:dyDescent="0.25">
      <c r="D3209" s="40"/>
      <c r="E3209" s="40"/>
      <c r="F3209" s="101">
        <v>41005</v>
      </c>
      <c r="G3209" s="44" t="s">
        <v>33</v>
      </c>
      <c r="H3209" s="44" t="s">
        <v>33</v>
      </c>
      <c r="I3209" s="44" t="s">
        <v>33</v>
      </c>
      <c r="J3209" s="44" t="s">
        <v>33</v>
      </c>
      <c r="K3209" s="44">
        <v>2.1804999999999998E-2</v>
      </c>
      <c r="M3209" s="45">
        <v>1.4938000000000002E-3</v>
      </c>
    </row>
    <row r="3210" spans="4:13" ht="15.75" customHeight="1" x14ac:dyDescent="0.25">
      <c r="D3210" s="40"/>
      <c r="E3210" s="40"/>
      <c r="F3210" s="101">
        <v>41008</v>
      </c>
      <c r="G3210" s="44" t="s">
        <v>33</v>
      </c>
      <c r="H3210" s="44" t="s">
        <v>33</v>
      </c>
      <c r="I3210" s="44" t="s">
        <v>33</v>
      </c>
      <c r="J3210" s="44">
        <v>3.2500000000000001E-2</v>
      </c>
      <c r="K3210" s="44">
        <v>2.0474000000000003E-2</v>
      </c>
      <c r="M3210" s="45">
        <v>1.4334E-3</v>
      </c>
    </row>
    <row r="3211" spans="4:13" ht="15.75" customHeight="1" x14ac:dyDescent="0.25">
      <c r="D3211" s="40"/>
      <c r="E3211" s="40"/>
      <c r="F3211" s="101">
        <v>41009</v>
      </c>
      <c r="G3211" s="44">
        <v>2.4025000000000001E-3</v>
      </c>
      <c r="H3211" s="44">
        <v>4.6915000000000004E-3</v>
      </c>
      <c r="I3211" s="44">
        <v>7.3340000000000002E-3</v>
      </c>
      <c r="J3211" s="44">
        <v>3.2500000000000001E-2</v>
      </c>
      <c r="K3211" s="44">
        <v>1.9823E-2</v>
      </c>
      <c r="M3211" s="45">
        <v>1.4200999999999999E-3</v>
      </c>
    </row>
    <row r="3212" spans="4:13" ht="15.75" customHeight="1" x14ac:dyDescent="0.25">
      <c r="D3212" s="40"/>
      <c r="E3212" s="40"/>
      <c r="F3212" s="101">
        <v>41010</v>
      </c>
      <c r="G3212" s="44">
        <v>2.4025000000000001E-3</v>
      </c>
      <c r="H3212" s="44">
        <v>4.6864999999999997E-3</v>
      </c>
      <c r="I3212" s="44">
        <v>7.3340000000000002E-3</v>
      </c>
      <c r="J3212" s="44">
        <v>3.2500000000000001E-2</v>
      </c>
      <c r="K3212" s="44">
        <v>2.0350999999999998E-2</v>
      </c>
      <c r="M3212" s="45">
        <v>1.4134E-3</v>
      </c>
    </row>
    <row r="3213" spans="4:13" ht="15.75" customHeight="1" x14ac:dyDescent="0.25">
      <c r="D3213" s="40"/>
      <c r="E3213" s="40"/>
      <c r="F3213" s="101">
        <v>41011</v>
      </c>
      <c r="G3213" s="44">
        <v>2.4025000000000001E-3</v>
      </c>
      <c r="H3213" s="44">
        <v>4.6665000000000005E-3</v>
      </c>
      <c r="I3213" s="44">
        <v>7.3240000000000006E-3</v>
      </c>
      <c r="J3213" s="44">
        <v>3.2500000000000001E-2</v>
      </c>
      <c r="K3213" s="44">
        <v>2.051E-2</v>
      </c>
      <c r="M3213" s="45">
        <v>1.4282000000000001E-3</v>
      </c>
    </row>
    <row r="3214" spans="4:13" ht="15.75" customHeight="1" x14ac:dyDescent="0.25">
      <c r="D3214" s="40"/>
      <c r="E3214" s="40"/>
      <c r="F3214" s="101">
        <v>41012</v>
      </c>
      <c r="G3214" s="44">
        <v>2.3974999999999999E-3</v>
      </c>
      <c r="H3214" s="44">
        <v>4.6614999999999998E-3</v>
      </c>
      <c r="I3214" s="44">
        <v>7.319E-3</v>
      </c>
      <c r="J3214" s="44">
        <v>3.2500000000000001E-2</v>
      </c>
      <c r="K3214" s="44">
        <v>1.9823E-2</v>
      </c>
      <c r="M3214" s="45">
        <v>1.4162000000000001E-3</v>
      </c>
    </row>
    <row r="3215" spans="4:13" ht="15.75" customHeight="1" x14ac:dyDescent="0.25">
      <c r="D3215" s="40"/>
      <c r="E3215" s="40"/>
      <c r="F3215" s="101">
        <v>41015</v>
      </c>
      <c r="G3215" s="44">
        <v>2.3974999999999999E-3</v>
      </c>
      <c r="H3215" s="44">
        <v>4.6565E-3</v>
      </c>
      <c r="I3215" s="44">
        <v>7.319E-3</v>
      </c>
      <c r="J3215" s="44">
        <v>3.2500000000000001E-2</v>
      </c>
      <c r="K3215" s="44">
        <v>1.9805E-2</v>
      </c>
      <c r="M3215" s="45">
        <v>1.4334E-3</v>
      </c>
    </row>
    <row r="3216" spans="4:13" ht="15.75" customHeight="1" x14ac:dyDescent="0.25">
      <c r="D3216" s="40"/>
      <c r="E3216" s="40"/>
      <c r="F3216" s="101">
        <v>41016</v>
      </c>
      <c r="G3216" s="44">
        <v>2.3974999999999999E-3</v>
      </c>
      <c r="H3216" s="44">
        <v>4.6565E-3</v>
      </c>
      <c r="I3216" s="44">
        <v>7.3089999999999995E-3</v>
      </c>
      <c r="J3216" s="44">
        <v>3.2500000000000001E-2</v>
      </c>
      <c r="K3216" s="44">
        <v>1.9980999999999999E-2</v>
      </c>
      <c r="M3216" s="45">
        <v>1.4266999999999999E-3</v>
      </c>
    </row>
    <row r="3217" spans="4:13" ht="15.75" customHeight="1" x14ac:dyDescent="0.25">
      <c r="D3217" s="40"/>
      <c r="E3217" s="40"/>
      <c r="F3217" s="101">
        <v>41017</v>
      </c>
      <c r="G3217" s="44">
        <v>2.3974999999999999E-3</v>
      </c>
      <c r="H3217" s="44">
        <v>4.6565E-3</v>
      </c>
      <c r="I3217" s="44">
        <v>7.3089999999999995E-3</v>
      </c>
      <c r="J3217" s="44">
        <v>3.2500000000000001E-2</v>
      </c>
      <c r="K3217" s="44">
        <v>1.9753E-2</v>
      </c>
      <c r="M3217" s="45">
        <v>1.4367E-3</v>
      </c>
    </row>
    <row r="3218" spans="4:13" ht="15.75" customHeight="1" x14ac:dyDescent="0.25">
      <c r="D3218" s="40"/>
      <c r="E3218" s="40"/>
      <c r="F3218" s="101">
        <v>41018</v>
      </c>
      <c r="G3218" s="44">
        <v>2.3974999999999999E-3</v>
      </c>
      <c r="H3218" s="44">
        <v>4.6565E-3</v>
      </c>
      <c r="I3218" s="44">
        <v>7.3040000000000006E-3</v>
      </c>
      <c r="J3218" s="44">
        <v>3.2500000000000001E-2</v>
      </c>
      <c r="K3218" s="44">
        <v>1.9664999999999998E-2</v>
      </c>
      <c r="M3218" s="45">
        <v>1.472E-3</v>
      </c>
    </row>
    <row r="3219" spans="4:13" ht="15.75" customHeight="1" x14ac:dyDescent="0.25">
      <c r="D3219" s="40"/>
      <c r="E3219" s="40"/>
      <c r="F3219" s="101">
        <v>41019</v>
      </c>
      <c r="G3219" s="44">
        <v>2.3974999999999999E-3</v>
      </c>
      <c r="H3219" s="44">
        <v>4.6565E-3</v>
      </c>
      <c r="I3219" s="44">
        <v>7.3040000000000006E-3</v>
      </c>
      <c r="J3219" s="44">
        <v>3.2500000000000001E-2</v>
      </c>
      <c r="K3219" s="44">
        <v>1.9629000000000001E-2</v>
      </c>
      <c r="M3219" s="45">
        <v>1.4871999999999999E-3</v>
      </c>
    </row>
    <row r="3220" spans="4:13" ht="15.75" customHeight="1" x14ac:dyDescent="0.25">
      <c r="D3220" s="40"/>
      <c r="E3220" s="40"/>
      <c r="F3220" s="101">
        <v>41022</v>
      </c>
      <c r="G3220" s="44">
        <v>2.3874999999999999E-3</v>
      </c>
      <c r="H3220" s="44">
        <v>4.6565E-3</v>
      </c>
      <c r="I3220" s="44">
        <v>7.3040000000000006E-3</v>
      </c>
      <c r="J3220" s="44">
        <v>3.2500000000000001E-2</v>
      </c>
      <c r="K3220" s="44">
        <v>1.9349000000000002E-2</v>
      </c>
      <c r="M3220" s="45">
        <v>1.5668000000000001E-3</v>
      </c>
    </row>
    <row r="3221" spans="4:13" ht="15.75" customHeight="1" x14ac:dyDescent="0.25">
      <c r="D3221" s="40"/>
      <c r="E3221" s="40"/>
      <c r="F3221" s="101">
        <v>41023</v>
      </c>
      <c r="G3221" s="44">
        <v>2.3874999999999999E-3</v>
      </c>
      <c r="H3221" s="44">
        <v>4.6584999999999994E-3</v>
      </c>
      <c r="I3221" s="44">
        <v>7.3040000000000006E-3</v>
      </c>
      <c r="J3221" s="44">
        <v>3.2500000000000001E-2</v>
      </c>
      <c r="K3221" s="44">
        <v>1.9734999999999999E-2</v>
      </c>
      <c r="M3221" s="45">
        <v>1.5801000000000001E-3</v>
      </c>
    </row>
    <row r="3222" spans="4:13" ht="15.75" customHeight="1" x14ac:dyDescent="0.25">
      <c r="D3222" s="40"/>
      <c r="E3222" s="40"/>
      <c r="F3222" s="101">
        <v>41024</v>
      </c>
      <c r="G3222" s="44">
        <v>2.3874999999999999E-3</v>
      </c>
      <c r="H3222" s="44">
        <v>4.6584999999999994E-3</v>
      </c>
      <c r="I3222" s="44">
        <v>7.2940000000000001E-3</v>
      </c>
      <c r="J3222" s="44">
        <v>3.2500000000000001E-2</v>
      </c>
      <c r="K3222" s="44">
        <v>1.984E-2</v>
      </c>
      <c r="M3222" s="45">
        <v>1.6001000000000001E-3</v>
      </c>
    </row>
    <row r="3223" spans="4:13" ht="15.75" customHeight="1" x14ac:dyDescent="0.25">
      <c r="D3223" s="40"/>
      <c r="E3223" s="40"/>
      <c r="F3223" s="101">
        <v>41025</v>
      </c>
      <c r="G3223" s="44">
        <v>2.3874999999999999E-3</v>
      </c>
      <c r="H3223" s="44">
        <v>4.6584999999999994E-3</v>
      </c>
      <c r="I3223" s="44">
        <v>7.2840000000000005E-3</v>
      </c>
      <c r="J3223" s="44">
        <v>3.2500000000000001E-2</v>
      </c>
      <c r="K3223" s="44">
        <v>1.9382999999999997E-2</v>
      </c>
      <c r="M3223" s="45">
        <v>1.6244E-3</v>
      </c>
    </row>
    <row r="3224" spans="4:13" ht="15.75" customHeight="1" x14ac:dyDescent="0.25">
      <c r="D3224" s="40"/>
      <c r="E3224" s="40"/>
      <c r="F3224" s="101">
        <v>41026</v>
      </c>
      <c r="G3224" s="44">
        <v>2.3874999999999999E-3</v>
      </c>
      <c r="H3224" s="44">
        <v>4.6584999999999994E-3</v>
      </c>
      <c r="I3224" s="44">
        <v>7.2840000000000005E-3</v>
      </c>
      <c r="J3224" s="44">
        <v>3.2500000000000001E-2</v>
      </c>
      <c r="K3224" s="44">
        <v>1.9348000000000001E-2</v>
      </c>
      <c r="M3224" s="45">
        <v>1.6345000000000001E-3</v>
      </c>
    </row>
    <row r="3225" spans="4:13" ht="15.75" customHeight="1" x14ac:dyDescent="0.25">
      <c r="D3225" s="40"/>
      <c r="E3225" s="40"/>
      <c r="F3225" s="101">
        <v>41029</v>
      </c>
      <c r="G3225" s="44">
        <v>2.3874999999999999E-3</v>
      </c>
      <c r="H3225" s="44">
        <v>4.6584999999999994E-3</v>
      </c>
      <c r="I3225" s="44">
        <v>7.2840000000000005E-3</v>
      </c>
      <c r="J3225" s="44">
        <v>3.2500000000000001E-2</v>
      </c>
      <c r="K3225" s="44">
        <v>1.9137000000000001E-2</v>
      </c>
      <c r="M3225" s="45">
        <v>1.6768E-3</v>
      </c>
    </row>
    <row r="3226" spans="4:13" ht="15.75" customHeight="1" x14ac:dyDescent="0.25">
      <c r="D3226" s="40"/>
      <c r="E3226" s="40"/>
      <c r="F3226" s="101">
        <v>41030</v>
      </c>
      <c r="G3226" s="44">
        <v>2.3874999999999999E-3</v>
      </c>
      <c r="H3226" s="44">
        <v>4.6584999999999994E-3</v>
      </c>
      <c r="I3226" s="44">
        <v>7.2740000000000001E-3</v>
      </c>
      <c r="J3226" s="44">
        <v>3.2500000000000001E-2</v>
      </c>
      <c r="K3226" s="44">
        <v>1.9435000000000001E-2</v>
      </c>
      <c r="M3226" s="45">
        <v>1.6678999999999999E-3</v>
      </c>
    </row>
    <row r="3227" spans="4:13" ht="15.75" customHeight="1" x14ac:dyDescent="0.25">
      <c r="D3227" s="40"/>
      <c r="E3227" s="40"/>
      <c r="F3227" s="101">
        <v>41031</v>
      </c>
      <c r="G3227" s="44">
        <v>2.3874999999999999E-3</v>
      </c>
      <c r="H3227" s="44">
        <v>4.6584999999999994E-3</v>
      </c>
      <c r="I3227" s="44">
        <v>7.2740000000000001E-3</v>
      </c>
      <c r="J3227" s="44">
        <v>3.2500000000000001E-2</v>
      </c>
      <c r="K3227" s="44">
        <v>1.9276999999999999E-2</v>
      </c>
      <c r="M3227" s="45">
        <v>1.6941E-3</v>
      </c>
    </row>
    <row r="3228" spans="4:13" ht="15.75" customHeight="1" x14ac:dyDescent="0.25">
      <c r="D3228" s="40"/>
      <c r="E3228" s="40"/>
      <c r="F3228" s="101">
        <v>41032</v>
      </c>
      <c r="G3228" s="44">
        <v>2.3874999999999999E-3</v>
      </c>
      <c r="H3228" s="44">
        <v>4.6584999999999994E-3</v>
      </c>
      <c r="I3228" s="44">
        <v>7.2740000000000001E-3</v>
      </c>
      <c r="J3228" s="44">
        <v>3.2500000000000001E-2</v>
      </c>
      <c r="K3228" s="44">
        <v>1.9311999999999999E-2</v>
      </c>
      <c r="M3228" s="45">
        <v>1.7032E-3</v>
      </c>
    </row>
    <row r="3229" spans="4:13" ht="15.75" customHeight="1" x14ac:dyDescent="0.25">
      <c r="D3229" s="40"/>
      <c r="E3229" s="40"/>
      <c r="F3229" s="101">
        <v>41033</v>
      </c>
      <c r="G3229" s="44">
        <v>2.3874999999999999E-3</v>
      </c>
      <c r="H3229" s="44">
        <v>4.6584999999999994E-3</v>
      </c>
      <c r="I3229" s="44">
        <v>7.2840000000000005E-3</v>
      </c>
      <c r="J3229" s="44">
        <v>3.2500000000000001E-2</v>
      </c>
      <c r="K3229" s="44">
        <v>1.8786000000000001E-2</v>
      </c>
      <c r="M3229" s="45">
        <v>1.7098E-3</v>
      </c>
    </row>
    <row r="3230" spans="4:13" ht="15.75" customHeight="1" x14ac:dyDescent="0.25">
      <c r="D3230" s="40"/>
      <c r="E3230" s="40"/>
      <c r="F3230" s="101">
        <v>41036</v>
      </c>
      <c r="G3230" s="44" t="s">
        <v>33</v>
      </c>
      <c r="H3230" s="44" t="s">
        <v>33</v>
      </c>
      <c r="I3230" s="44" t="s">
        <v>33</v>
      </c>
      <c r="J3230" s="44">
        <v>3.2500000000000001E-2</v>
      </c>
      <c r="K3230" s="44">
        <v>1.8716E-2</v>
      </c>
      <c r="M3230" s="45">
        <v>1.7130000000000001E-3</v>
      </c>
    </row>
    <row r="3231" spans="4:13" ht="15.75" customHeight="1" x14ac:dyDescent="0.25">
      <c r="D3231" s="40"/>
      <c r="E3231" s="40"/>
      <c r="F3231" s="101">
        <v>41037</v>
      </c>
      <c r="G3231" s="44">
        <v>2.3874999999999999E-3</v>
      </c>
      <c r="H3231" s="44">
        <v>4.6584999999999994E-3</v>
      </c>
      <c r="I3231" s="44">
        <v>7.2840000000000005E-3</v>
      </c>
      <c r="J3231" s="44">
        <v>3.2500000000000001E-2</v>
      </c>
      <c r="K3231" s="44">
        <v>1.8402000000000002E-2</v>
      </c>
      <c r="M3231" s="45">
        <v>1.7098E-3</v>
      </c>
    </row>
    <row r="3232" spans="4:13" ht="15.75" customHeight="1" x14ac:dyDescent="0.25">
      <c r="D3232" s="40"/>
      <c r="E3232" s="40"/>
      <c r="F3232" s="101">
        <v>41038</v>
      </c>
      <c r="G3232" s="44">
        <v>2.3874999999999999E-3</v>
      </c>
      <c r="H3232" s="44">
        <v>4.6684999999999999E-3</v>
      </c>
      <c r="I3232" s="44">
        <v>7.2989999999999999E-3</v>
      </c>
      <c r="J3232" s="44">
        <v>3.2500000000000001E-2</v>
      </c>
      <c r="K3232" s="44">
        <v>1.8227E-2</v>
      </c>
      <c r="M3232" s="45">
        <v>1.7122000000000001E-3</v>
      </c>
    </row>
    <row r="3233" spans="4:13" ht="15.75" customHeight="1" x14ac:dyDescent="0.25">
      <c r="D3233" s="40"/>
      <c r="E3233" s="40"/>
      <c r="F3233" s="101">
        <v>41039</v>
      </c>
      <c r="G3233" s="44">
        <v>2.3874999999999999E-3</v>
      </c>
      <c r="H3233" s="44">
        <v>4.6684999999999999E-3</v>
      </c>
      <c r="I3233" s="44">
        <v>7.2989999999999999E-3</v>
      </c>
      <c r="J3233" s="44">
        <v>3.2500000000000001E-2</v>
      </c>
      <c r="K3233" s="44">
        <v>1.8669999999999999E-2</v>
      </c>
      <c r="M3233" s="45">
        <v>1.7188999999999998E-3</v>
      </c>
    </row>
    <row r="3234" spans="4:13" ht="15.75" customHeight="1" x14ac:dyDescent="0.25">
      <c r="D3234" s="40"/>
      <c r="E3234" s="40"/>
      <c r="F3234" s="101">
        <v>41040</v>
      </c>
      <c r="G3234" s="44">
        <v>2.3874999999999999E-3</v>
      </c>
      <c r="H3234" s="44">
        <v>4.6684999999999999E-3</v>
      </c>
      <c r="I3234" s="44">
        <v>7.2989999999999999E-3</v>
      </c>
      <c r="J3234" s="44">
        <v>3.2500000000000001E-2</v>
      </c>
      <c r="K3234" s="44">
        <v>1.8376E-2</v>
      </c>
      <c r="M3234" s="45">
        <v>1.7258999999999998E-3</v>
      </c>
    </row>
    <row r="3235" spans="4:13" ht="15.75" customHeight="1" x14ac:dyDescent="0.25">
      <c r="D3235" s="40"/>
      <c r="E3235" s="40"/>
      <c r="F3235" s="101">
        <v>41043</v>
      </c>
      <c r="G3235" s="44">
        <v>2.3874999999999999E-3</v>
      </c>
      <c r="H3235" s="44">
        <v>4.6584999999999994E-3</v>
      </c>
      <c r="I3235" s="44">
        <v>7.3089999999999995E-3</v>
      </c>
      <c r="J3235" s="44">
        <v>3.2500000000000001E-2</v>
      </c>
      <c r="K3235" s="44">
        <v>1.7637E-2</v>
      </c>
      <c r="M3235" s="45">
        <v>1.7549999999999998E-3</v>
      </c>
    </row>
    <row r="3236" spans="4:13" ht="15.75" customHeight="1" x14ac:dyDescent="0.25">
      <c r="D3236" s="40"/>
      <c r="E3236" s="40"/>
      <c r="F3236" s="101">
        <v>41044</v>
      </c>
      <c r="G3236" s="44">
        <v>2.3874999999999999E-3</v>
      </c>
      <c r="H3236" s="44">
        <v>4.6584999999999994E-3</v>
      </c>
      <c r="I3236" s="44">
        <v>7.319E-3</v>
      </c>
      <c r="J3236" s="44">
        <v>3.2500000000000001E-2</v>
      </c>
      <c r="K3236" s="44">
        <v>1.7670999999999999E-2</v>
      </c>
      <c r="M3236" s="45">
        <v>1.7614E-3</v>
      </c>
    </row>
    <row r="3237" spans="4:13" ht="15.75" customHeight="1" x14ac:dyDescent="0.25">
      <c r="D3237" s="40"/>
      <c r="E3237" s="40"/>
      <c r="F3237" s="101">
        <v>41045</v>
      </c>
      <c r="G3237" s="44">
        <v>2.3974999999999999E-3</v>
      </c>
      <c r="H3237" s="44">
        <v>4.6684999999999999E-3</v>
      </c>
      <c r="I3237" s="44">
        <v>7.3489999999999996E-3</v>
      </c>
      <c r="J3237" s="44">
        <v>3.2500000000000001E-2</v>
      </c>
      <c r="K3237" s="44">
        <v>1.7603000000000001E-2</v>
      </c>
      <c r="M3237" s="45">
        <v>1.8032E-3</v>
      </c>
    </row>
    <row r="3238" spans="4:13" ht="15.75" customHeight="1" x14ac:dyDescent="0.25">
      <c r="D3238" s="40"/>
      <c r="E3238" s="40"/>
      <c r="F3238" s="101">
        <v>41046</v>
      </c>
      <c r="G3238" s="44">
        <v>2.3974999999999999E-3</v>
      </c>
      <c r="H3238" s="44">
        <v>4.6684999999999999E-3</v>
      </c>
      <c r="I3238" s="44">
        <v>7.3540000000000003E-3</v>
      </c>
      <c r="J3238" s="44">
        <v>3.2500000000000001E-2</v>
      </c>
      <c r="K3238" s="44">
        <v>1.6971E-2</v>
      </c>
      <c r="M3238" s="45">
        <v>1.8094999999999999E-3</v>
      </c>
    </row>
    <row r="3239" spans="4:13" ht="15.75" customHeight="1" x14ac:dyDescent="0.25">
      <c r="D3239" s="40"/>
      <c r="E3239" s="40"/>
      <c r="F3239" s="101">
        <v>41047</v>
      </c>
      <c r="G3239" s="44">
        <v>2.3974999999999999E-3</v>
      </c>
      <c r="H3239" s="44">
        <v>4.6684999999999999E-3</v>
      </c>
      <c r="I3239" s="44">
        <v>7.3640000000000008E-3</v>
      </c>
      <c r="J3239" s="44">
        <v>3.2500000000000001E-2</v>
      </c>
      <c r="K3239" s="44">
        <v>1.7225999999999998E-2</v>
      </c>
      <c r="M3239" s="45">
        <v>1.8098000000000001E-3</v>
      </c>
    </row>
    <row r="3240" spans="4:13" ht="15.75" customHeight="1" x14ac:dyDescent="0.25">
      <c r="D3240" s="40"/>
      <c r="E3240" s="40"/>
      <c r="F3240" s="101">
        <v>41050</v>
      </c>
      <c r="G3240" s="44">
        <v>2.3974999999999999E-3</v>
      </c>
      <c r="H3240" s="44">
        <v>4.6684999999999999E-3</v>
      </c>
      <c r="I3240" s="44">
        <v>7.3640000000000008E-3</v>
      </c>
      <c r="J3240" s="44">
        <v>3.2500000000000001E-2</v>
      </c>
      <c r="K3240" s="44">
        <v>1.7413999999999999E-2</v>
      </c>
      <c r="M3240" s="45">
        <v>1.7904999999999998E-3</v>
      </c>
    </row>
    <row r="3241" spans="4:13" ht="15.75" customHeight="1" x14ac:dyDescent="0.25">
      <c r="D3241" s="40"/>
      <c r="E3241" s="40"/>
      <c r="F3241" s="101">
        <v>41051</v>
      </c>
      <c r="G3241" s="44">
        <v>2.3874999999999999E-3</v>
      </c>
      <c r="H3241" s="44">
        <v>4.6684999999999999E-3</v>
      </c>
      <c r="I3241" s="44">
        <v>7.3640000000000008E-3</v>
      </c>
      <c r="J3241" s="44">
        <v>3.2500000000000001E-2</v>
      </c>
      <c r="K3241" s="44">
        <v>1.7687999999999999E-2</v>
      </c>
      <c r="M3241" s="45">
        <v>1.784E-3</v>
      </c>
    </row>
    <row r="3242" spans="4:13" ht="15.75" customHeight="1" x14ac:dyDescent="0.25">
      <c r="D3242" s="40"/>
      <c r="E3242" s="40"/>
      <c r="F3242" s="101">
        <v>41052</v>
      </c>
      <c r="G3242" s="44">
        <v>2.3874999999999999E-3</v>
      </c>
      <c r="H3242" s="44">
        <v>4.6684999999999999E-3</v>
      </c>
      <c r="I3242" s="44">
        <v>7.3640000000000008E-3</v>
      </c>
      <c r="J3242" s="44">
        <v>3.2500000000000001E-2</v>
      </c>
      <c r="K3242" s="44">
        <v>1.7346E-2</v>
      </c>
      <c r="M3242" s="45">
        <v>1.8182999999999999E-3</v>
      </c>
    </row>
    <row r="3243" spans="4:13" ht="15.75" customHeight="1" x14ac:dyDescent="0.25">
      <c r="D3243" s="40"/>
      <c r="E3243" s="40"/>
      <c r="F3243" s="101">
        <v>41053</v>
      </c>
      <c r="G3243" s="44">
        <v>2.3874999999999999E-3</v>
      </c>
      <c r="H3243" s="44">
        <v>4.6684999999999999E-3</v>
      </c>
      <c r="I3243" s="44">
        <v>7.3640000000000008E-3</v>
      </c>
      <c r="J3243" s="44">
        <v>3.2500000000000001E-2</v>
      </c>
      <c r="K3243" s="44">
        <v>1.7774000000000002E-2</v>
      </c>
      <c r="M3243" s="45">
        <v>1.8345E-3</v>
      </c>
    </row>
    <row r="3244" spans="4:13" ht="15.75" customHeight="1" x14ac:dyDescent="0.25">
      <c r="D3244" s="40"/>
      <c r="E3244" s="40"/>
      <c r="F3244" s="101">
        <v>41054</v>
      </c>
      <c r="G3244" s="44">
        <v>2.3874999999999999E-3</v>
      </c>
      <c r="H3244" s="44">
        <v>4.6684999999999999E-3</v>
      </c>
      <c r="I3244" s="44">
        <v>7.3640000000000008E-3</v>
      </c>
      <c r="J3244" s="44">
        <v>3.2500000000000001E-2</v>
      </c>
      <c r="K3244" s="44">
        <v>1.738E-2</v>
      </c>
      <c r="M3244" s="45">
        <v>1.8453E-3</v>
      </c>
    </row>
    <row r="3245" spans="4:13" ht="15.75" customHeight="1" x14ac:dyDescent="0.25">
      <c r="D3245" s="40"/>
      <c r="E3245" s="40"/>
      <c r="F3245" s="101">
        <v>41057</v>
      </c>
      <c r="G3245" s="44">
        <v>2.3874999999999999E-3</v>
      </c>
      <c r="H3245" s="44">
        <v>4.6684999999999999E-3</v>
      </c>
      <c r="I3245" s="44">
        <v>7.3640000000000008E-3</v>
      </c>
      <c r="J3245" s="44" t="s">
        <v>33</v>
      </c>
      <c r="K3245" s="44">
        <v>1.738E-2</v>
      </c>
      <c r="M3245" s="45">
        <v>1.8453E-3</v>
      </c>
    </row>
    <row r="3246" spans="4:13" ht="15.75" customHeight="1" x14ac:dyDescent="0.25">
      <c r="D3246" s="40"/>
      <c r="E3246" s="40"/>
      <c r="F3246" s="101">
        <v>41058</v>
      </c>
      <c r="G3246" s="44">
        <v>2.3874999999999999E-3</v>
      </c>
      <c r="H3246" s="44">
        <v>4.6684999999999999E-3</v>
      </c>
      <c r="I3246" s="44">
        <v>7.3640000000000008E-3</v>
      </c>
      <c r="J3246" s="44">
        <v>3.2500000000000001E-2</v>
      </c>
      <c r="K3246" s="44">
        <v>1.7447999999999998E-2</v>
      </c>
      <c r="M3246" s="45">
        <v>1.8259000000000001E-3</v>
      </c>
    </row>
    <row r="3247" spans="4:13" ht="15.75" customHeight="1" x14ac:dyDescent="0.25">
      <c r="D3247" s="40"/>
      <c r="E3247" s="40"/>
      <c r="F3247" s="101">
        <v>41059</v>
      </c>
      <c r="G3247" s="44">
        <v>2.3874999999999999E-3</v>
      </c>
      <c r="H3247" s="44">
        <v>4.6684999999999999E-3</v>
      </c>
      <c r="I3247" s="44">
        <v>7.3640000000000008E-3</v>
      </c>
      <c r="J3247" s="44">
        <v>3.2500000000000001E-2</v>
      </c>
      <c r="K3247" s="44">
        <v>1.6220000000000002E-2</v>
      </c>
      <c r="M3247" s="45">
        <v>1.8335000000000001E-3</v>
      </c>
    </row>
    <row r="3248" spans="4:13" ht="15.75" customHeight="1" x14ac:dyDescent="0.25">
      <c r="D3248" s="40"/>
      <c r="E3248" s="40"/>
      <c r="F3248" s="101">
        <v>41060</v>
      </c>
      <c r="G3248" s="44">
        <v>2.3874999999999999E-3</v>
      </c>
      <c r="H3248" s="44">
        <v>4.6684999999999999E-3</v>
      </c>
      <c r="I3248" s="44">
        <v>7.3640000000000008E-3</v>
      </c>
      <c r="J3248" s="44">
        <v>3.2500000000000001E-2</v>
      </c>
      <c r="K3248" s="44">
        <v>1.5578000000000002E-2</v>
      </c>
      <c r="M3248" s="45">
        <v>1.8484E-3</v>
      </c>
    </row>
    <row r="3249" spans="4:13" ht="15.75" customHeight="1" x14ac:dyDescent="0.25">
      <c r="D3249" s="40"/>
      <c r="E3249" s="40"/>
      <c r="F3249" s="101">
        <v>41061</v>
      </c>
      <c r="G3249" s="44">
        <v>2.3974999999999999E-3</v>
      </c>
      <c r="H3249" s="44">
        <v>4.6784999999999995E-3</v>
      </c>
      <c r="I3249" s="44">
        <v>7.3790000000000001E-3</v>
      </c>
      <c r="J3249" s="44">
        <v>3.2500000000000001E-2</v>
      </c>
      <c r="K3249" s="44">
        <v>1.452E-2</v>
      </c>
      <c r="M3249" s="45">
        <v>1.8226999999999998E-3</v>
      </c>
    </row>
    <row r="3250" spans="4:13" ht="15.75" customHeight="1" x14ac:dyDescent="0.25">
      <c r="D3250" s="40"/>
      <c r="E3250" s="40"/>
      <c r="F3250" s="101">
        <v>41064</v>
      </c>
      <c r="G3250" s="44" t="s">
        <v>33</v>
      </c>
      <c r="H3250" s="44" t="s">
        <v>33</v>
      </c>
      <c r="I3250" s="44" t="s">
        <v>33</v>
      </c>
      <c r="J3250" s="44">
        <v>3.2500000000000001E-2</v>
      </c>
      <c r="K3250" s="44">
        <v>1.5239000000000001E-2</v>
      </c>
      <c r="M3250" s="45">
        <v>1.8518E-3</v>
      </c>
    </row>
    <row r="3251" spans="4:13" ht="15.75" customHeight="1" x14ac:dyDescent="0.25">
      <c r="D3251" s="40"/>
      <c r="E3251" s="40"/>
      <c r="F3251" s="101">
        <v>41065</v>
      </c>
      <c r="G3251" s="44" t="s">
        <v>33</v>
      </c>
      <c r="H3251" s="44" t="s">
        <v>33</v>
      </c>
      <c r="I3251" s="44" t="s">
        <v>33</v>
      </c>
      <c r="J3251" s="44">
        <v>3.2500000000000001E-2</v>
      </c>
      <c r="K3251" s="44">
        <v>1.5744000000000001E-2</v>
      </c>
      <c r="M3251" s="45">
        <v>1.8501000000000001E-3</v>
      </c>
    </row>
    <row r="3252" spans="4:13" ht="15.75" customHeight="1" x14ac:dyDescent="0.25">
      <c r="D3252" s="40"/>
      <c r="E3252" s="40"/>
      <c r="F3252" s="101">
        <v>41066</v>
      </c>
      <c r="G3252" s="44">
        <v>2.4074999999999999E-3</v>
      </c>
      <c r="H3252" s="44">
        <v>4.6784999999999995E-3</v>
      </c>
      <c r="I3252" s="44">
        <v>7.3790000000000001E-3</v>
      </c>
      <c r="J3252" s="44">
        <v>3.2500000000000001E-2</v>
      </c>
      <c r="K3252" s="44">
        <v>1.6591999999999999E-2</v>
      </c>
      <c r="M3252" s="45">
        <v>1.8601000000000002E-3</v>
      </c>
    </row>
    <row r="3253" spans="4:13" ht="15.75" customHeight="1" x14ac:dyDescent="0.25">
      <c r="D3253" s="40"/>
      <c r="E3253" s="40"/>
      <c r="F3253" s="101">
        <v>41067</v>
      </c>
      <c r="G3253" s="44">
        <v>2.4074999999999999E-3</v>
      </c>
      <c r="H3253" s="44">
        <v>4.6784999999999995E-3</v>
      </c>
      <c r="I3253" s="44">
        <v>7.3689999999999997E-3</v>
      </c>
      <c r="J3253" s="44">
        <v>3.2500000000000001E-2</v>
      </c>
      <c r="K3253" s="44">
        <v>1.6388E-2</v>
      </c>
      <c r="M3253" s="45">
        <v>1.8845000000000001E-3</v>
      </c>
    </row>
    <row r="3254" spans="4:13" ht="15.75" customHeight="1" x14ac:dyDescent="0.25">
      <c r="D3254" s="40"/>
      <c r="E3254" s="40"/>
      <c r="F3254" s="101">
        <v>41068</v>
      </c>
      <c r="G3254" s="44">
        <v>2.4074999999999999E-3</v>
      </c>
      <c r="H3254" s="44">
        <v>4.6784999999999995E-3</v>
      </c>
      <c r="I3254" s="44">
        <v>7.3689999999999997E-3</v>
      </c>
      <c r="J3254" s="44">
        <v>3.2500000000000001E-2</v>
      </c>
      <c r="K3254" s="44">
        <v>1.6352999999999999E-2</v>
      </c>
      <c r="M3254" s="45">
        <v>1.8969E-3</v>
      </c>
    </row>
    <row r="3255" spans="4:13" ht="15.75" customHeight="1" x14ac:dyDescent="0.25">
      <c r="D3255" s="40"/>
      <c r="E3255" s="40"/>
      <c r="F3255" s="101">
        <v>41071</v>
      </c>
      <c r="G3255" s="44">
        <v>2.4074999999999999E-3</v>
      </c>
      <c r="H3255" s="44">
        <v>4.6784999999999995E-3</v>
      </c>
      <c r="I3255" s="44">
        <v>7.3689999999999997E-3</v>
      </c>
      <c r="J3255" s="44">
        <v>3.2500000000000001E-2</v>
      </c>
      <c r="K3255" s="44">
        <v>1.5859999999999999E-2</v>
      </c>
      <c r="M3255" s="45">
        <v>1.8935E-3</v>
      </c>
    </row>
    <row r="3256" spans="4:13" ht="15.75" customHeight="1" x14ac:dyDescent="0.25">
      <c r="D3256" s="40"/>
      <c r="E3256" s="40"/>
      <c r="F3256" s="101">
        <v>41072</v>
      </c>
      <c r="G3256" s="44">
        <v>2.4074999999999999E-3</v>
      </c>
      <c r="H3256" s="44">
        <v>4.6784999999999995E-3</v>
      </c>
      <c r="I3256" s="44">
        <v>7.3689999999999997E-3</v>
      </c>
      <c r="J3256" s="44">
        <v>3.2500000000000001E-2</v>
      </c>
      <c r="K3256" s="44">
        <v>1.6642000000000001E-2</v>
      </c>
      <c r="M3256" s="45">
        <v>1.8901E-3</v>
      </c>
    </row>
    <row r="3257" spans="4:13" ht="15.75" customHeight="1" x14ac:dyDescent="0.25">
      <c r="D3257" s="40"/>
      <c r="E3257" s="40"/>
      <c r="F3257" s="101">
        <v>41073</v>
      </c>
      <c r="G3257" s="44">
        <v>2.4174999999999999E-3</v>
      </c>
      <c r="H3257" s="44">
        <v>4.6784999999999995E-3</v>
      </c>
      <c r="I3257" s="44">
        <v>7.3790000000000001E-3</v>
      </c>
      <c r="J3257" s="44">
        <v>3.2500000000000001E-2</v>
      </c>
      <c r="K3257" s="44">
        <v>1.5927E-2</v>
      </c>
      <c r="M3257" s="45">
        <v>1.8901E-3</v>
      </c>
    </row>
    <row r="3258" spans="4:13" ht="15.75" customHeight="1" x14ac:dyDescent="0.25">
      <c r="D3258" s="40"/>
      <c r="E3258" s="40"/>
      <c r="F3258" s="101">
        <v>41074</v>
      </c>
      <c r="G3258" s="44">
        <v>2.4275E-3</v>
      </c>
      <c r="H3258" s="44">
        <v>4.6784999999999995E-3</v>
      </c>
      <c r="I3258" s="44">
        <v>7.3790000000000001E-3</v>
      </c>
      <c r="J3258" s="44">
        <v>3.2500000000000001E-2</v>
      </c>
      <c r="K3258" s="44">
        <v>1.6420000000000001E-2</v>
      </c>
      <c r="M3258" s="45">
        <v>1.8564E-3</v>
      </c>
    </row>
    <row r="3259" spans="4:13" ht="15.75" customHeight="1" x14ac:dyDescent="0.25">
      <c r="D3259" s="40"/>
      <c r="E3259" s="40"/>
      <c r="F3259" s="101">
        <v>41075</v>
      </c>
      <c r="G3259" s="44">
        <v>2.4275E-3</v>
      </c>
      <c r="H3259" s="44">
        <v>4.6784999999999995E-3</v>
      </c>
      <c r="I3259" s="44">
        <v>7.3740000000000003E-3</v>
      </c>
      <c r="J3259" s="44">
        <v>3.2500000000000001E-2</v>
      </c>
      <c r="K3259" s="44">
        <v>1.5772999999999999E-2</v>
      </c>
      <c r="M3259" s="45">
        <v>1.8484999999999999E-3</v>
      </c>
    </row>
    <row r="3260" spans="4:13" ht="15.75" customHeight="1" x14ac:dyDescent="0.25">
      <c r="D3260" s="40"/>
      <c r="E3260" s="40"/>
      <c r="F3260" s="101">
        <v>41078</v>
      </c>
      <c r="G3260" s="44">
        <v>2.4375E-3</v>
      </c>
      <c r="H3260" s="44">
        <v>4.6784999999999995E-3</v>
      </c>
      <c r="I3260" s="44">
        <v>7.3689999999999997E-3</v>
      </c>
      <c r="J3260" s="44">
        <v>3.2500000000000001E-2</v>
      </c>
      <c r="K3260" s="44">
        <v>1.5738000000000002E-2</v>
      </c>
      <c r="M3260" s="45">
        <v>1.8001E-3</v>
      </c>
    </row>
    <row r="3261" spans="4:13" ht="15.75" customHeight="1" x14ac:dyDescent="0.25">
      <c r="D3261" s="40"/>
      <c r="E3261" s="40"/>
      <c r="F3261" s="101">
        <v>41079</v>
      </c>
      <c r="G3261" s="44">
        <v>2.4375E-3</v>
      </c>
      <c r="H3261" s="44">
        <v>4.6784999999999995E-3</v>
      </c>
      <c r="I3261" s="44">
        <v>7.3740000000000003E-3</v>
      </c>
      <c r="J3261" s="44">
        <v>3.2500000000000001E-2</v>
      </c>
      <c r="K3261" s="44">
        <v>1.6197E-2</v>
      </c>
      <c r="M3261" s="45">
        <v>1.7801E-3</v>
      </c>
    </row>
    <row r="3262" spans="4:13" ht="15.75" customHeight="1" x14ac:dyDescent="0.25">
      <c r="D3262" s="40"/>
      <c r="E3262" s="40"/>
      <c r="F3262" s="101">
        <v>41080</v>
      </c>
      <c r="G3262" s="44">
        <v>2.4524999999999998E-3</v>
      </c>
      <c r="H3262" s="44">
        <v>4.6760000000000005E-3</v>
      </c>
      <c r="I3262" s="44">
        <v>7.3740000000000003E-3</v>
      </c>
      <c r="J3262" s="44">
        <v>3.2500000000000001E-2</v>
      </c>
      <c r="K3262" s="44">
        <v>1.6572E-2</v>
      </c>
      <c r="M3262" s="45">
        <v>1.7568E-3</v>
      </c>
    </row>
    <row r="3263" spans="4:13" ht="15.75" customHeight="1" x14ac:dyDescent="0.25">
      <c r="D3263" s="40"/>
      <c r="E3263" s="40"/>
      <c r="F3263" s="101">
        <v>41081</v>
      </c>
      <c r="G3263" s="44">
        <v>2.4524999999999998E-3</v>
      </c>
      <c r="H3263" s="44">
        <v>4.6760000000000005E-3</v>
      </c>
      <c r="I3263" s="44">
        <v>7.3740000000000003E-3</v>
      </c>
      <c r="J3263" s="44">
        <v>3.2500000000000001E-2</v>
      </c>
      <c r="K3263" s="44">
        <v>1.6161999999999999E-2</v>
      </c>
      <c r="M3263" s="45">
        <v>1.7001E-3</v>
      </c>
    </row>
    <row r="3264" spans="4:13" ht="15.75" customHeight="1" x14ac:dyDescent="0.25">
      <c r="D3264" s="40"/>
      <c r="E3264" s="40"/>
      <c r="F3264" s="101">
        <v>41082</v>
      </c>
      <c r="G3264" s="44">
        <v>2.4524999999999998E-3</v>
      </c>
      <c r="H3264" s="44">
        <v>4.6160000000000003E-3</v>
      </c>
      <c r="I3264" s="44">
        <v>7.3440000000000007E-3</v>
      </c>
      <c r="J3264" s="44">
        <v>3.2500000000000001E-2</v>
      </c>
      <c r="K3264" s="44">
        <v>1.6742E-2</v>
      </c>
      <c r="M3264" s="45">
        <v>1.7066E-3</v>
      </c>
    </row>
    <row r="3265" spans="4:13" ht="15.75" customHeight="1" x14ac:dyDescent="0.25">
      <c r="D3265" s="40"/>
      <c r="E3265" s="40"/>
      <c r="F3265" s="101">
        <v>41085</v>
      </c>
      <c r="G3265" s="44">
        <v>2.4524999999999998E-3</v>
      </c>
      <c r="H3265" s="44">
        <v>4.6059999999999999E-3</v>
      </c>
      <c r="I3265" s="44">
        <v>7.339E-3</v>
      </c>
      <c r="J3265" s="44">
        <v>3.2500000000000001E-2</v>
      </c>
      <c r="K3265" s="44">
        <v>1.6024E-2</v>
      </c>
      <c r="M3265" s="45">
        <v>1.6434000000000002E-3</v>
      </c>
    </row>
    <row r="3266" spans="4:13" ht="15.75" customHeight="1" x14ac:dyDescent="0.25">
      <c r="D3266" s="40"/>
      <c r="E3266" s="40"/>
      <c r="F3266" s="101">
        <v>41086</v>
      </c>
      <c r="G3266" s="44">
        <v>2.4524999999999998E-3</v>
      </c>
      <c r="H3266" s="44">
        <v>4.6059999999999999E-3</v>
      </c>
      <c r="I3266" s="44">
        <v>7.3440000000000007E-3</v>
      </c>
      <c r="J3266" s="44">
        <v>3.2500000000000001E-2</v>
      </c>
      <c r="K3266" s="44">
        <v>1.6262000000000002E-2</v>
      </c>
      <c r="M3266" s="45">
        <v>1.6334000000000001E-3</v>
      </c>
    </row>
    <row r="3267" spans="4:13" ht="15.75" customHeight="1" x14ac:dyDescent="0.25">
      <c r="D3267" s="40"/>
      <c r="E3267" s="40"/>
      <c r="F3267" s="101">
        <v>41087</v>
      </c>
      <c r="G3267" s="44">
        <v>2.4524999999999998E-3</v>
      </c>
      <c r="H3267" s="44">
        <v>4.6059999999999999E-3</v>
      </c>
      <c r="I3267" s="44">
        <v>7.3440000000000007E-3</v>
      </c>
      <c r="J3267" s="44">
        <v>3.2500000000000001E-2</v>
      </c>
      <c r="K3267" s="44">
        <v>1.6177E-2</v>
      </c>
      <c r="M3267" s="45">
        <v>1.6367999999999999E-3</v>
      </c>
    </row>
    <row r="3268" spans="4:13" ht="15.75" customHeight="1" x14ac:dyDescent="0.25">
      <c r="D3268" s="40"/>
      <c r="E3268" s="40"/>
      <c r="F3268" s="101">
        <v>41088</v>
      </c>
      <c r="G3268" s="44">
        <v>2.4524999999999998E-3</v>
      </c>
      <c r="H3268" s="44">
        <v>4.6059999999999999E-3</v>
      </c>
      <c r="I3268" s="44">
        <v>7.3440000000000007E-3</v>
      </c>
      <c r="J3268" s="44">
        <v>3.2500000000000001E-2</v>
      </c>
      <c r="K3268" s="44">
        <v>1.5768000000000001E-2</v>
      </c>
      <c r="M3268" s="45">
        <v>1.6189000000000002E-3</v>
      </c>
    </row>
    <row r="3269" spans="4:13" ht="15.75" customHeight="1" x14ac:dyDescent="0.25">
      <c r="D3269" s="40"/>
      <c r="E3269" s="40"/>
      <c r="F3269" s="101">
        <v>41089</v>
      </c>
      <c r="G3269" s="44">
        <v>2.4575E-3</v>
      </c>
      <c r="H3269" s="44">
        <v>4.6059999999999999E-3</v>
      </c>
      <c r="I3269" s="44">
        <v>7.3440000000000007E-3</v>
      </c>
      <c r="J3269" s="44">
        <v>3.2500000000000001E-2</v>
      </c>
      <c r="K3269" s="44">
        <v>1.6449000000000002E-2</v>
      </c>
      <c r="M3269" s="45">
        <v>1.6195000000000001E-3</v>
      </c>
    </row>
    <row r="3270" spans="4:13" ht="15.75" customHeight="1" x14ac:dyDescent="0.25">
      <c r="D3270" s="40"/>
      <c r="E3270" s="40"/>
      <c r="F3270" s="101">
        <v>41092</v>
      </c>
      <c r="G3270" s="44">
        <v>2.4475E-3</v>
      </c>
      <c r="H3270" s="44">
        <v>4.6059999999999999E-3</v>
      </c>
      <c r="I3270" s="44">
        <v>7.3440000000000007E-3</v>
      </c>
      <c r="J3270" s="44">
        <v>3.2500000000000001E-2</v>
      </c>
      <c r="K3270" s="44">
        <v>1.5885E-2</v>
      </c>
      <c r="M3270" s="45">
        <v>1.6162000000000001E-3</v>
      </c>
    </row>
    <row r="3271" spans="4:13" ht="15.75" customHeight="1" x14ac:dyDescent="0.25">
      <c r="D3271" s="40"/>
      <c r="E3271" s="40"/>
      <c r="F3271" s="101">
        <v>41093</v>
      </c>
      <c r="G3271" s="44">
        <v>2.4575E-3</v>
      </c>
      <c r="H3271" s="44">
        <v>4.6059999999999999E-3</v>
      </c>
      <c r="I3271" s="44">
        <v>7.3440000000000007E-3</v>
      </c>
      <c r="J3271" s="44">
        <v>3.2500000000000001E-2</v>
      </c>
      <c r="K3271" s="44">
        <v>1.6293999999999999E-2</v>
      </c>
      <c r="M3271" s="45">
        <v>1.5903999999999998E-3</v>
      </c>
    </row>
    <row r="3272" spans="4:13" ht="15.75" customHeight="1" x14ac:dyDescent="0.25">
      <c r="D3272" s="40"/>
      <c r="E3272" s="40"/>
      <c r="F3272" s="101">
        <v>41094</v>
      </c>
      <c r="G3272" s="44">
        <v>2.4575E-3</v>
      </c>
      <c r="H3272" s="44">
        <v>4.5960000000000003E-3</v>
      </c>
      <c r="I3272" s="44">
        <v>7.3640000000000008E-3</v>
      </c>
      <c r="J3272" s="44" t="s">
        <v>33</v>
      </c>
      <c r="K3272" s="44">
        <v>1.6293999999999999E-2</v>
      </c>
      <c r="M3272" s="45">
        <v>1.5903999999999998E-3</v>
      </c>
    </row>
    <row r="3273" spans="4:13" ht="15.75" customHeight="1" x14ac:dyDescent="0.25">
      <c r="D3273" s="40"/>
      <c r="E3273" s="40"/>
      <c r="F3273" s="101">
        <v>41095</v>
      </c>
      <c r="G3273" s="44">
        <v>2.4575E-3</v>
      </c>
      <c r="H3273" s="44">
        <v>4.5960000000000003E-3</v>
      </c>
      <c r="I3273" s="44">
        <v>7.3640000000000008E-3</v>
      </c>
      <c r="J3273" s="44">
        <v>3.2500000000000001E-2</v>
      </c>
      <c r="K3273" s="44">
        <v>1.5969000000000001E-2</v>
      </c>
      <c r="M3273" s="45">
        <v>1.5626000000000001E-3</v>
      </c>
    </row>
    <row r="3274" spans="4:13" ht="15.75" customHeight="1" x14ac:dyDescent="0.25">
      <c r="D3274" s="40"/>
      <c r="E3274" s="40"/>
      <c r="F3274" s="101">
        <v>41096</v>
      </c>
      <c r="G3274" s="44">
        <v>2.4575E-3</v>
      </c>
      <c r="H3274" s="44">
        <v>4.5760000000000002E-3</v>
      </c>
      <c r="I3274" s="44">
        <v>7.3640000000000008E-3</v>
      </c>
      <c r="J3274" s="44">
        <v>3.2500000000000001E-2</v>
      </c>
      <c r="K3274" s="44">
        <v>1.5491E-2</v>
      </c>
      <c r="M3274" s="45">
        <v>1.5453000000000001E-3</v>
      </c>
    </row>
    <row r="3275" spans="4:13" ht="15.75" customHeight="1" x14ac:dyDescent="0.25">
      <c r="D3275" s="40"/>
      <c r="E3275" s="40"/>
      <c r="F3275" s="101">
        <v>41099</v>
      </c>
      <c r="G3275" s="44">
        <v>2.4875000000000001E-3</v>
      </c>
      <c r="H3275" s="44">
        <v>4.5760000000000002E-3</v>
      </c>
      <c r="I3275" s="44">
        <v>7.3640000000000008E-3</v>
      </c>
      <c r="J3275" s="44">
        <v>3.2500000000000001E-2</v>
      </c>
      <c r="K3275" s="44">
        <v>1.5117E-2</v>
      </c>
      <c r="M3275" s="45">
        <v>1.5032999999999999E-3</v>
      </c>
    </row>
    <row r="3276" spans="4:13" ht="15.75" customHeight="1" x14ac:dyDescent="0.25">
      <c r="D3276" s="40"/>
      <c r="E3276" s="40"/>
      <c r="F3276" s="101">
        <v>41100</v>
      </c>
      <c r="G3276" s="44">
        <v>2.4875000000000001E-3</v>
      </c>
      <c r="H3276" s="44">
        <v>4.5760000000000002E-3</v>
      </c>
      <c r="I3276" s="44">
        <v>7.3640000000000008E-3</v>
      </c>
      <c r="J3276" s="44">
        <v>3.2500000000000001E-2</v>
      </c>
      <c r="K3276" s="44">
        <v>1.5015000000000001E-2</v>
      </c>
      <c r="M3276" s="45">
        <v>1.5097999999999999E-3</v>
      </c>
    </row>
    <row r="3277" spans="4:13" ht="15.75" customHeight="1" x14ac:dyDescent="0.25">
      <c r="D3277" s="40"/>
      <c r="E3277" s="40"/>
      <c r="F3277" s="101">
        <v>41101</v>
      </c>
      <c r="G3277" s="44">
        <v>2.4875000000000001E-3</v>
      </c>
      <c r="H3277" s="44">
        <v>4.561E-3</v>
      </c>
      <c r="I3277" s="44">
        <v>7.3440000000000007E-3</v>
      </c>
      <c r="J3277" s="44">
        <v>3.2500000000000001E-2</v>
      </c>
      <c r="K3277" s="44">
        <v>1.5167E-2</v>
      </c>
      <c r="M3277" s="45">
        <v>1.5273999999999999E-3</v>
      </c>
    </row>
    <row r="3278" spans="4:13" ht="15.75" customHeight="1" x14ac:dyDescent="0.25">
      <c r="D3278" s="40"/>
      <c r="E3278" s="40"/>
      <c r="F3278" s="101">
        <v>41102</v>
      </c>
      <c r="G3278" s="44">
        <v>2.4875000000000001E-3</v>
      </c>
      <c r="H3278" s="44">
        <v>4.5510000000000004E-3</v>
      </c>
      <c r="I3278" s="44">
        <v>7.2940000000000001E-3</v>
      </c>
      <c r="J3278" s="44">
        <v>3.2500000000000001E-2</v>
      </c>
      <c r="K3278" s="44">
        <v>1.4742999999999999E-2</v>
      </c>
      <c r="M3278" s="45">
        <v>1.5251000000000002E-3</v>
      </c>
    </row>
    <row r="3279" spans="4:13" ht="15.75" customHeight="1" x14ac:dyDescent="0.25">
      <c r="D3279" s="40"/>
      <c r="E3279" s="40"/>
      <c r="F3279" s="101">
        <v>41103</v>
      </c>
      <c r="G3279" s="44">
        <v>2.4775000000000001E-3</v>
      </c>
      <c r="H3279" s="44">
        <v>4.5510000000000004E-3</v>
      </c>
      <c r="I3279" s="44">
        <v>7.2840000000000005E-3</v>
      </c>
      <c r="J3279" s="44">
        <v>3.2500000000000001E-2</v>
      </c>
      <c r="K3279" s="44">
        <v>1.4876E-2</v>
      </c>
      <c r="M3279" s="45">
        <v>1.5129999999999998E-3</v>
      </c>
    </row>
    <row r="3280" spans="4:13" ht="15.75" customHeight="1" x14ac:dyDescent="0.25">
      <c r="D3280" s="40"/>
      <c r="E3280" s="40"/>
      <c r="F3280" s="101">
        <v>41106</v>
      </c>
      <c r="G3280" s="44">
        <v>2.4775000000000001E-3</v>
      </c>
      <c r="H3280" s="44">
        <v>4.5510000000000004E-3</v>
      </c>
      <c r="I3280" s="44">
        <v>7.2840000000000005E-3</v>
      </c>
      <c r="J3280" s="44">
        <v>3.2500000000000001E-2</v>
      </c>
      <c r="K3280" s="44">
        <v>1.4723999999999999E-2</v>
      </c>
      <c r="M3280" s="45">
        <v>1.5129999999999998E-3</v>
      </c>
    </row>
    <row r="3281" spans="4:13" ht="15.75" customHeight="1" x14ac:dyDescent="0.25">
      <c r="D3281" s="40"/>
      <c r="E3281" s="40"/>
      <c r="F3281" s="101">
        <v>41107</v>
      </c>
      <c r="G3281" s="44">
        <v>2.4675000000000001E-3</v>
      </c>
      <c r="H3281" s="44">
        <v>4.5510000000000004E-3</v>
      </c>
      <c r="I3281" s="44">
        <v>7.2840000000000005E-3</v>
      </c>
      <c r="J3281" s="44">
        <v>3.2500000000000001E-2</v>
      </c>
      <c r="K3281" s="44">
        <v>1.5078000000000001E-2</v>
      </c>
      <c r="M3281" s="45">
        <v>1.5032999999999999E-3</v>
      </c>
    </row>
    <row r="3282" spans="4:13" ht="15.75" customHeight="1" x14ac:dyDescent="0.25">
      <c r="D3282" s="40"/>
      <c r="E3282" s="40"/>
      <c r="F3282" s="101">
        <v>41108</v>
      </c>
      <c r="G3282" s="44">
        <v>2.4675000000000001E-3</v>
      </c>
      <c r="H3282" s="44">
        <v>4.5510000000000004E-3</v>
      </c>
      <c r="I3282" s="44">
        <v>7.2840000000000005E-3</v>
      </c>
      <c r="J3282" s="44">
        <v>3.2500000000000001E-2</v>
      </c>
      <c r="K3282" s="44">
        <v>1.4942E-2</v>
      </c>
      <c r="M3282" s="45">
        <v>1.488E-3</v>
      </c>
    </row>
    <row r="3283" spans="4:13" ht="15.75" customHeight="1" x14ac:dyDescent="0.25">
      <c r="D3283" s="40"/>
      <c r="E3283" s="40"/>
      <c r="F3283" s="101">
        <v>41109</v>
      </c>
      <c r="G3283" s="44">
        <v>2.4675000000000001E-3</v>
      </c>
      <c r="H3283" s="44">
        <v>4.5310000000000003E-3</v>
      </c>
      <c r="I3283" s="44">
        <v>7.2789999999999999E-3</v>
      </c>
      <c r="J3283" s="44">
        <v>3.2500000000000001E-2</v>
      </c>
      <c r="K3283" s="44">
        <v>1.5077E-2</v>
      </c>
      <c r="M3283" s="45">
        <v>1.4907000000000002E-3</v>
      </c>
    </row>
    <row r="3284" spans="4:13" ht="15.75" customHeight="1" x14ac:dyDescent="0.25">
      <c r="D3284" s="40"/>
      <c r="E3284" s="40"/>
      <c r="F3284" s="101">
        <v>41110</v>
      </c>
      <c r="G3284" s="44">
        <v>2.4675000000000001E-3</v>
      </c>
      <c r="H3284" s="44">
        <v>4.5209999999999998E-3</v>
      </c>
      <c r="I3284" s="44">
        <v>7.2740000000000001E-3</v>
      </c>
      <c r="J3284" s="44">
        <v>3.2500000000000001E-2</v>
      </c>
      <c r="K3284" s="44">
        <v>1.4567000000000002E-2</v>
      </c>
      <c r="M3284" s="45">
        <v>1.5129999999999998E-3</v>
      </c>
    </row>
    <row r="3285" spans="4:13" ht="15.75" customHeight="1" x14ac:dyDescent="0.25">
      <c r="D3285" s="40"/>
      <c r="E3285" s="40"/>
      <c r="F3285" s="101">
        <v>41113</v>
      </c>
      <c r="G3285" s="44">
        <v>2.4620000000000002E-3</v>
      </c>
      <c r="H3285" s="44">
        <v>4.5110000000000003E-3</v>
      </c>
      <c r="I3285" s="44">
        <v>7.2740000000000001E-3</v>
      </c>
      <c r="J3285" s="44">
        <v>3.2500000000000001E-2</v>
      </c>
      <c r="K3285" s="44">
        <v>1.4263E-2</v>
      </c>
      <c r="M3285" s="45">
        <v>1.542E-3</v>
      </c>
    </row>
    <row r="3286" spans="4:13" ht="15.75" customHeight="1" x14ac:dyDescent="0.25">
      <c r="D3286" s="40"/>
      <c r="E3286" s="40"/>
      <c r="F3286" s="101">
        <v>41114</v>
      </c>
      <c r="G3286" s="44">
        <v>2.4420000000000002E-3</v>
      </c>
      <c r="H3286" s="44">
        <v>4.4809999999999997E-3</v>
      </c>
      <c r="I3286" s="44">
        <v>7.2640000000000005E-3</v>
      </c>
      <c r="J3286" s="44">
        <v>3.2500000000000001E-2</v>
      </c>
      <c r="K3286" s="44">
        <v>1.3875E-2</v>
      </c>
      <c r="M3286" s="45">
        <v>1.5581999999999998E-3</v>
      </c>
    </row>
    <row r="3287" spans="4:13" ht="15.75" customHeight="1" x14ac:dyDescent="0.25">
      <c r="D3287" s="40"/>
      <c r="E3287" s="40"/>
      <c r="F3287" s="101">
        <v>41115</v>
      </c>
      <c r="G3287" s="44">
        <v>2.4420000000000002E-3</v>
      </c>
      <c r="H3287" s="44">
        <v>4.4809999999999997E-3</v>
      </c>
      <c r="I3287" s="44">
        <v>7.2640000000000005E-3</v>
      </c>
      <c r="J3287" s="44">
        <v>3.2500000000000001E-2</v>
      </c>
      <c r="K3287" s="44">
        <v>1.3975E-2</v>
      </c>
      <c r="M3287" s="45">
        <v>1.5698000000000001E-3</v>
      </c>
    </row>
    <row r="3288" spans="4:13" ht="15.75" customHeight="1" x14ac:dyDescent="0.25">
      <c r="D3288" s="40"/>
      <c r="E3288" s="40"/>
      <c r="F3288" s="101">
        <v>41116</v>
      </c>
      <c r="G3288" s="44">
        <v>2.4520000000000002E-3</v>
      </c>
      <c r="H3288" s="44">
        <v>4.4710000000000001E-3</v>
      </c>
      <c r="I3288" s="44">
        <v>7.2440000000000004E-3</v>
      </c>
      <c r="J3288" s="44">
        <v>3.2500000000000001E-2</v>
      </c>
      <c r="K3288" s="44">
        <v>1.4378E-2</v>
      </c>
      <c r="M3288" s="45">
        <v>1.5626000000000001E-3</v>
      </c>
    </row>
    <row r="3289" spans="4:13" ht="15.75" customHeight="1" x14ac:dyDescent="0.25">
      <c r="D3289" s="40"/>
      <c r="E3289" s="40"/>
      <c r="F3289" s="101">
        <v>41117</v>
      </c>
      <c r="G3289" s="44">
        <v>2.457E-3</v>
      </c>
      <c r="H3289" s="44">
        <v>4.4660000000000004E-3</v>
      </c>
      <c r="I3289" s="44">
        <v>7.2440000000000004E-3</v>
      </c>
      <c r="J3289" s="44">
        <v>3.2500000000000001E-2</v>
      </c>
      <c r="K3289" s="44">
        <v>1.5462999999999999E-2</v>
      </c>
      <c r="M3289" s="45">
        <v>1.5646E-3</v>
      </c>
    </row>
    <row r="3290" spans="4:13" ht="15.75" customHeight="1" x14ac:dyDescent="0.25">
      <c r="D3290" s="40"/>
      <c r="E3290" s="40"/>
      <c r="F3290" s="101">
        <v>41120</v>
      </c>
      <c r="G3290" s="44">
        <v>2.457E-3</v>
      </c>
      <c r="H3290" s="44">
        <v>4.4460000000000003E-3</v>
      </c>
      <c r="I3290" s="44">
        <v>7.2640000000000005E-3</v>
      </c>
      <c r="J3290" s="44">
        <v>3.2500000000000001E-2</v>
      </c>
      <c r="K3290" s="44">
        <v>1.5018999999999999E-2</v>
      </c>
      <c r="M3290" s="45">
        <v>1.5678000000000001E-3</v>
      </c>
    </row>
    <row r="3291" spans="4:13" ht="15.75" customHeight="1" x14ac:dyDescent="0.25">
      <c r="D3291" s="40"/>
      <c r="E3291" s="40"/>
      <c r="F3291" s="101">
        <v>41121</v>
      </c>
      <c r="G3291" s="44">
        <v>2.457E-3</v>
      </c>
      <c r="H3291" s="44">
        <v>4.4260000000000002E-3</v>
      </c>
      <c r="I3291" s="44">
        <v>7.2589999999999998E-3</v>
      </c>
      <c r="J3291" s="44">
        <v>3.2500000000000001E-2</v>
      </c>
      <c r="K3291" s="44">
        <v>1.4678999999999999E-2</v>
      </c>
      <c r="M3291" s="45">
        <v>1.5742999999999998E-3</v>
      </c>
    </row>
    <row r="3292" spans="4:13" ht="15.75" customHeight="1" x14ac:dyDescent="0.25">
      <c r="D3292" s="40"/>
      <c r="E3292" s="40"/>
      <c r="F3292" s="101">
        <v>41122</v>
      </c>
      <c r="G3292" s="44">
        <v>2.447E-3</v>
      </c>
      <c r="H3292" s="44">
        <v>4.4159999999999998E-3</v>
      </c>
      <c r="I3292" s="44">
        <v>7.2490000000000002E-3</v>
      </c>
      <c r="J3292" s="44">
        <v>3.2500000000000001E-2</v>
      </c>
      <c r="K3292" s="44">
        <v>1.524E-2</v>
      </c>
      <c r="M3292" s="45">
        <v>1.6089000000000001E-3</v>
      </c>
    </row>
    <row r="3293" spans="4:13" ht="15.75" customHeight="1" x14ac:dyDescent="0.25">
      <c r="D3293" s="40"/>
      <c r="E3293" s="40"/>
      <c r="F3293" s="101">
        <v>41123</v>
      </c>
      <c r="G3293" s="44">
        <v>2.4424999999999998E-3</v>
      </c>
      <c r="H3293" s="44">
        <v>4.4185000000000006E-3</v>
      </c>
      <c r="I3293" s="44">
        <v>7.2514999999999993E-3</v>
      </c>
      <c r="J3293" s="44">
        <v>3.2500000000000001E-2</v>
      </c>
      <c r="K3293" s="44">
        <v>1.4779E-2</v>
      </c>
      <c r="M3293" s="45">
        <v>1.6092000000000001E-3</v>
      </c>
    </row>
    <row r="3294" spans="4:13" ht="15.75" customHeight="1" x14ac:dyDescent="0.25">
      <c r="D3294" s="40"/>
      <c r="E3294" s="40"/>
      <c r="F3294" s="101">
        <v>41124</v>
      </c>
      <c r="G3294" s="44">
        <v>2.4375E-3</v>
      </c>
      <c r="H3294" s="44">
        <v>4.3934999999999998E-3</v>
      </c>
      <c r="I3294" s="44">
        <v>7.2364999999999999E-3</v>
      </c>
      <c r="J3294" s="44">
        <v>3.2500000000000001E-2</v>
      </c>
      <c r="K3294" s="44">
        <v>1.5630999999999999E-2</v>
      </c>
      <c r="M3294" s="45">
        <v>1.6064E-3</v>
      </c>
    </row>
    <row r="3295" spans="4:13" ht="15.75" customHeight="1" x14ac:dyDescent="0.25">
      <c r="D3295" s="40"/>
      <c r="E3295" s="40"/>
      <c r="F3295" s="101">
        <v>41127</v>
      </c>
      <c r="G3295" s="44">
        <v>2.4324999999999998E-3</v>
      </c>
      <c r="H3295" s="44">
        <v>4.3885E-3</v>
      </c>
      <c r="I3295" s="44">
        <v>7.2414999999999997E-3</v>
      </c>
      <c r="J3295" s="44">
        <v>3.2500000000000001E-2</v>
      </c>
      <c r="K3295" s="44">
        <v>1.5664000000000001E-2</v>
      </c>
      <c r="M3295" s="45">
        <v>1.6162000000000001E-3</v>
      </c>
    </row>
    <row r="3296" spans="4:13" ht="15.75" customHeight="1" x14ac:dyDescent="0.25">
      <c r="D3296" s="40"/>
      <c r="E3296" s="40"/>
      <c r="F3296" s="101">
        <v>41128</v>
      </c>
      <c r="G3296" s="44">
        <v>2.4124999999999997E-3</v>
      </c>
      <c r="H3296" s="44">
        <v>4.3785000000000004E-3</v>
      </c>
      <c r="I3296" s="44">
        <v>7.2314999999999992E-3</v>
      </c>
      <c r="J3296" s="44">
        <v>3.2500000000000001E-2</v>
      </c>
      <c r="K3296" s="44">
        <v>1.6283000000000002E-2</v>
      </c>
      <c r="M3296" s="45">
        <v>1.6356000000000001E-3</v>
      </c>
    </row>
    <row r="3297" spans="4:13" ht="15.75" customHeight="1" x14ac:dyDescent="0.25">
      <c r="D3297" s="40"/>
      <c r="E3297" s="40"/>
      <c r="F3297" s="101">
        <v>41129</v>
      </c>
      <c r="G3297" s="44">
        <v>2.4025000000000001E-3</v>
      </c>
      <c r="H3297" s="44">
        <v>4.3674999999999999E-3</v>
      </c>
      <c r="I3297" s="44">
        <v>7.2065000000000002E-3</v>
      </c>
      <c r="J3297" s="44">
        <v>3.2500000000000001E-2</v>
      </c>
      <c r="K3297" s="44">
        <v>1.6490999999999999E-2</v>
      </c>
      <c r="M3297" s="45">
        <v>1.6850000000000001E-3</v>
      </c>
    </row>
    <row r="3298" spans="4:13" ht="15.75" customHeight="1" x14ac:dyDescent="0.25">
      <c r="D3298" s="40"/>
      <c r="E3298" s="40"/>
      <c r="F3298" s="101">
        <v>41130</v>
      </c>
      <c r="G3298" s="44">
        <v>2.3925000000000001E-3</v>
      </c>
      <c r="H3298" s="44">
        <v>4.3750000000000004E-3</v>
      </c>
      <c r="I3298" s="44">
        <v>7.2164999999999998E-3</v>
      </c>
      <c r="J3298" s="44">
        <v>3.2500000000000001E-2</v>
      </c>
      <c r="K3298" s="44">
        <v>1.6881E-2</v>
      </c>
      <c r="M3298" s="45">
        <v>1.6844999999999998E-3</v>
      </c>
    </row>
    <row r="3299" spans="4:13" ht="15.75" customHeight="1" x14ac:dyDescent="0.25">
      <c r="D3299" s="40"/>
      <c r="E3299" s="40"/>
      <c r="F3299" s="101">
        <v>41131</v>
      </c>
      <c r="G3299" s="44">
        <v>2.3974999999999999E-3</v>
      </c>
      <c r="H3299" s="44">
        <v>4.3699999999999998E-3</v>
      </c>
      <c r="I3299" s="44">
        <v>7.2014999999999996E-3</v>
      </c>
      <c r="J3299" s="44">
        <v>3.2500000000000001E-2</v>
      </c>
      <c r="K3299" s="44">
        <v>1.6573000000000001E-2</v>
      </c>
      <c r="M3299" s="45">
        <v>1.6808000000000001E-3</v>
      </c>
    </row>
    <row r="3300" spans="4:13" ht="15.75" customHeight="1" x14ac:dyDescent="0.25">
      <c r="D3300" s="40"/>
      <c r="E3300" s="40"/>
      <c r="F3300" s="101">
        <v>41134</v>
      </c>
      <c r="G3300" s="44">
        <v>2.395E-3</v>
      </c>
      <c r="H3300" s="44">
        <v>4.3449999999999999E-3</v>
      </c>
      <c r="I3300" s="44">
        <v>7.1915E-3</v>
      </c>
      <c r="J3300" s="44">
        <v>3.2500000000000001E-2</v>
      </c>
      <c r="K3300" s="44">
        <v>1.6642000000000001E-2</v>
      </c>
      <c r="M3300" s="45">
        <v>1.7194999999999999E-3</v>
      </c>
    </row>
    <row r="3301" spans="4:13" ht="15.75" customHeight="1" x14ac:dyDescent="0.25">
      <c r="D3301" s="40"/>
      <c r="E3301" s="40"/>
      <c r="F3301" s="101">
        <v>41135</v>
      </c>
      <c r="G3301" s="44">
        <v>2.385E-3</v>
      </c>
      <c r="H3301" s="44">
        <v>4.365E-3</v>
      </c>
      <c r="I3301" s="44">
        <v>7.1915E-3</v>
      </c>
      <c r="J3301" s="44">
        <v>3.2500000000000001E-2</v>
      </c>
      <c r="K3301" s="44">
        <v>1.7378000000000001E-2</v>
      </c>
      <c r="M3301" s="45">
        <v>1.7421000000000001E-3</v>
      </c>
    </row>
    <row r="3302" spans="4:13" ht="15.75" customHeight="1" x14ac:dyDescent="0.25">
      <c r="D3302" s="40"/>
      <c r="E3302" s="40"/>
      <c r="F3302" s="101">
        <v>41136</v>
      </c>
      <c r="G3302" s="44">
        <v>2.3799999999999997E-3</v>
      </c>
      <c r="H3302" s="44">
        <v>4.3449999999999999E-3</v>
      </c>
      <c r="I3302" s="44">
        <v>7.1814999999999995E-3</v>
      </c>
      <c r="J3302" s="44">
        <v>3.2500000000000001E-2</v>
      </c>
      <c r="K3302" s="44">
        <v>1.8154999999999998E-2</v>
      </c>
      <c r="M3302" s="45">
        <v>1.8152999999999999E-3</v>
      </c>
    </row>
    <row r="3303" spans="4:13" ht="15.75" customHeight="1" x14ac:dyDescent="0.25">
      <c r="D3303" s="40"/>
      <c r="E3303" s="40"/>
      <c r="F3303" s="101">
        <v>41137</v>
      </c>
      <c r="G3303" s="44">
        <v>2.3699999999999997E-3</v>
      </c>
      <c r="H3303" s="44">
        <v>4.3350000000000003E-3</v>
      </c>
      <c r="I3303" s="44">
        <v>7.1814999999999995E-3</v>
      </c>
      <c r="J3303" s="44">
        <v>3.2500000000000001E-2</v>
      </c>
      <c r="K3303" s="44">
        <v>1.8346000000000001E-2</v>
      </c>
      <c r="M3303" s="45">
        <v>1.8126000000000001E-3</v>
      </c>
    </row>
    <row r="3304" spans="4:13" ht="15.75" customHeight="1" x14ac:dyDescent="0.25">
      <c r="D3304" s="40"/>
      <c r="E3304" s="40"/>
      <c r="F3304" s="101">
        <v>41138</v>
      </c>
      <c r="G3304" s="44">
        <v>2.3699999999999997E-3</v>
      </c>
      <c r="H3304" s="44">
        <v>4.3449999999999999E-3</v>
      </c>
      <c r="I3304" s="44">
        <v>7.1814999999999995E-3</v>
      </c>
      <c r="J3304" s="44">
        <v>3.2500000000000001E-2</v>
      </c>
      <c r="K3304" s="44">
        <v>1.8105E-2</v>
      </c>
      <c r="M3304" s="45">
        <v>1.8194999999999999E-3</v>
      </c>
    </row>
    <row r="3305" spans="4:13" ht="15.75" customHeight="1" x14ac:dyDescent="0.25">
      <c r="D3305" s="40"/>
      <c r="E3305" s="40"/>
      <c r="F3305" s="101">
        <v>41141</v>
      </c>
      <c r="G3305" s="44">
        <v>2.3599999999999997E-3</v>
      </c>
      <c r="H3305" s="44">
        <v>4.3350000000000003E-3</v>
      </c>
      <c r="I3305" s="44">
        <v>7.1814999999999995E-3</v>
      </c>
      <c r="J3305" s="44">
        <v>3.2500000000000001E-2</v>
      </c>
      <c r="K3305" s="44">
        <v>1.8053E-2</v>
      </c>
      <c r="M3305" s="45">
        <v>1.8808E-3</v>
      </c>
    </row>
    <row r="3306" spans="4:13" ht="15.75" customHeight="1" x14ac:dyDescent="0.25">
      <c r="D3306" s="40"/>
      <c r="E3306" s="40"/>
      <c r="F3306" s="101">
        <v>41142</v>
      </c>
      <c r="G3306" s="44">
        <v>2.3749999999999999E-3</v>
      </c>
      <c r="H3306" s="44">
        <v>4.3350000000000003E-3</v>
      </c>
      <c r="I3306" s="44">
        <v>7.1814999999999995E-3</v>
      </c>
      <c r="J3306" s="44">
        <v>3.2500000000000001E-2</v>
      </c>
      <c r="K3306" s="44">
        <v>1.7984E-2</v>
      </c>
      <c r="M3306" s="45">
        <v>1.9034000000000002E-3</v>
      </c>
    </row>
    <row r="3307" spans="4:13" ht="15.75" customHeight="1" x14ac:dyDescent="0.25">
      <c r="D3307" s="40"/>
      <c r="E3307" s="40"/>
      <c r="F3307" s="101">
        <v>41143</v>
      </c>
      <c r="G3307" s="44">
        <v>2.3649999999999999E-3</v>
      </c>
      <c r="H3307" s="44">
        <v>4.3075000000000006E-3</v>
      </c>
      <c r="I3307" s="44">
        <v>7.1614999999999995E-3</v>
      </c>
      <c r="J3307" s="44">
        <v>3.2500000000000001E-2</v>
      </c>
      <c r="K3307" s="44">
        <v>1.6916E-2</v>
      </c>
      <c r="M3307" s="45">
        <v>1.9395999999999999E-3</v>
      </c>
    </row>
    <row r="3308" spans="4:13" ht="15.75" customHeight="1" x14ac:dyDescent="0.25">
      <c r="D3308" s="40"/>
      <c r="E3308" s="40"/>
      <c r="F3308" s="101">
        <v>41144</v>
      </c>
      <c r="G3308" s="44">
        <v>2.3549999999999999E-3</v>
      </c>
      <c r="H3308" s="44">
        <v>4.2684999999999997E-3</v>
      </c>
      <c r="I3308" s="44">
        <v>7.1365000000000005E-3</v>
      </c>
      <c r="J3308" s="44">
        <v>3.2500000000000001E-2</v>
      </c>
      <c r="K3308" s="44">
        <v>1.6778999999999999E-2</v>
      </c>
      <c r="M3308" s="45">
        <v>1.9595000000000003E-3</v>
      </c>
    </row>
    <row r="3309" spans="4:13" ht="15.75" customHeight="1" x14ac:dyDescent="0.25">
      <c r="D3309" s="40"/>
      <c r="E3309" s="40"/>
      <c r="F3309" s="101">
        <v>41145</v>
      </c>
      <c r="G3309" s="44">
        <v>2.3449999999999999E-3</v>
      </c>
      <c r="H3309" s="44">
        <v>4.2484999999999997E-3</v>
      </c>
      <c r="I3309" s="44">
        <v>7.1214999999999994E-3</v>
      </c>
      <c r="J3309" s="44">
        <v>3.2500000000000001E-2</v>
      </c>
      <c r="K3309" s="44">
        <v>1.6865000000000002E-2</v>
      </c>
      <c r="M3309" s="45">
        <v>1.9710999999999999E-3</v>
      </c>
    </row>
    <row r="3310" spans="4:13" ht="15.75" customHeight="1" x14ac:dyDescent="0.25">
      <c r="D3310" s="40"/>
      <c r="E3310" s="40"/>
      <c r="F3310" s="101">
        <v>41148</v>
      </c>
      <c r="G3310" s="44" t="s">
        <v>33</v>
      </c>
      <c r="H3310" s="44" t="s">
        <v>33</v>
      </c>
      <c r="I3310" s="44" t="s">
        <v>33</v>
      </c>
      <c r="J3310" s="44">
        <v>3.2500000000000001E-2</v>
      </c>
      <c r="K3310" s="44">
        <v>1.6506E-2</v>
      </c>
      <c r="M3310" s="45">
        <v>2.0195E-3</v>
      </c>
    </row>
    <row r="3311" spans="4:13" ht="15.75" customHeight="1" x14ac:dyDescent="0.25">
      <c r="D3311" s="40"/>
      <c r="E3311" s="40"/>
      <c r="F3311" s="101">
        <v>41149</v>
      </c>
      <c r="G3311" s="44">
        <v>2.3350000000000003E-3</v>
      </c>
      <c r="H3311" s="44">
        <v>4.2275000000000004E-3</v>
      </c>
      <c r="I3311" s="44">
        <v>7.1065E-3</v>
      </c>
      <c r="J3311" s="44">
        <v>3.2500000000000001E-2</v>
      </c>
      <c r="K3311" s="44">
        <v>1.6334999999999999E-2</v>
      </c>
      <c r="M3311" s="45">
        <v>2.026E-3</v>
      </c>
    </row>
    <row r="3312" spans="4:13" ht="15.75" customHeight="1" x14ac:dyDescent="0.25">
      <c r="D3312" s="40"/>
      <c r="E3312" s="40"/>
      <c r="F3312" s="101">
        <v>41150</v>
      </c>
      <c r="G3312" s="44">
        <v>2.3150000000000002E-3</v>
      </c>
      <c r="H3312" s="44">
        <v>4.2174999999999999E-3</v>
      </c>
      <c r="I3312" s="44">
        <v>7.0914999999999997E-3</v>
      </c>
      <c r="J3312" s="44">
        <v>3.2500000000000001E-2</v>
      </c>
      <c r="K3312" s="44">
        <v>1.6506E-2</v>
      </c>
      <c r="M3312" s="45">
        <v>2.0468000000000001E-3</v>
      </c>
    </row>
    <row r="3313" spans="4:13" ht="15.75" customHeight="1" x14ac:dyDescent="0.25">
      <c r="D3313" s="40"/>
      <c r="E3313" s="40"/>
      <c r="F3313" s="101">
        <v>41151</v>
      </c>
      <c r="G3313" s="44">
        <v>2.3050000000000002E-3</v>
      </c>
      <c r="H3313" s="44">
        <v>4.2075000000000003E-3</v>
      </c>
      <c r="I3313" s="44">
        <v>7.0914999999999997E-3</v>
      </c>
      <c r="J3313" s="44">
        <v>3.2500000000000001E-2</v>
      </c>
      <c r="K3313" s="44">
        <v>1.6233000000000001E-2</v>
      </c>
      <c r="M3313" s="45">
        <v>2.0760000000000002E-3</v>
      </c>
    </row>
    <row r="3314" spans="4:13" ht="15.75" customHeight="1" x14ac:dyDescent="0.25">
      <c r="D3314" s="40"/>
      <c r="E3314" s="40"/>
      <c r="F3314" s="101">
        <v>41152</v>
      </c>
      <c r="G3314" s="44">
        <v>2.3050000000000002E-3</v>
      </c>
      <c r="H3314" s="44">
        <v>4.1825000000000005E-3</v>
      </c>
      <c r="I3314" s="44">
        <v>7.0765000000000003E-3</v>
      </c>
      <c r="J3314" s="44">
        <v>3.2500000000000001E-2</v>
      </c>
      <c r="K3314" s="44">
        <v>1.5484E-2</v>
      </c>
      <c r="M3314" s="45">
        <v>2.0930000000000002E-3</v>
      </c>
    </row>
    <row r="3315" spans="4:13" ht="15.75" customHeight="1" x14ac:dyDescent="0.25">
      <c r="D3315" s="40"/>
      <c r="E3315" s="40"/>
      <c r="F3315" s="101">
        <v>41155</v>
      </c>
      <c r="G3315" s="44">
        <v>2.3050000000000002E-3</v>
      </c>
      <c r="H3315" s="44">
        <v>4.1434999999999996E-3</v>
      </c>
      <c r="I3315" s="44">
        <v>7.0515000000000005E-3</v>
      </c>
      <c r="J3315" s="44" t="s">
        <v>33</v>
      </c>
      <c r="K3315" s="44">
        <v>1.5484E-2</v>
      </c>
      <c r="M3315" s="45">
        <v>2.0930000000000002E-3</v>
      </c>
    </row>
    <row r="3316" spans="4:13" ht="15.75" customHeight="1" x14ac:dyDescent="0.25">
      <c r="D3316" s="40"/>
      <c r="E3316" s="40"/>
      <c r="F3316" s="101">
        <v>41156</v>
      </c>
      <c r="G3316" s="44">
        <v>2.2825000000000002E-3</v>
      </c>
      <c r="H3316" s="44">
        <v>4.1184999999999998E-3</v>
      </c>
      <c r="I3316" s="44">
        <v>7.0165000000000002E-3</v>
      </c>
      <c r="J3316" s="44">
        <v>3.2500000000000001E-2</v>
      </c>
      <c r="K3316" s="44">
        <v>1.5722E-2</v>
      </c>
      <c r="M3316" s="45">
        <v>2.1601999999999997E-3</v>
      </c>
    </row>
    <row r="3317" spans="4:13" ht="15.75" customHeight="1" x14ac:dyDescent="0.25">
      <c r="D3317" s="40"/>
      <c r="E3317" s="40"/>
      <c r="F3317" s="101">
        <v>41157</v>
      </c>
      <c r="G3317" s="44">
        <v>2.2799999999999999E-3</v>
      </c>
      <c r="H3317" s="44">
        <v>4.0984999999999997E-3</v>
      </c>
      <c r="I3317" s="44">
        <v>7.0064999999999997E-3</v>
      </c>
      <c r="J3317" s="44">
        <v>3.2500000000000001E-2</v>
      </c>
      <c r="K3317" s="44">
        <v>1.5960000000000002E-2</v>
      </c>
      <c r="M3317" s="45">
        <v>2.1735000000000001E-3</v>
      </c>
    </row>
    <row r="3318" spans="4:13" ht="15.75" customHeight="1" x14ac:dyDescent="0.25">
      <c r="D3318" s="40"/>
      <c r="E3318" s="40"/>
      <c r="F3318" s="101">
        <v>41158</v>
      </c>
      <c r="G3318" s="44">
        <v>2.2750000000000001E-3</v>
      </c>
      <c r="H3318" s="44">
        <v>4.0835000000000003E-3</v>
      </c>
      <c r="I3318" s="44">
        <v>6.9815000000000007E-3</v>
      </c>
      <c r="J3318" s="44">
        <v>3.2500000000000001E-2</v>
      </c>
      <c r="K3318" s="44">
        <v>1.6781000000000001E-2</v>
      </c>
      <c r="M3318" s="45">
        <v>2.1971999999999998E-3</v>
      </c>
    </row>
    <row r="3319" spans="4:13" ht="15.75" customHeight="1" x14ac:dyDescent="0.25">
      <c r="D3319" s="40"/>
      <c r="E3319" s="40"/>
      <c r="F3319" s="101">
        <v>41159</v>
      </c>
      <c r="G3319" s="44">
        <v>2.2799999999999999E-3</v>
      </c>
      <c r="H3319" s="44">
        <v>4.0775000000000004E-3</v>
      </c>
      <c r="I3319" s="44">
        <v>6.9464999999999996E-3</v>
      </c>
      <c r="J3319" s="44">
        <v>3.2500000000000001E-2</v>
      </c>
      <c r="K3319" s="44">
        <v>1.6677999999999998E-2</v>
      </c>
      <c r="M3319" s="45">
        <v>2.1971E-3</v>
      </c>
    </row>
    <row r="3320" spans="4:13" ht="15.75" customHeight="1" x14ac:dyDescent="0.25">
      <c r="D3320" s="40"/>
      <c r="E3320" s="40"/>
      <c r="F3320" s="101">
        <v>41162</v>
      </c>
      <c r="G3320" s="44">
        <v>2.2799999999999999E-3</v>
      </c>
      <c r="H3320" s="44">
        <v>4.0425000000000001E-3</v>
      </c>
      <c r="I3320" s="44">
        <v>6.9064999999999994E-3</v>
      </c>
      <c r="J3320" s="44">
        <v>3.2500000000000001E-2</v>
      </c>
      <c r="K3320" s="44">
        <v>1.6541E-2</v>
      </c>
      <c r="M3320" s="45">
        <v>2.2034999999999997E-3</v>
      </c>
    </row>
    <row r="3321" spans="4:13" ht="15.75" customHeight="1" x14ac:dyDescent="0.25">
      <c r="D3321" s="40"/>
      <c r="E3321" s="40"/>
      <c r="F3321" s="101">
        <v>41163</v>
      </c>
      <c r="G3321" s="44">
        <v>2.2675E-3</v>
      </c>
      <c r="H3321" s="44">
        <v>3.9874999999999997E-3</v>
      </c>
      <c r="I3321" s="44">
        <v>6.8689999999999992E-3</v>
      </c>
      <c r="J3321" s="44">
        <v>3.2500000000000001E-2</v>
      </c>
      <c r="K3321" s="44">
        <v>1.7004999999999999E-2</v>
      </c>
      <c r="M3321" s="45">
        <v>2.2068999999999999E-3</v>
      </c>
    </row>
    <row r="3322" spans="4:13" ht="15.75" customHeight="1" x14ac:dyDescent="0.25">
      <c r="D3322" s="40"/>
      <c r="E3322" s="40"/>
      <c r="F3322" s="101">
        <v>41164</v>
      </c>
      <c r="G3322" s="44">
        <v>2.2374999999999999E-3</v>
      </c>
      <c r="H3322" s="44">
        <v>3.9424999999999998E-3</v>
      </c>
      <c r="I3322" s="44">
        <v>6.8339999999999998E-3</v>
      </c>
      <c r="J3322" s="44">
        <v>3.2500000000000001E-2</v>
      </c>
      <c r="K3322" s="44">
        <v>1.7576000000000001E-2</v>
      </c>
      <c r="M3322" s="45">
        <v>2.2101999999999998E-3</v>
      </c>
    </row>
    <row r="3323" spans="4:13" ht="15.75" customHeight="1" x14ac:dyDescent="0.25">
      <c r="D3323" s="40"/>
      <c r="E3323" s="40"/>
      <c r="F3323" s="101">
        <v>41165</v>
      </c>
      <c r="G3323" s="44">
        <v>2.2074999999999998E-3</v>
      </c>
      <c r="H3323" s="44">
        <v>3.8874999999999999E-3</v>
      </c>
      <c r="I3323" s="44">
        <v>6.7939999999999997E-3</v>
      </c>
      <c r="J3323" s="44">
        <v>3.2500000000000001E-2</v>
      </c>
      <c r="K3323" s="44">
        <v>1.7230000000000002E-2</v>
      </c>
      <c r="M3323" s="45">
        <v>2.2190000000000001E-3</v>
      </c>
    </row>
    <row r="3324" spans="4:13" ht="15.75" customHeight="1" x14ac:dyDescent="0.25">
      <c r="D3324" s="40"/>
      <c r="E3324" s="40"/>
      <c r="F3324" s="101">
        <v>41166</v>
      </c>
      <c r="G3324" s="44">
        <v>2.2000000000000001E-3</v>
      </c>
      <c r="H3324" s="44">
        <v>3.8525E-3</v>
      </c>
      <c r="I3324" s="44">
        <v>6.7290000000000006E-3</v>
      </c>
      <c r="J3324" s="44">
        <v>3.2500000000000001E-2</v>
      </c>
      <c r="K3324" s="44">
        <v>1.866E-2</v>
      </c>
      <c r="M3324" s="45">
        <v>2.2163E-3</v>
      </c>
    </row>
    <row r="3325" spans="4:13" ht="15.75" customHeight="1" x14ac:dyDescent="0.25">
      <c r="D3325" s="40"/>
      <c r="E3325" s="40"/>
      <c r="F3325" s="101">
        <v>41169</v>
      </c>
      <c r="G3325" s="44">
        <v>2.1900000000000001E-3</v>
      </c>
      <c r="H3325" s="44">
        <v>3.8074999999999997E-3</v>
      </c>
      <c r="I3325" s="44">
        <v>6.6690000000000004E-3</v>
      </c>
      <c r="J3325" s="44">
        <v>3.2500000000000001E-2</v>
      </c>
      <c r="K3325" s="44">
        <v>1.8415000000000001E-2</v>
      </c>
      <c r="M3325" s="45">
        <v>2.2101999999999998E-3</v>
      </c>
    </row>
    <row r="3326" spans="4:13" ht="15.75" customHeight="1" x14ac:dyDescent="0.25">
      <c r="D3326" s="40"/>
      <c r="E3326" s="40"/>
      <c r="F3326" s="101">
        <v>41170</v>
      </c>
      <c r="G3326" s="44">
        <v>2.1849999999999999E-3</v>
      </c>
      <c r="H3326" s="44">
        <v>3.7874999999999996E-3</v>
      </c>
      <c r="I3326" s="44">
        <v>6.6439999999999997E-3</v>
      </c>
      <c r="J3326" s="44">
        <v>3.2500000000000001E-2</v>
      </c>
      <c r="K3326" s="44">
        <v>1.8083000000000002E-2</v>
      </c>
      <c r="M3326" s="45">
        <v>2.2134999999999998E-3</v>
      </c>
    </row>
    <row r="3327" spans="4:13" ht="15.75" customHeight="1" x14ac:dyDescent="0.25">
      <c r="D3327" s="40"/>
      <c r="E3327" s="40"/>
      <c r="F3327" s="101">
        <v>41171</v>
      </c>
      <c r="G3327" s="44">
        <v>2.1849999999999999E-3</v>
      </c>
      <c r="H3327" s="44">
        <v>3.7574999999999996E-3</v>
      </c>
      <c r="I3327" s="44">
        <v>6.594E-3</v>
      </c>
      <c r="J3327" s="44">
        <v>3.2500000000000001E-2</v>
      </c>
      <c r="K3327" s="44">
        <v>1.7718000000000001E-2</v>
      </c>
      <c r="M3327" s="45">
        <v>2.2201999999999999E-3</v>
      </c>
    </row>
    <row r="3328" spans="4:13" ht="15.75" customHeight="1" x14ac:dyDescent="0.25">
      <c r="D3328" s="40"/>
      <c r="E3328" s="40"/>
      <c r="F3328" s="101">
        <v>41172</v>
      </c>
      <c r="G3328" s="44">
        <v>2.1649999999999998E-3</v>
      </c>
      <c r="H3328" s="44">
        <v>3.7299999999999998E-3</v>
      </c>
      <c r="I3328" s="44">
        <v>6.5764999999999999E-3</v>
      </c>
      <c r="J3328" s="44">
        <v>3.2500000000000001E-2</v>
      </c>
      <c r="K3328" s="44">
        <v>1.7639999999999999E-2</v>
      </c>
      <c r="M3328" s="45">
        <v>2.2158E-3</v>
      </c>
    </row>
    <row r="3329" spans="4:13" ht="15.75" customHeight="1" x14ac:dyDescent="0.25">
      <c r="D3329" s="40"/>
      <c r="E3329" s="40"/>
      <c r="F3329" s="101">
        <v>41173</v>
      </c>
      <c r="G3329" s="44">
        <v>2.1649999999999998E-3</v>
      </c>
      <c r="H3329" s="44">
        <v>3.6925E-3</v>
      </c>
      <c r="I3329" s="44">
        <v>6.5539999999999999E-3</v>
      </c>
      <c r="J3329" s="44">
        <v>3.2500000000000001E-2</v>
      </c>
      <c r="K3329" s="44">
        <v>1.7527999999999998E-2</v>
      </c>
      <c r="M3329" s="45">
        <v>2.2228E-3</v>
      </c>
    </row>
    <row r="3330" spans="4:13" ht="15.75" customHeight="1" x14ac:dyDescent="0.25">
      <c r="D3330" s="40"/>
      <c r="E3330" s="40"/>
      <c r="F3330" s="101">
        <v>41176</v>
      </c>
      <c r="G3330" s="44">
        <v>2.1649999999999998E-3</v>
      </c>
      <c r="H3330" s="44">
        <v>3.6725000000000004E-3</v>
      </c>
      <c r="I3330" s="44">
        <v>6.5114999999999999E-3</v>
      </c>
      <c r="J3330" s="44">
        <v>3.2500000000000001E-2</v>
      </c>
      <c r="K3330" s="44">
        <v>1.7094000000000002E-2</v>
      </c>
      <c r="M3330" s="45">
        <v>2.1934999999999997E-3</v>
      </c>
    </row>
    <row r="3331" spans="4:13" ht="15.75" customHeight="1" x14ac:dyDescent="0.25">
      <c r="D3331" s="40"/>
      <c r="E3331" s="40"/>
      <c r="F3331" s="101">
        <v>41177</v>
      </c>
      <c r="G3331" s="44">
        <v>2.1549999999999998E-3</v>
      </c>
      <c r="H3331" s="44">
        <v>3.6349999999999998E-3</v>
      </c>
      <c r="I3331" s="44">
        <v>6.4564999999999996E-3</v>
      </c>
      <c r="J3331" s="44">
        <v>3.2500000000000001E-2</v>
      </c>
      <c r="K3331" s="44">
        <v>1.6662E-2</v>
      </c>
      <c r="M3331" s="45">
        <v>2.1834999999999997E-3</v>
      </c>
    </row>
    <row r="3332" spans="4:13" ht="15.75" customHeight="1" x14ac:dyDescent="0.25">
      <c r="D3332" s="40"/>
      <c r="E3332" s="40"/>
      <c r="F3332" s="101">
        <v>41178</v>
      </c>
      <c r="G3332" s="44">
        <v>2.1549999999999998E-3</v>
      </c>
      <c r="H3332" s="44">
        <v>3.6225000000000003E-3</v>
      </c>
      <c r="I3332" s="44">
        <v>6.4290000000000007E-3</v>
      </c>
      <c r="J3332" s="44">
        <v>3.2500000000000001E-2</v>
      </c>
      <c r="K3332" s="44">
        <v>1.6094999999999998E-2</v>
      </c>
      <c r="M3332" s="45">
        <v>2.1834999999999997E-3</v>
      </c>
    </row>
    <row r="3333" spans="4:13" ht="15.75" customHeight="1" x14ac:dyDescent="0.25">
      <c r="D3333" s="40"/>
      <c r="E3333" s="40"/>
      <c r="F3333" s="101">
        <v>41179</v>
      </c>
      <c r="G3333" s="44">
        <v>2.1449999999999998E-3</v>
      </c>
      <c r="H3333" s="44">
        <v>3.6025000000000002E-3</v>
      </c>
      <c r="I3333" s="44">
        <v>6.4065000000000007E-3</v>
      </c>
      <c r="J3333" s="44">
        <v>3.2500000000000001E-2</v>
      </c>
      <c r="K3333" s="44">
        <v>1.6541999999999998E-2</v>
      </c>
      <c r="M3333" s="45">
        <v>2.1564000000000002E-3</v>
      </c>
    </row>
    <row r="3334" spans="4:13" ht="15.75" customHeight="1" x14ac:dyDescent="0.25">
      <c r="D3334" s="40"/>
      <c r="E3334" s="40"/>
      <c r="F3334" s="101">
        <v>41180</v>
      </c>
      <c r="G3334" s="44">
        <v>2.1424999999999999E-3</v>
      </c>
      <c r="H3334" s="44">
        <v>3.5849999999999996E-3</v>
      </c>
      <c r="I3334" s="44">
        <v>6.3590000000000001E-3</v>
      </c>
      <c r="J3334" s="44">
        <v>3.2500000000000001E-2</v>
      </c>
      <c r="K3334" s="44">
        <v>1.6334999999999999E-2</v>
      </c>
      <c r="M3334" s="45">
        <v>2.1646999999999999E-3</v>
      </c>
    </row>
    <row r="3335" spans="4:13" ht="15.75" customHeight="1" x14ac:dyDescent="0.25">
      <c r="D3335" s="40"/>
      <c r="E3335" s="40"/>
      <c r="F3335" s="101">
        <v>41183</v>
      </c>
      <c r="G3335" s="44">
        <v>2.1349999999999997E-3</v>
      </c>
      <c r="H3335" s="44">
        <v>3.5525000000000001E-3</v>
      </c>
      <c r="I3335" s="44">
        <v>6.3065000000000005E-3</v>
      </c>
      <c r="J3335" s="44">
        <v>3.2500000000000001E-2</v>
      </c>
      <c r="K3335" s="44">
        <v>1.6249E-2</v>
      </c>
      <c r="M3335" s="45">
        <v>2.1970000000000002E-3</v>
      </c>
    </row>
    <row r="3336" spans="4:13" ht="15.75" customHeight="1" x14ac:dyDescent="0.25">
      <c r="D3336" s="40"/>
      <c r="E3336" s="40"/>
      <c r="F3336" s="101">
        <v>41184</v>
      </c>
      <c r="G3336" s="44">
        <v>2.1449999999999998E-3</v>
      </c>
      <c r="H3336" s="44">
        <v>3.5399999999999997E-3</v>
      </c>
      <c r="I3336" s="44">
        <v>6.2589999999999998E-3</v>
      </c>
      <c r="J3336" s="44">
        <v>3.2500000000000001E-2</v>
      </c>
      <c r="K3336" s="44">
        <v>1.6198000000000001E-2</v>
      </c>
      <c r="M3336" s="45">
        <v>2.2001999999999998E-3</v>
      </c>
    </row>
    <row r="3337" spans="4:13" ht="15.75" customHeight="1" x14ac:dyDescent="0.25">
      <c r="D3337" s="40"/>
      <c r="E3337" s="40"/>
      <c r="F3337" s="101">
        <v>41185</v>
      </c>
      <c r="G3337" s="44">
        <v>2.1849999999999999E-3</v>
      </c>
      <c r="H3337" s="44">
        <v>3.5249999999999999E-3</v>
      </c>
      <c r="I3337" s="44">
        <v>6.2239999999999995E-3</v>
      </c>
      <c r="J3337" s="44">
        <v>3.2500000000000001E-2</v>
      </c>
      <c r="K3337" s="44">
        <v>1.6146000000000001E-2</v>
      </c>
      <c r="M3337" s="45">
        <v>2.2031999999999998E-3</v>
      </c>
    </row>
    <row r="3338" spans="4:13" ht="15.75" customHeight="1" x14ac:dyDescent="0.25">
      <c r="D3338" s="40"/>
      <c r="E3338" s="40"/>
      <c r="F3338" s="101">
        <v>41186</v>
      </c>
      <c r="G3338" s="44">
        <v>2.1849999999999999E-3</v>
      </c>
      <c r="H3338" s="44">
        <v>3.5225E-3</v>
      </c>
      <c r="I3338" s="44">
        <v>6.2039999999999994E-3</v>
      </c>
      <c r="J3338" s="44">
        <v>3.2500000000000001E-2</v>
      </c>
      <c r="K3338" s="44">
        <v>1.6732E-2</v>
      </c>
      <c r="M3338" s="45">
        <v>2.2001999999999998E-3</v>
      </c>
    </row>
    <row r="3339" spans="4:13" ht="15.75" customHeight="1" x14ac:dyDescent="0.25">
      <c r="D3339" s="40"/>
      <c r="E3339" s="40"/>
      <c r="F3339" s="101">
        <v>41187</v>
      </c>
      <c r="G3339" s="44">
        <v>2.1849999999999999E-3</v>
      </c>
      <c r="H3339" s="44">
        <v>3.5125E-3</v>
      </c>
      <c r="I3339" s="44">
        <v>6.1790000000000005E-3</v>
      </c>
      <c r="J3339" s="44">
        <v>3.2500000000000001E-2</v>
      </c>
      <c r="K3339" s="44">
        <v>1.7427999999999999E-2</v>
      </c>
      <c r="M3339" s="45">
        <v>2.1970000000000002E-3</v>
      </c>
    </row>
    <row r="3340" spans="4:13" ht="15.75" customHeight="1" x14ac:dyDescent="0.25">
      <c r="D3340" s="40"/>
      <c r="E3340" s="40"/>
      <c r="F3340" s="101">
        <v>41190</v>
      </c>
      <c r="G3340" s="44">
        <v>2.1749999999999999E-3</v>
      </c>
      <c r="H3340" s="44">
        <v>3.5025E-3</v>
      </c>
      <c r="I3340" s="44">
        <v>6.169E-3</v>
      </c>
      <c r="J3340" s="44" t="s">
        <v>33</v>
      </c>
      <c r="K3340" s="44">
        <v>1.7427999999999999E-2</v>
      </c>
      <c r="M3340" s="45">
        <v>2.1970000000000002E-3</v>
      </c>
    </row>
    <row r="3341" spans="4:13" ht="15.75" customHeight="1" x14ac:dyDescent="0.25">
      <c r="D3341" s="40"/>
      <c r="E3341" s="40"/>
      <c r="F3341" s="101">
        <v>41191</v>
      </c>
      <c r="G3341" s="44">
        <v>2.1549999999999998E-3</v>
      </c>
      <c r="H3341" s="44">
        <v>3.4675000000000001E-3</v>
      </c>
      <c r="I3341" s="44">
        <v>6.1539999999999997E-3</v>
      </c>
      <c r="J3341" s="44">
        <v>3.2500000000000001E-2</v>
      </c>
      <c r="K3341" s="44">
        <v>1.7132000000000001E-2</v>
      </c>
      <c r="M3341" s="45">
        <v>2.1356999999999999E-3</v>
      </c>
    </row>
    <row r="3342" spans="4:13" ht="15.75" customHeight="1" x14ac:dyDescent="0.25">
      <c r="D3342" s="40"/>
      <c r="E3342" s="40"/>
      <c r="F3342" s="101">
        <v>41192</v>
      </c>
      <c r="G3342" s="44">
        <v>2.14E-3</v>
      </c>
      <c r="H3342" s="44">
        <v>3.4275E-3</v>
      </c>
      <c r="I3342" s="44">
        <v>6.0790000000000002E-3</v>
      </c>
      <c r="J3342" s="44">
        <v>3.2500000000000001E-2</v>
      </c>
      <c r="K3342" s="44">
        <v>1.6742E-2</v>
      </c>
      <c r="M3342" s="45">
        <v>2.1326000000000001E-3</v>
      </c>
    </row>
    <row r="3343" spans="4:13" ht="15.75" customHeight="1" x14ac:dyDescent="0.25">
      <c r="D3343" s="40"/>
      <c r="E3343" s="40"/>
      <c r="F3343" s="101">
        <v>41193</v>
      </c>
      <c r="G3343" s="44">
        <v>2.14E-3</v>
      </c>
      <c r="H3343" s="44">
        <v>3.4025000000000001E-3</v>
      </c>
      <c r="I3343" s="44">
        <v>6.0390000000000001E-3</v>
      </c>
      <c r="J3343" s="44">
        <v>3.2500000000000001E-2</v>
      </c>
      <c r="K3343" s="44">
        <v>1.6698999999999999E-2</v>
      </c>
      <c r="M3343" s="45">
        <v>2.1335E-3</v>
      </c>
    </row>
    <row r="3344" spans="4:13" ht="15.75" customHeight="1" x14ac:dyDescent="0.25">
      <c r="D3344" s="40"/>
      <c r="E3344" s="40"/>
      <c r="F3344" s="101">
        <v>41194</v>
      </c>
      <c r="G3344" s="44">
        <v>2.14E-3</v>
      </c>
      <c r="H3344" s="44">
        <v>3.3425E-3</v>
      </c>
      <c r="I3344" s="44">
        <v>5.9589999999999999E-3</v>
      </c>
      <c r="J3344" s="44">
        <v>3.2500000000000001E-2</v>
      </c>
      <c r="K3344" s="44">
        <v>1.6559999999999998E-2</v>
      </c>
      <c r="M3344" s="45">
        <v>2.1313999999999999E-3</v>
      </c>
    </row>
    <row r="3345" spans="4:13" ht="15.75" customHeight="1" x14ac:dyDescent="0.25">
      <c r="D3345" s="40"/>
      <c r="E3345" s="40"/>
      <c r="F3345" s="101">
        <v>41197</v>
      </c>
      <c r="G3345" s="44">
        <v>2.14E-3</v>
      </c>
      <c r="H3345" s="44">
        <v>3.3024999999999999E-3</v>
      </c>
      <c r="I3345" s="44">
        <v>5.8989999999999997E-3</v>
      </c>
      <c r="J3345" s="44">
        <v>3.2500000000000001E-2</v>
      </c>
      <c r="K3345" s="44">
        <v>1.6629999999999999E-2</v>
      </c>
      <c r="M3345" s="45">
        <v>2.1131000000000001E-3</v>
      </c>
    </row>
    <row r="3346" spans="4:13" ht="15.75" customHeight="1" x14ac:dyDescent="0.25">
      <c r="D3346" s="40"/>
      <c r="E3346" s="40"/>
      <c r="F3346" s="101">
        <v>41198</v>
      </c>
      <c r="G3346" s="44">
        <v>2.1320000000000002E-3</v>
      </c>
      <c r="H3346" s="44">
        <v>3.2475E-3</v>
      </c>
      <c r="I3346" s="44">
        <v>5.7840000000000001E-3</v>
      </c>
      <c r="J3346" s="44">
        <v>3.2500000000000001E-2</v>
      </c>
      <c r="K3346" s="44">
        <v>1.7186E-2</v>
      </c>
      <c r="M3346" s="45">
        <v>2.1065999999999997E-3</v>
      </c>
    </row>
    <row r="3347" spans="4:13" ht="15.75" customHeight="1" x14ac:dyDescent="0.25">
      <c r="D3347" s="40"/>
      <c r="E3347" s="40"/>
      <c r="F3347" s="101">
        <v>41199</v>
      </c>
      <c r="G3347" s="44">
        <v>2.117E-3</v>
      </c>
      <c r="H3347" s="44">
        <v>3.2074999999999998E-3</v>
      </c>
      <c r="I3347" s="44">
        <v>5.7039999999999999E-3</v>
      </c>
      <c r="J3347" s="44">
        <v>3.2500000000000001E-2</v>
      </c>
      <c r="K3347" s="44">
        <v>1.8185E-2</v>
      </c>
      <c r="M3347" s="45">
        <v>2.0699E-3</v>
      </c>
    </row>
    <row r="3348" spans="4:13" ht="15.75" customHeight="1" x14ac:dyDescent="0.25">
      <c r="D3348" s="40"/>
      <c r="E3348" s="40"/>
      <c r="F3348" s="101">
        <v>41200</v>
      </c>
      <c r="G3348" s="44">
        <v>2.1069999999999999E-3</v>
      </c>
      <c r="H3348" s="44">
        <v>3.1874999999999998E-3</v>
      </c>
      <c r="I3348" s="44">
        <v>5.659E-3</v>
      </c>
      <c r="J3348" s="44">
        <v>3.2500000000000001E-2</v>
      </c>
      <c r="K3348" s="44">
        <v>1.8343999999999999E-2</v>
      </c>
      <c r="M3348" s="45">
        <v>2.0658E-3</v>
      </c>
    </row>
    <row r="3349" spans="4:13" ht="15.75" customHeight="1" x14ac:dyDescent="0.25">
      <c r="D3349" s="40"/>
      <c r="E3349" s="40"/>
      <c r="F3349" s="101">
        <v>41201</v>
      </c>
      <c r="G3349" s="44">
        <v>2.1069999999999999E-3</v>
      </c>
      <c r="H3349" s="44">
        <v>3.1725E-3</v>
      </c>
      <c r="I3349" s="44">
        <v>5.594E-3</v>
      </c>
      <c r="J3349" s="44">
        <v>3.2500000000000001E-2</v>
      </c>
      <c r="K3349" s="44">
        <v>1.7632999999999999E-2</v>
      </c>
      <c r="M3349" s="45">
        <v>2.0615E-3</v>
      </c>
    </row>
    <row r="3350" spans="4:13" ht="15.75" customHeight="1" x14ac:dyDescent="0.25">
      <c r="D3350" s="40"/>
      <c r="E3350" s="40"/>
      <c r="F3350" s="101">
        <v>41204</v>
      </c>
      <c r="G3350" s="44">
        <v>2.1069999999999999E-3</v>
      </c>
      <c r="H3350" s="44">
        <v>3.1574999999999997E-3</v>
      </c>
      <c r="I3350" s="44">
        <v>5.5589999999999997E-3</v>
      </c>
      <c r="J3350" s="44">
        <v>3.2500000000000001E-2</v>
      </c>
      <c r="K3350" s="44">
        <v>1.8133999999999997E-2</v>
      </c>
      <c r="M3350" s="45">
        <v>2.0188999999999997E-3</v>
      </c>
    </row>
    <row r="3351" spans="4:13" ht="15.75" customHeight="1" x14ac:dyDescent="0.25">
      <c r="D3351" s="40"/>
      <c r="E3351" s="40"/>
      <c r="F3351" s="101">
        <v>41205</v>
      </c>
      <c r="G3351" s="44">
        <v>2.1069999999999999E-3</v>
      </c>
      <c r="H3351" s="44">
        <v>3.1524999999999999E-3</v>
      </c>
      <c r="I3351" s="44">
        <v>5.5339999999999999E-3</v>
      </c>
      <c r="J3351" s="44">
        <v>3.2500000000000001E-2</v>
      </c>
      <c r="K3351" s="44">
        <v>1.7572000000000001E-2</v>
      </c>
      <c r="M3351" s="45">
        <v>2.0292000000000001E-3</v>
      </c>
    </row>
    <row r="3352" spans="4:13" ht="15.75" customHeight="1" x14ac:dyDescent="0.25">
      <c r="D3352" s="40"/>
      <c r="E3352" s="40"/>
      <c r="F3352" s="101">
        <v>41206</v>
      </c>
      <c r="G3352" s="44">
        <v>2.1050000000000001E-3</v>
      </c>
      <c r="H3352" s="44">
        <v>3.1424999999999999E-3</v>
      </c>
      <c r="I3352" s="44">
        <v>5.4790000000000004E-3</v>
      </c>
      <c r="J3352" s="44">
        <v>3.2500000000000001E-2</v>
      </c>
      <c r="K3352" s="44">
        <v>1.7888999999999999E-2</v>
      </c>
      <c r="M3352" s="45">
        <v>2.0517000000000001E-3</v>
      </c>
    </row>
    <row r="3353" spans="4:13" ht="15.75" customHeight="1" x14ac:dyDescent="0.25">
      <c r="D3353" s="40"/>
      <c r="E3353" s="40"/>
      <c r="F3353" s="101">
        <v>41207</v>
      </c>
      <c r="G3353" s="44">
        <v>2.1099999999999999E-3</v>
      </c>
      <c r="H3353" s="44">
        <v>3.1324999999999999E-3</v>
      </c>
      <c r="I3353" s="44">
        <v>5.4690000000000008E-3</v>
      </c>
      <c r="J3353" s="44">
        <v>3.2500000000000001E-2</v>
      </c>
      <c r="K3353" s="44">
        <v>1.8232999999999999E-2</v>
      </c>
      <c r="M3353" s="45">
        <v>2.0596E-3</v>
      </c>
    </row>
    <row r="3354" spans="4:13" ht="15.75" customHeight="1" x14ac:dyDescent="0.25">
      <c r="D3354" s="40"/>
      <c r="E3354" s="40"/>
      <c r="F3354" s="101">
        <v>41208</v>
      </c>
      <c r="G3354" s="44">
        <v>2.1199999999999999E-3</v>
      </c>
      <c r="H3354" s="44">
        <v>3.1324999999999999E-3</v>
      </c>
      <c r="I3354" s="44">
        <v>5.4490000000000007E-3</v>
      </c>
      <c r="J3354" s="44">
        <v>3.2500000000000001E-2</v>
      </c>
      <c r="K3354" s="44">
        <v>1.7451000000000001E-2</v>
      </c>
      <c r="M3354" s="45">
        <v>2.0517999999999999E-3</v>
      </c>
    </row>
    <row r="3355" spans="4:13" ht="15.75" customHeight="1" x14ac:dyDescent="0.25">
      <c r="D3355" s="40"/>
      <c r="E3355" s="40"/>
      <c r="F3355" s="101">
        <v>41211</v>
      </c>
      <c r="G3355" s="44">
        <v>2.1199999999999999E-3</v>
      </c>
      <c r="H3355" s="44">
        <v>3.1274999999999996E-3</v>
      </c>
      <c r="I3355" s="44">
        <v>5.4290000000000007E-3</v>
      </c>
      <c r="J3355" s="44">
        <v>3.2500000000000001E-2</v>
      </c>
      <c r="K3355" s="44">
        <v>1.7188999999999999E-2</v>
      </c>
      <c r="M3355" s="45">
        <v>2.0485999999999998E-3</v>
      </c>
    </row>
    <row r="3356" spans="4:13" ht="15.75" customHeight="1" x14ac:dyDescent="0.25">
      <c r="D3356" s="40"/>
      <c r="E3356" s="40"/>
      <c r="F3356" s="101">
        <v>41212</v>
      </c>
      <c r="G3356" s="44">
        <v>2.1199999999999999E-3</v>
      </c>
      <c r="H3356" s="44">
        <v>3.1274999999999996E-3</v>
      </c>
      <c r="I3356" s="44">
        <v>5.3990000000000002E-3</v>
      </c>
      <c r="J3356" s="44">
        <v>3.2500000000000001E-2</v>
      </c>
      <c r="K3356" s="44">
        <v>1.7188999999999999E-2</v>
      </c>
      <c r="M3356" s="45">
        <v>2.0485999999999998E-3</v>
      </c>
    </row>
    <row r="3357" spans="4:13" ht="15.75" customHeight="1" x14ac:dyDescent="0.25">
      <c r="D3357" s="40"/>
      <c r="E3357" s="40"/>
      <c r="F3357" s="101">
        <v>41213</v>
      </c>
      <c r="G3357" s="44">
        <v>2.1199999999999999E-3</v>
      </c>
      <c r="H3357" s="44">
        <v>3.1274999999999996E-3</v>
      </c>
      <c r="I3357" s="44">
        <v>5.3990000000000002E-3</v>
      </c>
      <c r="J3357" s="44">
        <v>3.2500000000000001E-2</v>
      </c>
      <c r="K3357" s="44">
        <v>1.6900999999999999E-2</v>
      </c>
      <c r="M3357" s="45">
        <v>2.0168E-3</v>
      </c>
    </row>
    <row r="3358" spans="4:13" ht="15.75" customHeight="1" x14ac:dyDescent="0.25">
      <c r="D3358" s="40"/>
      <c r="E3358" s="40"/>
      <c r="F3358" s="101">
        <v>41214</v>
      </c>
      <c r="G3358" s="44">
        <v>2.0999999999999999E-3</v>
      </c>
      <c r="H3358" s="44">
        <v>3.1274999999999996E-3</v>
      </c>
      <c r="I3358" s="44">
        <v>5.3939999999999995E-3</v>
      </c>
      <c r="J3358" s="44">
        <v>3.2500000000000001E-2</v>
      </c>
      <c r="K3358" s="44">
        <v>1.7242E-2</v>
      </c>
      <c r="M3358" s="45">
        <v>2.0095E-3</v>
      </c>
    </row>
    <row r="3359" spans="4:13" ht="15.75" customHeight="1" x14ac:dyDescent="0.25">
      <c r="D3359" s="40"/>
      <c r="E3359" s="40"/>
      <c r="F3359" s="101">
        <v>41215</v>
      </c>
      <c r="G3359" s="44">
        <v>2.0899999999999998E-3</v>
      </c>
      <c r="H3359" s="44">
        <v>3.1274999999999996E-3</v>
      </c>
      <c r="I3359" s="44">
        <v>5.3800000000000002E-3</v>
      </c>
      <c r="J3359" s="44">
        <v>3.2500000000000001E-2</v>
      </c>
      <c r="K3359" s="44">
        <v>1.7146999999999999E-2</v>
      </c>
      <c r="M3359" s="45">
        <v>1.9905000000000001E-3</v>
      </c>
    </row>
    <row r="3360" spans="4:13" ht="15.75" customHeight="1" x14ac:dyDescent="0.25">
      <c r="D3360" s="40"/>
      <c r="E3360" s="40"/>
      <c r="F3360" s="101">
        <v>41218</v>
      </c>
      <c r="G3360" s="44">
        <v>2.0799999999999998E-3</v>
      </c>
      <c r="H3360" s="44">
        <v>3.1175000000000005E-3</v>
      </c>
      <c r="I3360" s="44">
        <v>5.3574999999999994E-3</v>
      </c>
      <c r="J3360" s="44">
        <v>3.2500000000000001E-2</v>
      </c>
      <c r="K3360" s="44">
        <v>1.6840999999999998E-2</v>
      </c>
      <c r="M3360" s="45">
        <v>1.9702000000000001E-3</v>
      </c>
    </row>
    <row r="3361" spans="4:13" ht="15.75" customHeight="1" x14ac:dyDescent="0.25">
      <c r="D3361" s="40"/>
      <c r="E3361" s="40"/>
      <c r="F3361" s="101">
        <v>41219</v>
      </c>
      <c r="G3361" s="44">
        <v>2.0899999999999998E-3</v>
      </c>
      <c r="H3361" s="44">
        <v>3.1175000000000005E-3</v>
      </c>
      <c r="I3361" s="44">
        <v>5.3349999999999995E-3</v>
      </c>
      <c r="J3361" s="44">
        <v>3.2500000000000001E-2</v>
      </c>
      <c r="K3361" s="44">
        <v>1.7506999999999998E-2</v>
      </c>
      <c r="M3361" s="45">
        <v>1.9802000000000001E-3</v>
      </c>
    </row>
    <row r="3362" spans="4:13" ht="15.75" customHeight="1" x14ac:dyDescent="0.25">
      <c r="D3362" s="40"/>
      <c r="E3362" s="40"/>
      <c r="F3362" s="101">
        <v>41220</v>
      </c>
      <c r="G3362" s="44">
        <v>2.0899999999999998E-3</v>
      </c>
      <c r="H3362" s="44">
        <v>3.0999999999999999E-3</v>
      </c>
      <c r="I3362" s="44">
        <v>5.2949999999999994E-3</v>
      </c>
      <c r="J3362" s="44">
        <v>3.2500000000000001E-2</v>
      </c>
      <c r="K3362" s="44">
        <v>1.6466000000000001E-2</v>
      </c>
      <c r="M3362" s="45">
        <v>2.0002000000000002E-3</v>
      </c>
    </row>
    <row r="3363" spans="4:13" ht="15.75" customHeight="1" x14ac:dyDescent="0.25">
      <c r="D3363" s="40"/>
      <c r="E3363" s="40"/>
      <c r="F3363" s="101">
        <v>41221</v>
      </c>
      <c r="G3363" s="44">
        <v>2.0899999999999998E-3</v>
      </c>
      <c r="H3363" s="44">
        <v>3.0999999999999999E-3</v>
      </c>
      <c r="I3363" s="44">
        <v>5.2649999999999997E-3</v>
      </c>
      <c r="J3363" s="44">
        <v>3.2500000000000001E-2</v>
      </c>
      <c r="K3363" s="44">
        <v>1.6147999999999999E-2</v>
      </c>
      <c r="M3363" s="45">
        <v>2.0408000000000002E-3</v>
      </c>
    </row>
    <row r="3364" spans="4:13" ht="15.75" customHeight="1" x14ac:dyDescent="0.25">
      <c r="D3364" s="40"/>
      <c r="E3364" s="40"/>
      <c r="F3364" s="101">
        <v>41222</v>
      </c>
      <c r="G3364" s="44">
        <v>2.0899999999999998E-3</v>
      </c>
      <c r="H3364" s="44">
        <v>3.0999999999999999E-3</v>
      </c>
      <c r="I3364" s="44">
        <v>5.2649999999999997E-3</v>
      </c>
      <c r="J3364" s="44">
        <v>3.2500000000000001E-2</v>
      </c>
      <c r="K3364" s="44">
        <v>1.6063000000000001E-2</v>
      </c>
      <c r="M3364" s="45">
        <v>2.0420999999999998E-3</v>
      </c>
    </row>
    <row r="3365" spans="4:13" ht="15.75" customHeight="1" x14ac:dyDescent="0.25">
      <c r="D3365" s="40"/>
      <c r="E3365" s="40"/>
      <c r="F3365" s="101">
        <v>41225</v>
      </c>
      <c r="G3365" s="44">
        <v>2.085E-3</v>
      </c>
      <c r="H3365" s="44">
        <v>3.0999999999999999E-3</v>
      </c>
      <c r="I3365" s="44">
        <v>5.2649999999999997E-3</v>
      </c>
      <c r="J3365" s="44" t="s">
        <v>33</v>
      </c>
      <c r="K3365" s="44">
        <v>1.6063000000000001E-2</v>
      </c>
      <c r="M3365" s="45">
        <v>2.0420999999999998E-3</v>
      </c>
    </row>
    <row r="3366" spans="4:13" ht="15.75" customHeight="1" x14ac:dyDescent="0.25">
      <c r="D3366" s="40"/>
      <c r="E3366" s="40"/>
      <c r="F3366" s="101">
        <v>41226</v>
      </c>
      <c r="G3366" s="44">
        <v>2.0799999999999998E-3</v>
      </c>
      <c r="H3366" s="44">
        <v>3.0999999999999999E-3</v>
      </c>
      <c r="I3366" s="44">
        <v>5.2399999999999999E-3</v>
      </c>
      <c r="J3366" s="44">
        <v>3.2500000000000001E-2</v>
      </c>
      <c r="K3366" s="44">
        <v>1.5945000000000001E-2</v>
      </c>
      <c r="M3366" s="45">
        <v>2.0235000000000001E-3</v>
      </c>
    </row>
    <row r="3367" spans="4:13" ht="15.75" customHeight="1" x14ac:dyDescent="0.25">
      <c r="D3367" s="40"/>
      <c r="E3367" s="40"/>
      <c r="F3367" s="101">
        <v>41227</v>
      </c>
      <c r="G3367" s="44">
        <v>2.075E-3</v>
      </c>
      <c r="H3367" s="44">
        <v>3.0999999999999999E-3</v>
      </c>
      <c r="I3367" s="44">
        <v>5.2300000000000003E-3</v>
      </c>
      <c r="J3367" s="44">
        <v>3.2500000000000001E-2</v>
      </c>
      <c r="K3367" s="44">
        <v>1.5910999999999998E-2</v>
      </c>
      <c r="M3367" s="45">
        <v>2.0168E-3</v>
      </c>
    </row>
    <row r="3368" spans="4:13" ht="15.75" customHeight="1" x14ac:dyDescent="0.25">
      <c r="D3368" s="40"/>
      <c r="E3368" s="40"/>
      <c r="F3368" s="101">
        <v>41228</v>
      </c>
      <c r="G3368" s="44">
        <v>2.075E-3</v>
      </c>
      <c r="H3368" s="44">
        <v>3.1099999999999999E-3</v>
      </c>
      <c r="I3368" s="44">
        <v>5.2300000000000003E-3</v>
      </c>
      <c r="J3368" s="44">
        <v>3.2500000000000001E-2</v>
      </c>
      <c r="K3368" s="44">
        <v>1.5928000000000001E-2</v>
      </c>
      <c r="M3368" s="45">
        <v>2.0095E-3</v>
      </c>
    </row>
    <row r="3369" spans="4:13" ht="15.75" customHeight="1" x14ac:dyDescent="0.25">
      <c r="D3369" s="40"/>
      <c r="E3369" s="40"/>
      <c r="F3369" s="101">
        <v>41229</v>
      </c>
      <c r="G3369" s="44">
        <v>2.075E-3</v>
      </c>
      <c r="H3369" s="44">
        <v>3.1150000000000001E-3</v>
      </c>
      <c r="I3369" s="44">
        <v>5.2599999999999999E-3</v>
      </c>
      <c r="J3369" s="44">
        <v>3.2500000000000001E-2</v>
      </c>
      <c r="K3369" s="44">
        <v>1.5800000000000002E-2</v>
      </c>
      <c r="M3369" s="45">
        <v>2.0033999999999998E-3</v>
      </c>
    </row>
    <row r="3370" spans="4:13" ht="15.75" customHeight="1" x14ac:dyDescent="0.25">
      <c r="D3370" s="40"/>
      <c r="E3370" s="40"/>
      <c r="F3370" s="101">
        <v>41232</v>
      </c>
      <c r="G3370" s="44">
        <v>2.075E-3</v>
      </c>
      <c r="H3370" s="44">
        <v>3.1150000000000001E-3</v>
      </c>
      <c r="I3370" s="44">
        <v>5.28E-3</v>
      </c>
      <c r="J3370" s="44">
        <v>3.2500000000000001E-2</v>
      </c>
      <c r="K3370" s="44">
        <v>1.6131E-2</v>
      </c>
      <c r="M3370" s="45">
        <v>2.0235000000000001E-3</v>
      </c>
    </row>
    <row r="3371" spans="4:13" ht="15.75" customHeight="1" x14ac:dyDescent="0.25">
      <c r="D3371" s="40"/>
      <c r="E3371" s="40"/>
      <c r="F3371" s="101">
        <v>41233</v>
      </c>
      <c r="G3371" s="44">
        <v>2.075E-3</v>
      </c>
      <c r="H3371" s="44">
        <v>3.1050000000000001E-3</v>
      </c>
      <c r="I3371" s="44">
        <v>5.2700000000000004E-3</v>
      </c>
      <c r="J3371" s="44">
        <v>3.2500000000000001E-2</v>
      </c>
      <c r="K3371" s="44">
        <v>1.6659E-2</v>
      </c>
      <c r="M3371" s="45">
        <v>2.0302000000000002E-3</v>
      </c>
    </row>
    <row r="3372" spans="4:13" ht="15.75" customHeight="1" x14ac:dyDescent="0.25">
      <c r="D3372" s="40"/>
      <c r="E3372" s="40"/>
      <c r="F3372" s="101">
        <v>41234</v>
      </c>
      <c r="G3372" s="44">
        <v>2.075E-3</v>
      </c>
      <c r="H3372" s="44">
        <v>3.1150000000000001E-3</v>
      </c>
      <c r="I3372" s="44">
        <v>5.2700000000000004E-3</v>
      </c>
      <c r="J3372" s="44">
        <v>3.2500000000000001E-2</v>
      </c>
      <c r="K3372" s="44">
        <v>1.6795999999999998E-2</v>
      </c>
      <c r="M3372" s="45">
        <v>2.0368000000000001E-3</v>
      </c>
    </row>
    <row r="3373" spans="4:13" ht="15.75" customHeight="1" x14ac:dyDescent="0.25">
      <c r="D3373" s="40"/>
      <c r="E3373" s="40"/>
      <c r="F3373" s="101">
        <v>41235</v>
      </c>
      <c r="G3373" s="44">
        <v>2.075E-3</v>
      </c>
      <c r="H3373" s="44">
        <v>3.1150000000000001E-3</v>
      </c>
      <c r="I3373" s="44">
        <v>5.2700000000000004E-3</v>
      </c>
      <c r="J3373" s="44" t="s">
        <v>33</v>
      </c>
      <c r="K3373" s="44">
        <v>1.6795999999999998E-2</v>
      </c>
      <c r="M3373" s="45">
        <v>2.0368000000000001E-3</v>
      </c>
    </row>
    <row r="3374" spans="4:13" ht="15.75" customHeight="1" x14ac:dyDescent="0.25">
      <c r="D3374" s="40"/>
      <c r="E3374" s="40"/>
      <c r="F3374" s="101">
        <v>41236</v>
      </c>
      <c r="G3374" s="44">
        <v>2.085E-3</v>
      </c>
      <c r="H3374" s="44">
        <v>3.1150000000000001E-3</v>
      </c>
      <c r="I3374" s="44">
        <v>5.2700000000000004E-3</v>
      </c>
      <c r="J3374" s="44">
        <v>3.2500000000000001E-2</v>
      </c>
      <c r="K3374" s="44">
        <v>1.6899000000000001E-2</v>
      </c>
      <c r="M3374" s="45">
        <v>2.0324000000000002E-3</v>
      </c>
    </row>
    <row r="3375" spans="4:13" ht="15.75" customHeight="1" x14ac:dyDescent="0.25">
      <c r="D3375" s="40"/>
      <c r="E3375" s="40"/>
      <c r="F3375" s="101">
        <v>41239</v>
      </c>
      <c r="G3375" s="44">
        <v>2.0899999999999998E-3</v>
      </c>
      <c r="H3375" s="44">
        <v>3.1150000000000001E-3</v>
      </c>
      <c r="I3375" s="44">
        <v>5.2700000000000004E-3</v>
      </c>
      <c r="J3375" s="44">
        <v>3.2500000000000001E-2</v>
      </c>
      <c r="K3375" s="44">
        <v>1.6625000000000001E-2</v>
      </c>
      <c r="M3375" s="45">
        <v>2.0235000000000001E-3</v>
      </c>
    </row>
    <row r="3376" spans="4:13" ht="15.75" customHeight="1" x14ac:dyDescent="0.25">
      <c r="D3376" s="40"/>
      <c r="E3376" s="40"/>
      <c r="F3376" s="101">
        <v>41240</v>
      </c>
      <c r="G3376" s="44">
        <v>2.0899999999999998E-3</v>
      </c>
      <c r="H3376" s="44">
        <v>3.1150000000000001E-3</v>
      </c>
      <c r="I3376" s="44">
        <v>5.28E-3</v>
      </c>
      <c r="J3376" s="44">
        <v>3.2500000000000001E-2</v>
      </c>
      <c r="K3376" s="44">
        <v>1.6369000000000002E-2</v>
      </c>
      <c r="M3376" s="45">
        <v>2.0135000000000001E-3</v>
      </c>
    </row>
    <row r="3377" spans="4:13" ht="15.75" customHeight="1" x14ac:dyDescent="0.25">
      <c r="D3377" s="40"/>
      <c r="E3377" s="40"/>
      <c r="F3377" s="101">
        <v>41241</v>
      </c>
      <c r="G3377" s="44">
        <v>2.0899999999999998E-3</v>
      </c>
      <c r="H3377" s="44">
        <v>3.1050000000000001E-3</v>
      </c>
      <c r="I3377" s="44">
        <v>5.28E-3</v>
      </c>
      <c r="J3377" s="44">
        <v>3.2500000000000001E-2</v>
      </c>
      <c r="K3377" s="44">
        <v>1.6284E-2</v>
      </c>
      <c r="M3377" s="45">
        <v>2.0135000000000001E-3</v>
      </c>
    </row>
    <row r="3378" spans="4:13" ht="15.75" customHeight="1" x14ac:dyDescent="0.25">
      <c r="D3378" s="40"/>
      <c r="E3378" s="40"/>
      <c r="F3378" s="101">
        <v>41242</v>
      </c>
      <c r="G3378" s="44">
        <v>2.1349999999999997E-3</v>
      </c>
      <c r="H3378" s="44">
        <v>3.1050000000000001E-3</v>
      </c>
      <c r="I3378" s="44">
        <v>5.2700000000000004E-3</v>
      </c>
      <c r="J3378" s="44">
        <v>3.2500000000000001E-2</v>
      </c>
      <c r="K3378" s="44">
        <v>1.6147000000000002E-2</v>
      </c>
      <c r="M3378" s="45">
        <v>1.9939000000000003E-3</v>
      </c>
    </row>
    <row r="3379" spans="4:13" ht="15.75" customHeight="1" x14ac:dyDescent="0.25">
      <c r="D3379" s="40"/>
      <c r="E3379" s="40"/>
      <c r="F3379" s="101">
        <v>41243</v>
      </c>
      <c r="G3379" s="44">
        <v>2.1449999999999998E-3</v>
      </c>
      <c r="H3379" s="44">
        <v>3.1050000000000001E-3</v>
      </c>
      <c r="I3379" s="44">
        <v>5.2599999999999999E-3</v>
      </c>
      <c r="J3379" s="44">
        <v>3.2500000000000001E-2</v>
      </c>
      <c r="K3379" s="44">
        <v>1.6156E-2</v>
      </c>
      <c r="M3379" s="45">
        <v>2.0002000000000002E-3</v>
      </c>
    </row>
    <row r="3380" spans="4:13" ht="15.75" customHeight="1" x14ac:dyDescent="0.25">
      <c r="D3380" s="40"/>
      <c r="E3380" s="40"/>
      <c r="F3380" s="101">
        <v>41246</v>
      </c>
      <c r="G3380" s="44">
        <v>2.15E-3</v>
      </c>
      <c r="H3380" s="44">
        <v>3.1050000000000001E-3</v>
      </c>
      <c r="I3380" s="44">
        <v>5.2599999999999999E-3</v>
      </c>
      <c r="J3380" s="44">
        <v>3.2500000000000001E-2</v>
      </c>
      <c r="K3380" s="44">
        <v>1.6206999999999999E-2</v>
      </c>
      <c r="M3380" s="45">
        <v>1.9775999999999999E-3</v>
      </c>
    </row>
    <row r="3381" spans="4:13" ht="15.75" customHeight="1" x14ac:dyDescent="0.25">
      <c r="D3381" s="40"/>
      <c r="E3381" s="40"/>
      <c r="F3381" s="101">
        <v>41247</v>
      </c>
      <c r="G3381" s="44">
        <v>2.1299999999999999E-3</v>
      </c>
      <c r="H3381" s="44">
        <v>3.1050000000000001E-3</v>
      </c>
      <c r="I3381" s="44">
        <v>5.2500000000000003E-3</v>
      </c>
      <c r="J3381" s="44">
        <v>3.2500000000000001E-2</v>
      </c>
      <c r="K3381" s="44">
        <v>1.6028000000000001E-2</v>
      </c>
      <c r="M3381" s="45">
        <v>1.9614000000000003E-3</v>
      </c>
    </row>
    <row r="3382" spans="4:13" ht="15.75" customHeight="1" x14ac:dyDescent="0.25">
      <c r="D3382" s="40"/>
      <c r="E3382" s="40"/>
      <c r="F3382" s="101">
        <v>41248</v>
      </c>
      <c r="G3382" s="44">
        <v>2.1299999999999999E-3</v>
      </c>
      <c r="H3382" s="44">
        <v>3.1050000000000001E-3</v>
      </c>
      <c r="I3382" s="44">
        <v>5.2500000000000003E-3</v>
      </c>
      <c r="J3382" s="44">
        <v>3.2500000000000001E-2</v>
      </c>
      <c r="K3382" s="44">
        <v>1.5875E-2</v>
      </c>
      <c r="M3382" s="45">
        <v>1.9123E-3</v>
      </c>
    </row>
    <row r="3383" spans="4:13" ht="15.75" customHeight="1" x14ac:dyDescent="0.25">
      <c r="D3383" s="40"/>
      <c r="E3383" s="40"/>
      <c r="F3383" s="101">
        <v>41249</v>
      </c>
      <c r="G3383" s="44">
        <v>2.1299999999999999E-3</v>
      </c>
      <c r="H3383" s="44">
        <v>3.1050000000000001E-3</v>
      </c>
      <c r="I3383" s="44">
        <v>5.2399999999999999E-3</v>
      </c>
      <c r="J3383" s="44">
        <v>3.2500000000000001E-2</v>
      </c>
      <c r="K3383" s="44">
        <v>1.5857E-2</v>
      </c>
      <c r="M3383" s="45">
        <v>1.9032999999999999E-3</v>
      </c>
    </row>
    <row r="3384" spans="4:13" ht="15.75" customHeight="1" x14ac:dyDescent="0.25">
      <c r="D3384" s="40"/>
      <c r="E3384" s="40"/>
      <c r="F3384" s="101">
        <v>41250</v>
      </c>
      <c r="G3384" s="44">
        <v>2.1199999999999999E-3</v>
      </c>
      <c r="H3384" s="44">
        <v>3.0950000000000001E-3</v>
      </c>
      <c r="I3384" s="44">
        <v>5.1900000000000002E-3</v>
      </c>
      <c r="J3384" s="44">
        <v>3.2500000000000001E-2</v>
      </c>
      <c r="K3384" s="44">
        <v>1.6215E-2</v>
      </c>
      <c r="M3384" s="45">
        <v>1.8871999999999999E-3</v>
      </c>
    </row>
    <row r="3385" spans="4:13" ht="15.75" customHeight="1" x14ac:dyDescent="0.25">
      <c r="D3385" s="40"/>
      <c r="E3385" s="40"/>
      <c r="F3385" s="101">
        <v>41253</v>
      </c>
      <c r="G3385" s="44">
        <v>2.1199999999999999E-3</v>
      </c>
      <c r="H3385" s="44">
        <v>3.1050000000000001E-3</v>
      </c>
      <c r="I3385" s="44">
        <v>5.1800000000000006E-3</v>
      </c>
      <c r="J3385" s="44">
        <v>3.2500000000000001E-2</v>
      </c>
      <c r="K3385" s="44">
        <v>1.6164000000000001E-2</v>
      </c>
      <c r="M3385" s="45">
        <v>1.7710999999999998E-3</v>
      </c>
    </row>
    <row r="3386" spans="4:13" ht="15.75" customHeight="1" x14ac:dyDescent="0.25">
      <c r="D3386" s="40"/>
      <c r="E3386" s="40"/>
      <c r="F3386" s="101">
        <v>41254</v>
      </c>
      <c r="G3386" s="44">
        <v>2.1099999999999999E-3</v>
      </c>
      <c r="H3386" s="44">
        <v>3.0950000000000001E-3</v>
      </c>
      <c r="I3386" s="44">
        <v>5.1700000000000001E-3</v>
      </c>
      <c r="J3386" s="44">
        <v>3.2500000000000001E-2</v>
      </c>
      <c r="K3386" s="44">
        <v>1.6541E-2</v>
      </c>
      <c r="M3386" s="45">
        <v>1.7388E-3</v>
      </c>
    </row>
    <row r="3387" spans="4:13" ht="15.75" customHeight="1" x14ac:dyDescent="0.25">
      <c r="D3387" s="40"/>
      <c r="E3387" s="40"/>
      <c r="F3387" s="101">
        <v>41255</v>
      </c>
      <c r="G3387" s="44">
        <v>2.0899999999999998E-3</v>
      </c>
      <c r="H3387" s="44">
        <v>3.0950000000000001E-3</v>
      </c>
      <c r="I3387" s="44">
        <v>5.1449999999999994E-3</v>
      </c>
      <c r="J3387" s="44">
        <v>3.2500000000000001E-2</v>
      </c>
      <c r="K3387" s="44">
        <v>1.6979999999999999E-2</v>
      </c>
      <c r="M3387" s="45">
        <v>1.6607E-3</v>
      </c>
    </row>
    <row r="3388" spans="4:13" ht="15.75" customHeight="1" x14ac:dyDescent="0.25">
      <c r="D3388" s="40"/>
      <c r="E3388" s="40"/>
      <c r="F3388" s="101">
        <v>41256</v>
      </c>
      <c r="G3388" s="44">
        <v>2.0899999999999998E-3</v>
      </c>
      <c r="H3388" s="44">
        <v>3.0799999999999998E-3</v>
      </c>
      <c r="I3388" s="44">
        <v>5.13E-3</v>
      </c>
      <c r="J3388" s="44">
        <v>3.2500000000000001E-2</v>
      </c>
      <c r="K3388" s="44">
        <v>1.7298999999999998E-2</v>
      </c>
      <c r="M3388" s="45">
        <v>1.6531999999999999E-3</v>
      </c>
    </row>
    <row r="3389" spans="4:13" ht="15.75" customHeight="1" x14ac:dyDescent="0.25">
      <c r="D3389" s="40"/>
      <c r="E3389" s="40"/>
      <c r="F3389" s="101">
        <v>41257</v>
      </c>
      <c r="G3389" s="44">
        <v>2.0899999999999998E-3</v>
      </c>
      <c r="H3389" s="44">
        <v>3.0799999999999998E-3</v>
      </c>
      <c r="I3389" s="44">
        <v>5.11E-3</v>
      </c>
      <c r="J3389" s="44">
        <v>3.2500000000000001E-2</v>
      </c>
      <c r="K3389" s="44">
        <v>1.7014999999999999E-2</v>
      </c>
      <c r="M3389" s="45">
        <v>1.6485E-3</v>
      </c>
    </row>
    <row r="3390" spans="4:13" ht="15.75" customHeight="1" x14ac:dyDescent="0.25">
      <c r="D3390" s="40"/>
      <c r="E3390" s="40"/>
      <c r="F3390" s="101">
        <v>41260</v>
      </c>
      <c r="G3390" s="44">
        <v>2.0999999999999999E-3</v>
      </c>
      <c r="H3390" s="44">
        <v>3.0899999999999999E-3</v>
      </c>
      <c r="I3390" s="44">
        <v>5.0849999999999992E-3</v>
      </c>
      <c r="J3390" s="44">
        <v>3.2500000000000001E-2</v>
      </c>
      <c r="K3390" s="44">
        <v>1.7717E-2</v>
      </c>
      <c r="M3390" s="45">
        <v>1.5969000000000001E-3</v>
      </c>
    </row>
    <row r="3391" spans="4:13" ht="15.75" customHeight="1" x14ac:dyDescent="0.25">
      <c r="D3391" s="40"/>
      <c r="E3391" s="40"/>
      <c r="F3391" s="101">
        <v>41261</v>
      </c>
      <c r="G3391" s="44">
        <v>2.1069999999999999E-3</v>
      </c>
      <c r="H3391" s="44">
        <v>3.0899999999999999E-3</v>
      </c>
      <c r="I3391" s="44">
        <v>5.0849999999999992E-3</v>
      </c>
      <c r="J3391" s="44">
        <v>3.2500000000000001E-2</v>
      </c>
      <c r="K3391" s="44">
        <v>1.8169999999999999E-2</v>
      </c>
      <c r="M3391" s="45">
        <v>1.5646E-3</v>
      </c>
    </row>
    <row r="3392" spans="4:13" ht="15.75" customHeight="1" x14ac:dyDescent="0.25">
      <c r="D3392" s="40"/>
      <c r="E3392" s="40"/>
      <c r="F3392" s="101">
        <v>41262</v>
      </c>
      <c r="G3392" s="44">
        <v>2.1069999999999999E-3</v>
      </c>
      <c r="H3392" s="44">
        <v>3.0999999999999999E-3</v>
      </c>
      <c r="I3392" s="44">
        <v>5.0975000000000005E-3</v>
      </c>
      <c r="J3392" s="44">
        <v>3.2500000000000001E-2</v>
      </c>
      <c r="K3392" s="44">
        <v>1.8013999999999999E-2</v>
      </c>
      <c r="M3392" s="45">
        <v>1.4618999999999999E-3</v>
      </c>
    </row>
    <row r="3393" spans="4:13" ht="15.75" customHeight="1" x14ac:dyDescent="0.25">
      <c r="D3393" s="40"/>
      <c r="E3393" s="40"/>
      <c r="F3393" s="101">
        <v>41263</v>
      </c>
      <c r="G3393" s="44">
        <v>2.1069999999999999E-3</v>
      </c>
      <c r="H3393" s="44">
        <v>3.0999999999999999E-3</v>
      </c>
      <c r="I3393" s="44">
        <v>5.1024999999999994E-3</v>
      </c>
      <c r="J3393" s="44">
        <v>3.2500000000000001E-2</v>
      </c>
      <c r="K3393" s="44">
        <v>1.7961999999999999E-2</v>
      </c>
      <c r="M3393" s="45">
        <v>1.4516000000000002E-3</v>
      </c>
    </row>
    <row r="3394" spans="4:13" ht="15.75" customHeight="1" x14ac:dyDescent="0.25">
      <c r="D3394" s="40"/>
      <c r="E3394" s="40"/>
      <c r="F3394" s="101">
        <v>41264</v>
      </c>
      <c r="G3394" s="44">
        <v>2.0969999999999999E-3</v>
      </c>
      <c r="H3394" s="44">
        <v>3.0999999999999999E-3</v>
      </c>
      <c r="I3394" s="44">
        <v>5.1024999999999994E-3</v>
      </c>
      <c r="J3394" s="44">
        <v>3.2500000000000001E-2</v>
      </c>
      <c r="K3394" s="44">
        <v>1.7623E-2</v>
      </c>
      <c r="M3394" s="45">
        <v>1.4407000000000001E-3</v>
      </c>
    </row>
    <row r="3395" spans="4:13" ht="15.75" customHeight="1" x14ac:dyDescent="0.25">
      <c r="D3395" s="40"/>
      <c r="E3395" s="40"/>
      <c r="F3395" s="101">
        <v>41267</v>
      </c>
      <c r="G3395" s="44">
        <v>2.0969999999999999E-3</v>
      </c>
      <c r="H3395" s="44">
        <v>3.0999999999999999E-3</v>
      </c>
      <c r="I3395" s="44">
        <v>5.1024999999999994E-3</v>
      </c>
      <c r="J3395" s="44">
        <v>3.2500000000000001E-2</v>
      </c>
      <c r="K3395" s="44">
        <v>1.7736999999999999E-2</v>
      </c>
      <c r="M3395" s="45">
        <v>1.3356000000000002E-3</v>
      </c>
    </row>
    <row r="3396" spans="4:13" ht="15.75" customHeight="1" x14ac:dyDescent="0.25">
      <c r="D3396" s="40"/>
      <c r="E3396" s="40"/>
      <c r="F3396" s="101">
        <v>41268</v>
      </c>
      <c r="G3396" s="44" t="s">
        <v>33</v>
      </c>
      <c r="H3396" s="44" t="s">
        <v>33</v>
      </c>
      <c r="I3396" s="44" t="s">
        <v>33</v>
      </c>
      <c r="J3396" s="44" t="s">
        <v>33</v>
      </c>
      <c r="K3396" s="44">
        <v>1.7736999999999999E-2</v>
      </c>
      <c r="M3396" s="45">
        <v>1.3356000000000002E-3</v>
      </c>
    </row>
    <row r="3397" spans="4:13" ht="15.75" customHeight="1" x14ac:dyDescent="0.25">
      <c r="D3397" s="40"/>
      <c r="E3397" s="40"/>
      <c r="F3397" s="101">
        <v>41269</v>
      </c>
      <c r="G3397" s="44" t="s">
        <v>33</v>
      </c>
      <c r="H3397" s="44" t="s">
        <v>33</v>
      </c>
      <c r="I3397" s="44" t="s">
        <v>33</v>
      </c>
      <c r="J3397" s="44">
        <v>3.2500000000000001E-2</v>
      </c>
      <c r="K3397" s="44">
        <v>1.7511000000000002E-2</v>
      </c>
      <c r="M3397" s="45">
        <v>1.2970000000000002E-3</v>
      </c>
    </row>
    <row r="3398" spans="4:13" ht="15.75" customHeight="1" x14ac:dyDescent="0.25">
      <c r="D3398" s="40"/>
      <c r="E3398" s="40"/>
      <c r="F3398" s="101">
        <v>41270</v>
      </c>
      <c r="G3398" s="44">
        <v>2.117E-3</v>
      </c>
      <c r="H3398" s="44">
        <v>3.1099999999999999E-3</v>
      </c>
      <c r="I3398" s="44">
        <v>5.1024999999999994E-3</v>
      </c>
      <c r="J3398" s="44">
        <v>3.2500000000000001E-2</v>
      </c>
      <c r="K3398" s="44">
        <v>1.7364000000000001E-2</v>
      </c>
      <c r="M3398" s="45">
        <v>1.2782E-3</v>
      </c>
    </row>
    <row r="3399" spans="4:13" ht="15.75" customHeight="1" x14ac:dyDescent="0.25">
      <c r="D3399" s="40"/>
      <c r="E3399" s="40"/>
      <c r="F3399" s="101">
        <v>41271</v>
      </c>
      <c r="G3399" s="44">
        <v>2.0969999999999999E-3</v>
      </c>
      <c r="H3399" s="44">
        <v>3.0799999999999998E-3</v>
      </c>
      <c r="I3399" s="44">
        <v>5.0825000000000002E-3</v>
      </c>
      <c r="J3399" s="44">
        <v>3.2500000000000001E-2</v>
      </c>
      <c r="K3399" s="44">
        <v>1.7009E-2</v>
      </c>
      <c r="M3399" s="45">
        <v>1.2645999999999998E-3</v>
      </c>
    </row>
    <row r="3400" spans="4:13" ht="15.75" customHeight="1" x14ac:dyDescent="0.25">
      <c r="D3400" s="40"/>
      <c r="E3400" s="40"/>
      <c r="F3400" s="101">
        <v>41274</v>
      </c>
      <c r="G3400" s="44">
        <v>2.0869999999999999E-3</v>
      </c>
      <c r="H3400" s="44">
        <v>3.0599999999999998E-3</v>
      </c>
      <c r="I3400" s="44">
        <v>5.0825000000000002E-3</v>
      </c>
      <c r="J3400" s="44">
        <v>3.2500000000000001E-2</v>
      </c>
      <c r="K3400" s="44">
        <v>1.7573999999999999E-2</v>
      </c>
      <c r="M3400" s="45">
        <v>1.1516999999999999E-3</v>
      </c>
    </row>
    <row r="3401" spans="4:13" ht="15.75" customHeight="1" x14ac:dyDescent="0.25">
      <c r="D3401" s="40"/>
      <c r="E3401" s="40"/>
      <c r="F3401" s="101">
        <v>41275</v>
      </c>
      <c r="G3401" s="44" t="s">
        <v>33</v>
      </c>
      <c r="H3401" s="44" t="s">
        <v>33</v>
      </c>
      <c r="I3401" s="44" t="s">
        <v>33</v>
      </c>
      <c r="J3401" s="44" t="s">
        <v>33</v>
      </c>
      <c r="K3401" s="44">
        <v>1.7573999999999999E-2</v>
      </c>
      <c r="M3401" s="45">
        <v>1.1516999999999999E-3</v>
      </c>
    </row>
    <row r="3402" spans="4:13" ht="15.75" customHeight="1" x14ac:dyDescent="0.25">
      <c r="D3402" s="40"/>
      <c r="E3402" s="40"/>
      <c r="F3402" s="101">
        <v>41276</v>
      </c>
      <c r="G3402" s="44">
        <v>2.0769999999999999E-3</v>
      </c>
      <c r="H3402" s="44">
        <v>3.0499999999999998E-3</v>
      </c>
      <c r="I3402" s="44">
        <v>5.0625000000000002E-3</v>
      </c>
      <c r="J3402" s="44">
        <v>3.2500000000000001E-2</v>
      </c>
      <c r="K3402" s="44">
        <v>1.8370999999999998E-2</v>
      </c>
      <c r="M3402" s="45">
        <v>1.1182E-3</v>
      </c>
    </row>
    <row r="3403" spans="4:13" ht="15.75" customHeight="1" x14ac:dyDescent="0.25">
      <c r="D3403" s="40"/>
      <c r="E3403" s="40"/>
      <c r="F3403" s="101">
        <v>41277</v>
      </c>
      <c r="G3403" s="44">
        <v>2.0769999999999999E-3</v>
      </c>
      <c r="H3403" s="44">
        <v>3.0499999999999998E-3</v>
      </c>
      <c r="I3403" s="44">
        <v>5.0324999999999996E-3</v>
      </c>
      <c r="J3403" s="44">
        <v>3.2500000000000001E-2</v>
      </c>
      <c r="K3403" s="44">
        <v>1.9120999999999999E-2</v>
      </c>
      <c r="M3403" s="45">
        <v>1.0874999999999999E-3</v>
      </c>
    </row>
    <row r="3404" spans="4:13" ht="15.75" customHeight="1" x14ac:dyDescent="0.25">
      <c r="D3404" s="40"/>
      <c r="E3404" s="40"/>
      <c r="F3404" s="101">
        <v>41278</v>
      </c>
      <c r="G3404" s="44">
        <v>2.0769999999999999E-3</v>
      </c>
      <c r="H3404" s="44">
        <v>3.0499999999999998E-3</v>
      </c>
      <c r="I3404" s="44">
        <v>5.0124999999999996E-3</v>
      </c>
      <c r="J3404" s="44">
        <v>3.2500000000000001E-2</v>
      </c>
      <c r="K3404" s="44">
        <v>1.8991000000000001E-2</v>
      </c>
      <c r="M3404" s="45">
        <v>1.0709999999999999E-3</v>
      </c>
    </row>
    <row r="3405" spans="4:13" ht="15.75" customHeight="1" x14ac:dyDescent="0.25">
      <c r="D3405" s="40"/>
      <c r="E3405" s="40"/>
      <c r="F3405" s="101">
        <v>41281</v>
      </c>
      <c r="G3405" s="44">
        <v>2.0769999999999999E-3</v>
      </c>
      <c r="H3405" s="44">
        <v>3.0499999999999998E-3</v>
      </c>
      <c r="I3405" s="44">
        <v>5.0025E-3</v>
      </c>
      <c r="J3405" s="44">
        <v>3.2500000000000001E-2</v>
      </c>
      <c r="K3405" s="44">
        <v>1.8974000000000001E-2</v>
      </c>
      <c r="M3405" s="45">
        <v>9.904E-4</v>
      </c>
    </row>
    <row r="3406" spans="4:13" ht="15.75" customHeight="1" x14ac:dyDescent="0.25">
      <c r="D3406" s="40"/>
      <c r="E3406" s="40"/>
      <c r="F3406" s="101">
        <v>41282</v>
      </c>
      <c r="G3406" s="44">
        <v>2.0769999999999999E-3</v>
      </c>
      <c r="H3406" s="44">
        <v>3.0499999999999998E-3</v>
      </c>
      <c r="I3406" s="44">
        <v>5.0025E-3</v>
      </c>
      <c r="J3406" s="44">
        <v>3.2500000000000001E-2</v>
      </c>
      <c r="K3406" s="44">
        <v>1.8683000000000002E-2</v>
      </c>
      <c r="M3406" s="45">
        <v>9.7100000000000007E-4</v>
      </c>
    </row>
    <row r="3407" spans="4:13" ht="15.75" customHeight="1" x14ac:dyDescent="0.25">
      <c r="D3407" s="40"/>
      <c r="E3407" s="40"/>
      <c r="F3407" s="101">
        <v>41283</v>
      </c>
      <c r="G3407" s="44">
        <v>2.0669999999999998E-3</v>
      </c>
      <c r="H3407" s="44">
        <v>3.0499999999999998E-3</v>
      </c>
      <c r="I3407" s="44">
        <v>5.0000000000000001E-3</v>
      </c>
      <c r="J3407" s="44">
        <v>3.2500000000000001E-2</v>
      </c>
      <c r="K3407" s="44">
        <v>1.8568000000000001E-2</v>
      </c>
      <c r="M3407" s="45">
        <v>9.8790000000000011E-4</v>
      </c>
    </row>
    <row r="3408" spans="4:13" ht="15.75" customHeight="1" x14ac:dyDescent="0.25">
      <c r="D3408" s="40"/>
      <c r="E3408" s="40"/>
      <c r="F3408" s="101">
        <v>41284</v>
      </c>
      <c r="G3408" s="44">
        <v>2.0569999999999998E-3</v>
      </c>
      <c r="H3408" s="44">
        <v>3.0499999999999998E-3</v>
      </c>
      <c r="I3408" s="44">
        <v>4.9800000000000001E-3</v>
      </c>
      <c r="J3408" s="44">
        <v>3.2500000000000001E-2</v>
      </c>
      <c r="K3408" s="44">
        <v>1.8957999999999999E-2</v>
      </c>
      <c r="M3408" s="45">
        <v>9.875000000000001E-4</v>
      </c>
    </row>
    <row r="3409" spans="4:13" ht="15.75" customHeight="1" x14ac:dyDescent="0.25">
      <c r="D3409" s="40"/>
      <c r="E3409" s="40"/>
      <c r="F3409" s="101">
        <v>41285</v>
      </c>
      <c r="G3409" s="44">
        <v>2.0569999999999998E-3</v>
      </c>
      <c r="H3409" s="44">
        <v>3.0399999999999997E-3</v>
      </c>
      <c r="I3409" s="44">
        <v>4.96E-3</v>
      </c>
      <c r="J3409" s="44">
        <v>3.2500000000000001E-2</v>
      </c>
      <c r="K3409" s="44">
        <v>1.8676999999999999E-2</v>
      </c>
      <c r="M3409" s="45">
        <v>9.9360000000000008E-4</v>
      </c>
    </row>
    <row r="3410" spans="4:13" ht="15.75" customHeight="1" x14ac:dyDescent="0.25">
      <c r="D3410" s="40"/>
      <c r="E3410" s="40"/>
      <c r="F3410" s="101">
        <v>41288</v>
      </c>
      <c r="G3410" s="44">
        <v>2.0569999999999998E-3</v>
      </c>
      <c r="H3410" s="44">
        <v>3.0399999999999997E-3</v>
      </c>
      <c r="I3410" s="44">
        <v>4.9100000000000003E-3</v>
      </c>
      <c r="J3410" s="44">
        <v>3.2500000000000001E-2</v>
      </c>
      <c r="K3410" s="44">
        <v>1.8447999999999999E-2</v>
      </c>
      <c r="M3410" s="45">
        <v>9.7420000000000004E-4</v>
      </c>
    </row>
    <row r="3411" spans="4:13" ht="15.75" customHeight="1" x14ac:dyDescent="0.25">
      <c r="D3411" s="40"/>
      <c r="E3411" s="40"/>
      <c r="F3411" s="101">
        <v>41289</v>
      </c>
      <c r="G3411" s="44">
        <v>2.0569999999999998E-3</v>
      </c>
      <c r="H3411" s="44">
        <v>3.0299999999999997E-3</v>
      </c>
      <c r="I3411" s="44">
        <v>4.8999999999999998E-3</v>
      </c>
      <c r="J3411" s="44">
        <v>3.2500000000000001E-2</v>
      </c>
      <c r="K3411" s="44">
        <v>1.8360000000000001E-2</v>
      </c>
      <c r="M3411" s="45">
        <v>9.7100000000000007E-4</v>
      </c>
    </row>
    <row r="3412" spans="4:13" ht="15.75" customHeight="1" x14ac:dyDescent="0.25">
      <c r="D3412" s="40"/>
      <c r="E3412" s="40"/>
      <c r="F3412" s="101">
        <v>41290</v>
      </c>
      <c r="G3412" s="44">
        <v>2.0569999999999998E-3</v>
      </c>
      <c r="H3412" s="44">
        <v>3.0299999999999997E-3</v>
      </c>
      <c r="I3412" s="44">
        <v>4.875E-3</v>
      </c>
      <c r="J3412" s="44">
        <v>3.2500000000000001E-2</v>
      </c>
      <c r="K3412" s="44">
        <v>1.8185E-2</v>
      </c>
      <c r="M3412" s="45">
        <v>1.0323999999999999E-3</v>
      </c>
    </row>
    <row r="3413" spans="4:13" ht="15.75" customHeight="1" x14ac:dyDescent="0.25">
      <c r="D3413" s="40"/>
      <c r="E3413" s="40"/>
      <c r="F3413" s="101">
        <v>41291</v>
      </c>
      <c r="G3413" s="44">
        <v>2.0469999999999998E-3</v>
      </c>
      <c r="H3413" s="44">
        <v>3.0200000000000001E-3</v>
      </c>
      <c r="I3413" s="44">
        <v>4.8649999999999995E-3</v>
      </c>
      <c r="J3413" s="44">
        <v>3.2500000000000001E-2</v>
      </c>
      <c r="K3413" s="44">
        <v>1.8793999999999998E-2</v>
      </c>
      <c r="M3413" s="45">
        <v>1.0242999999999999E-3</v>
      </c>
    </row>
    <row r="3414" spans="4:13" ht="15.75" customHeight="1" x14ac:dyDescent="0.25">
      <c r="D3414" s="40"/>
      <c r="E3414" s="40"/>
      <c r="F3414" s="101">
        <v>41292</v>
      </c>
      <c r="G3414" s="44">
        <v>2.0469999999999998E-3</v>
      </c>
      <c r="H3414" s="44">
        <v>3.0200000000000001E-3</v>
      </c>
      <c r="I3414" s="44">
        <v>4.8449999999999995E-3</v>
      </c>
      <c r="J3414" s="44">
        <v>3.2500000000000001E-2</v>
      </c>
      <c r="K3414" s="44">
        <v>1.8415999999999998E-2</v>
      </c>
      <c r="M3414" s="45">
        <v>1.0249999999999999E-3</v>
      </c>
    </row>
    <row r="3415" spans="4:13" ht="15.75" customHeight="1" x14ac:dyDescent="0.25">
      <c r="D3415" s="40"/>
      <c r="E3415" s="40"/>
      <c r="F3415" s="101">
        <v>41295</v>
      </c>
      <c r="G3415" s="44">
        <v>2.0469999999999998E-3</v>
      </c>
      <c r="H3415" s="44">
        <v>3.0200000000000001E-3</v>
      </c>
      <c r="I3415" s="44">
        <v>4.8349999999999999E-3</v>
      </c>
      <c r="J3415" s="44" t="s">
        <v>33</v>
      </c>
      <c r="K3415" s="44">
        <v>1.8415999999999998E-2</v>
      </c>
      <c r="M3415" s="45">
        <v>1.0249999999999999E-3</v>
      </c>
    </row>
    <row r="3416" spans="4:13" ht="15.75" customHeight="1" x14ac:dyDescent="0.25">
      <c r="D3416" s="40"/>
      <c r="E3416" s="40"/>
      <c r="F3416" s="101">
        <v>41296</v>
      </c>
      <c r="G3416" s="44">
        <v>2.0469999999999998E-3</v>
      </c>
      <c r="H3416" s="44">
        <v>3.0200000000000001E-3</v>
      </c>
      <c r="I3416" s="44">
        <v>4.8349999999999999E-3</v>
      </c>
      <c r="J3416" s="44">
        <v>3.2500000000000001E-2</v>
      </c>
      <c r="K3416" s="44">
        <v>1.8416999999999999E-2</v>
      </c>
      <c r="M3416" s="45">
        <v>1.0935999999999999E-3</v>
      </c>
    </row>
    <row r="3417" spans="4:13" ht="15.75" customHeight="1" x14ac:dyDescent="0.25">
      <c r="D3417" s="40"/>
      <c r="E3417" s="40"/>
      <c r="F3417" s="101">
        <v>41297</v>
      </c>
      <c r="G3417" s="44">
        <v>2.0369999999999997E-3</v>
      </c>
      <c r="H3417" s="44">
        <v>3.0100000000000001E-3</v>
      </c>
      <c r="I3417" s="44">
        <v>4.8050000000000002E-3</v>
      </c>
      <c r="J3417" s="44">
        <v>3.2500000000000001E-2</v>
      </c>
      <c r="K3417" s="44">
        <v>1.8241E-2</v>
      </c>
      <c r="M3417" s="45">
        <v>1.1575999999999999E-3</v>
      </c>
    </row>
    <row r="3418" spans="4:13" ht="15.75" customHeight="1" x14ac:dyDescent="0.25">
      <c r="D3418" s="40"/>
      <c r="E3418" s="40"/>
      <c r="F3418" s="101">
        <v>41298</v>
      </c>
      <c r="G3418" s="44">
        <v>2.0369999999999997E-3</v>
      </c>
      <c r="H3418" s="44">
        <v>3.0049999999999999E-3</v>
      </c>
      <c r="I3418" s="44">
        <v>4.7650000000000001E-3</v>
      </c>
      <c r="J3418" s="44">
        <v>3.2500000000000001E-2</v>
      </c>
      <c r="K3418" s="44">
        <v>1.8498000000000001E-2</v>
      </c>
      <c r="M3418" s="45">
        <v>1.1781999999999999E-3</v>
      </c>
    </row>
    <row r="3419" spans="4:13" ht="15.75" customHeight="1" x14ac:dyDescent="0.25">
      <c r="D3419" s="40"/>
      <c r="E3419" s="40"/>
      <c r="F3419" s="101">
        <v>41299</v>
      </c>
      <c r="G3419" s="44">
        <v>2.0369999999999997E-3</v>
      </c>
      <c r="H3419" s="44">
        <v>3.0049999999999999E-3</v>
      </c>
      <c r="I3419" s="44">
        <v>4.7650000000000001E-3</v>
      </c>
      <c r="J3419" s="44">
        <v>3.2500000000000001E-2</v>
      </c>
      <c r="K3419" s="44">
        <v>1.9487000000000001E-2</v>
      </c>
      <c r="M3419" s="45">
        <v>1.1774999999999999E-3</v>
      </c>
    </row>
    <row r="3420" spans="4:13" ht="15.75" customHeight="1" x14ac:dyDescent="0.25">
      <c r="D3420" s="40"/>
      <c r="E3420" s="40"/>
      <c r="F3420" s="101">
        <v>41302</v>
      </c>
      <c r="G3420" s="44">
        <v>2.0269999999999997E-3</v>
      </c>
      <c r="H3420" s="44">
        <v>3.0149999999999999E-3</v>
      </c>
      <c r="I3420" s="44">
        <v>4.7575000000000004E-3</v>
      </c>
      <c r="J3420" s="44">
        <v>3.2500000000000001E-2</v>
      </c>
      <c r="K3420" s="44">
        <v>1.9613000000000002E-2</v>
      </c>
      <c r="M3420" s="45">
        <v>1.1259E-3</v>
      </c>
    </row>
    <row r="3421" spans="4:13" ht="15.75" customHeight="1" x14ac:dyDescent="0.25">
      <c r="D3421" s="40"/>
      <c r="E3421" s="40"/>
      <c r="F3421" s="101">
        <v>41303</v>
      </c>
      <c r="G3421" s="44">
        <v>2.0169999999999997E-3</v>
      </c>
      <c r="H3421" s="44">
        <v>3.0049999999999999E-3</v>
      </c>
      <c r="I3421" s="44">
        <v>4.7575000000000004E-3</v>
      </c>
      <c r="J3421" s="44">
        <v>3.2500000000000001E-2</v>
      </c>
      <c r="K3421" s="44">
        <v>1.9991000000000002E-2</v>
      </c>
      <c r="M3421" s="45">
        <v>1.14E-3</v>
      </c>
    </row>
    <row r="3422" spans="4:13" ht="15.75" customHeight="1" x14ac:dyDescent="0.25">
      <c r="D3422" s="40"/>
      <c r="E3422" s="40"/>
      <c r="F3422" s="101">
        <v>41304</v>
      </c>
      <c r="G3422" s="44">
        <v>2.0169999999999997E-3</v>
      </c>
      <c r="H3422" s="44">
        <v>2.9849999999999998E-3</v>
      </c>
      <c r="I3422" s="44">
        <v>4.7315000000000005E-3</v>
      </c>
      <c r="J3422" s="44">
        <v>3.2500000000000001E-2</v>
      </c>
      <c r="K3422" s="44">
        <v>1.992E-2</v>
      </c>
      <c r="M3422" s="45">
        <v>1.1690000000000001E-3</v>
      </c>
    </row>
    <row r="3423" spans="4:13" ht="15.75" customHeight="1" x14ac:dyDescent="0.25">
      <c r="D3423" s="40"/>
      <c r="E3423" s="40"/>
      <c r="F3423" s="101">
        <v>41305</v>
      </c>
      <c r="G3423" s="44">
        <v>1.9970000000000001E-3</v>
      </c>
      <c r="H3423" s="44">
        <v>2.98E-3</v>
      </c>
      <c r="I3423" s="44">
        <v>4.6839999999999998E-3</v>
      </c>
      <c r="J3423" s="44">
        <v>3.2500000000000001E-2</v>
      </c>
      <c r="K3423" s="44">
        <v>1.9849000000000002E-2</v>
      </c>
      <c r="M3423" s="45">
        <v>1.1892999999999999E-3</v>
      </c>
    </row>
    <row r="3424" spans="4:13" ht="15.75" customHeight="1" x14ac:dyDescent="0.25">
      <c r="D3424" s="40"/>
      <c r="E3424" s="40"/>
      <c r="F3424" s="101">
        <v>41306</v>
      </c>
      <c r="G3424" s="44">
        <v>1.9919999999999998E-3</v>
      </c>
      <c r="H3424" s="44">
        <v>2.9549999999999997E-3</v>
      </c>
      <c r="I3424" s="44">
        <v>4.679E-3</v>
      </c>
      <c r="J3424" s="44">
        <v>3.2500000000000001E-2</v>
      </c>
      <c r="K3424" s="44">
        <v>2.0149E-2</v>
      </c>
      <c r="M3424" s="45">
        <v>1.2001E-3</v>
      </c>
    </row>
    <row r="3425" spans="4:13" ht="15.75" customHeight="1" x14ac:dyDescent="0.25">
      <c r="D3425" s="40"/>
      <c r="E3425" s="40"/>
      <c r="F3425" s="101">
        <v>41309</v>
      </c>
      <c r="G3425" s="44">
        <v>1.9819999999999998E-3</v>
      </c>
      <c r="H3425" s="44">
        <v>2.9549999999999997E-3</v>
      </c>
      <c r="I3425" s="44">
        <v>4.6689999999999995E-3</v>
      </c>
      <c r="J3425" s="44">
        <v>3.2500000000000001E-2</v>
      </c>
      <c r="K3425" s="44">
        <v>1.9547999999999999E-2</v>
      </c>
      <c r="M3425" s="45">
        <v>1.2535999999999999E-3</v>
      </c>
    </row>
    <row r="3426" spans="4:13" ht="15.75" customHeight="1" x14ac:dyDescent="0.25">
      <c r="D3426" s="40"/>
      <c r="E3426" s="40"/>
      <c r="F3426" s="101">
        <v>41310</v>
      </c>
      <c r="G3426" s="44">
        <v>1.9919999999999998E-3</v>
      </c>
      <c r="H3426" s="44">
        <v>2.9549999999999997E-3</v>
      </c>
      <c r="I3426" s="44">
        <v>4.6889999999999996E-3</v>
      </c>
      <c r="J3426" s="44">
        <v>3.2500000000000001E-2</v>
      </c>
      <c r="K3426" s="44">
        <v>1.9980000000000001E-2</v>
      </c>
      <c r="M3426" s="45">
        <v>1.2786E-3</v>
      </c>
    </row>
    <row r="3427" spans="4:13" ht="15.75" customHeight="1" x14ac:dyDescent="0.25">
      <c r="D3427" s="40"/>
      <c r="E3427" s="40"/>
      <c r="F3427" s="101">
        <v>41311</v>
      </c>
      <c r="G3427" s="44">
        <v>1.9919999999999998E-3</v>
      </c>
      <c r="H3427" s="44">
        <v>2.9299999999999999E-3</v>
      </c>
      <c r="I3427" s="44">
        <v>4.679E-3</v>
      </c>
      <c r="J3427" s="44">
        <v>3.2500000000000001E-2</v>
      </c>
      <c r="K3427" s="44">
        <v>1.9602999999999999E-2</v>
      </c>
      <c r="M3427" s="45">
        <v>1.3036E-3</v>
      </c>
    </row>
    <row r="3428" spans="4:13" ht="15.75" customHeight="1" x14ac:dyDescent="0.25">
      <c r="D3428" s="40"/>
      <c r="E3428" s="40"/>
      <c r="F3428" s="101">
        <v>41312</v>
      </c>
      <c r="G3428" s="44">
        <v>1.9919999999999998E-3</v>
      </c>
      <c r="H3428" s="44">
        <v>2.9199999999999999E-3</v>
      </c>
      <c r="I3428" s="44">
        <v>4.6689999999999995E-3</v>
      </c>
      <c r="J3428" s="44">
        <v>3.2500000000000001E-2</v>
      </c>
      <c r="K3428" s="44">
        <v>1.9568000000000002E-2</v>
      </c>
      <c r="M3428" s="45">
        <v>1.3429E-3</v>
      </c>
    </row>
    <row r="3429" spans="4:13" ht="15.75" customHeight="1" x14ac:dyDescent="0.25">
      <c r="D3429" s="40"/>
      <c r="E3429" s="40"/>
      <c r="F3429" s="101">
        <v>41313</v>
      </c>
      <c r="G3429" s="44">
        <v>2.0019999999999999E-3</v>
      </c>
      <c r="H3429" s="44">
        <v>2.9199999999999999E-3</v>
      </c>
      <c r="I3429" s="44">
        <v>4.6540000000000002E-3</v>
      </c>
      <c r="J3429" s="44">
        <v>3.2500000000000001E-2</v>
      </c>
      <c r="K3429" s="44">
        <v>1.9498999999999999E-2</v>
      </c>
      <c r="M3429" s="45">
        <v>1.3786E-3</v>
      </c>
    </row>
    <row r="3430" spans="4:13" ht="15.75" customHeight="1" x14ac:dyDescent="0.25">
      <c r="D3430" s="40"/>
      <c r="E3430" s="40"/>
      <c r="F3430" s="101">
        <v>41316</v>
      </c>
      <c r="G3430" s="44">
        <v>2.0219999999999999E-3</v>
      </c>
      <c r="H3430" s="44">
        <v>2.9310000000000004E-3</v>
      </c>
      <c r="I3430" s="44">
        <v>4.6489999999999995E-3</v>
      </c>
      <c r="J3430" s="44">
        <v>3.2500000000000001E-2</v>
      </c>
      <c r="K3430" s="44">
        <v>1.9635E-2</v>
      </c>
      <c r="M3430" s="45">
        <v>1.4215E-3</v>
      </c>
    </row>
    <row r="3431" spans="4:13" ht="15.75" customHeight="1" x14ac:dyDescent="0.25">
      <c r="D3431" s="40"/>
      <c r="E3431" s="40"/>
      <c r="F3431" s="101">
        <v>41317</v>
      </c>
      <c r="G3431" s="44">
        <v>2.0119999999999999E-3</v>
      </c>
      <c r="H3431" s="44">
        <v>2.9210000000000004E-3</v>
      </c>
      <c r="I3431" s="44">
        <v>4.6589999999999999E-3</v>
      </c>
      <c r="J3431" s="44">
        <v>3.2500000000000001E-2</v>
      </c>
      <c r="K3431" s="44">
        <v>1.9769999999999999E-2</v>
      </c>
      <c r="M3431" s="45">
        <v>1.4536E-3</v>
      </c>
    </row>
    <row r="3432" spans="4:13" ht="15.75" customHeight="1" x14ac:dyDescent="0.25">
      <c r="D3432" s="40"/>
      <c r="E3432" s="40"/>
      <c r="F3432" s="101">
        <v>41318</v>
      </c>
      <c r="G3432" s="44">
        <v>2.0119999999999999E-3</v>
      </c>
      <c r="H3432" s="44">
        <v>2.9010000000000004E-3</v>
      </c>
      <c r="I3432" s="44">
        <v>4.6489999999999995E-3</v>
      </c>
      <c r="J3432" s="44">
        <v>3.2500000000000001E-2</v>
      </c>
      <c r="K3432" s="44">
        <v>2.0277E-2</v>
      </c>
      <c r="M3432" s="45">
        <v>1.4751E-3</v>
      </c>
    </row>
    <row r="3433" spans="4:13" ht="15.75" customHeight="1" x14ac:dyDescent="0.25">
      <c r="D3433" s="40"/>
      <c r="E3433" s="40"/>
      <c r="F3433" s="101">
        <v>41319</v>
      </c>
      <c r="G3433" s="44">
        <v>2.0169999999999997E-3</v>
      </c>
      <c r="H3433" s="44">
        <v>2.9010000000000004E-3</v>
      </c>
      <c r="I3433" s="44">
        <v>4.6489999999999995E-3</v>
      </c>
      <c r="J3433" s="44">
        <v>3.2500000000000001E-2</v>
      </c>
      <c r="K3433" s="44">
        <v>1.9974000000000002E-2</v>
      </c>
      <c r="M3433" s="45">
        <v>1.4643999999999998E-3</v>
      </c>
    </row>
    <row r="3434" spans="4:13" ht="15.75" customHeight="1" x14ac:dyDescent="0.25">
      <c r="D3434" s="40"/>
      <c r="E3434" s="40"/>
      <c r="F3434" s="101">
        <v>41320</v>
      </c>
      <c r="G3434" s="44">
        <v>2.0219999999999999E-3</v>
      </c>
      <c r="H3434" s="44">
        <v>2.9010000000000004E-3</v>
      </c>
      <c r="I3434" s="44">
        <v>4.6340000000000001E-3</v>
      </c>
      <c r="J3434" s="44">
        <v>3.2500000000000001E-2</v>
      </c>
      <c r="K3434" s="44">
        <v>2.0017E-2</v>
      </c>
      <c r="M3434" s="45">
        <v>1.4607999999999999E-3</v>
      </c>
    </row>
    <row r="3435" spans="4:13" ht="15.75" customHeight="1" x14ac:dyDescent="0.25">
      <c r="D3435" s="40"/>
      <c r="E3435" s="40"/>
      <c r="F3435" s="101">
        <v>41323</v>
      </c>
      <c r="G3435" s="44">
        <v>2.0070000000000001E-3</v>
      </c>
      <c r="H3435" s="44">
        <v>2.8910000000000003E-3</v>
      </c>
      <c r="I3435" s="44">
        <v>4.6289999999999994E-3</v>
      </c>
      <c r="J3435" s="44" t="s">
        <v>33</v>
      </c>
      <c r="K3435" s="44">
        <v>2.0017E-2</v>
      </c>
      <c r="M3435" s="45">
        <v>1.4607999999999999E-3</v>
      </c>
    </row>
    <row r="3436" spans="4:13" ht="15.75" customHeight="1" x14ac:dyDescent="0.25">
      <c r="D3436" s="40"/>
      <c r="E3436" s="40"/>
      <c r="F3436" s="101">
        <v>41324</v>
      </c>
      <c r="G3436" s="44">
        <v>2.0169999999999997E-3</v>
      </c>
      <c r="H3436" s="44">
        <v>2.8910000000000003E-3</v>
      </c>
      <c r="I3436" s="44">
        <v>4.6289999999999994E-3</v>
      </c>
      <c r="J3436" s="44">
        <v>3.2500000000000001E-2</v>
      </c>
      <c r="K3436" s="44">
        <v>2.0278000000000001E-2</v>
      </c>
      <c r="M3436" s="45">
        <v>1.4536E-3</v>
      </c>
    </row>
    <row r="3437" spans="4:13" ht="15.75" customHeight="1" x14ac:dyDescent="0.25">
      <c r="D3437" s="40"/>
      <c r="E3437" s="40"/>
      <c r="F3437" s="101">
        <v>41325</v>
      </c>
      <c r="G3437" s="44">
        <v>2.0169999999999997E-3</v>
      </c>
      <c r="H3437" s="44">
        <v>2.8910000000000003E-3</v>
      </c>
      <c r="I3437" s="44">
        <v>4.6289999999999994E-3</v>
      </c>
      <c r="J3437" s="44">
        <v>3.2500000000000001E-2</v>
      </c>
      <c r="K3437" s="44">
        <v>2.0087000000000001E-2</v>
      </c>
      <c r="M3437" s="45">
        <v>1.4501E-3</v>
      </c>
    </row>
    <row r="3438" spans="4:13" ht="15.75" customHeight="1" x14ac:dyDescent="0.25">
      <c r="D3438" s="40"/>
      <c r="E3438" s="40"/>
      <c r="F3438" s="101">
        <v>41326</v>
      </c>
      <c r="G3438" s="44">
        <v>2.0169999999999997E-3</v>
      </c>
      <c r="H3438" s="44">
        <v>2.8810000000000003E-3</v>
      </c>
      <c r="I3438" s="44">
        <v>4.614E-3</v>
      </c>
      <c r="J3438" s="44">
        <v>3.2500000000000001E-2</v>
      </c>
      <c r="K3438" s="44">
        <v>1.9765999999999999E-2</v>
      </c>
      <c r="M3438" s="45">
        <v>1.4465000000000001E-3</v>
      </c>
    </row>
    <row r="3439" spans="4:13" ht="15.75" customHeight="1" x14ac:dyDescent="0.25">
      <c r="D3439" s="40"/>
      <c r="E3439" s="40"/>
      <c r="F3439" s="101">
        <v>41327</v>
      </c>
      <c r="G3439" s="44">
        <v>2.0269999999999997E-3</v>
      </c>
      <c r="H3439" s="44">
        <v>2.8810000000000003E-3</v>
      </c>
      <c r="I3439" s="44">
        <v>4.5989999999999998E-3</v>
      </c>
      <c r="J3439" s="44">
        <v>3.2500000000000001E-2</v>
      </c>
      <c r="K3439" s="44">
        <v>1.9619000000000001E-2</v>
      </c>
      <c r="M3439" s="45">
        <v>1.4321999999999998E-3</v>
      </c>
    </row>
    <row r="3440" spans="4:13" ht="15.75" customHeight="1" x14ac:dyDescent="0.25">
      <c r="D3440" s="40"/>
      <c r="E3440" s="40"/>
      <c r="F3440" s="101">
        <v>41330</v>
      </c>
      <c r="G3440" s="44">
        <v>2.0269999999999997E-3</v>
      </c>
      <c r="H3440" s="44">
        <v>2.8660000000000001E-3</v>
      </c>
      <c r="I3440" s="44">
        <v>4.5989999999999998E-3</v>
      </c>
      <c r="J3440" s="44">
        <v>3.2500000000000001E-2</v>
      </c>
      <c r="K3440" s="44">
        <v>1.8637000000000001E-2</v>
      </c>
      <c r="M3440" s="45">
        <v>1.3894000000000001E-3</v>
      </c>
    </row>
    <row r="3441" spans="4:13" ht="15.75" customHeight="1" x14ac:dyDescent="0.25">
      <c r="D3441" s="40"/>
      <c r="E3441" s="40"/>
      <c r="F3441" s="101">
        <v>41331</v>
      </c>
      <c r="G3441" s="44">
        <v>2.0369999999999997E-3</v>
      </c>
      <c r="H3441" s="44">
        <v>2.8660000000000001E-3</v>
      </c>
      <c r="I3441" s="44">
        <v>4.5690000000000001E-3</v>
      </c>
      <c r="J3441" s="44">
        <v>3.2500000000000001E-2</v>
      </c>
      <c r="K3441" s="44">
        <v>1.8808000000000002E-2</v>
      </c>
      <c r="M3441" s="45">
        <v>1.3965E-3</v>
      </c>
    </row>
    <row r="3442" spans="4:13" ht="15.75" customHeight="1" x14ac:dyDescent="0.25">
      <c r="D3442" s="40"/>
      <c r="E3442" s="40"/>
      <c r="F3442" s="101">
        <v>41332</v>
      </c>
      <c r="G3442" s="44">
        <v>2.0369999999999997E-3</v>
      </c>
      <c r="H3442" s="44">
        <v>2.8710000000000003E-3</v>
      </c>
      <c r="I3442" s="44">
        <v>4.5690000000000001E-3</v>
      </c>
      <c r="J3442" s="44">
        <v>3.2500000000000001E-2</v>
      </c>
      <c r="K3442" s="44">
        <v>1.9014E-2</v>
      </c>
      <c r="M3442" s="45">
        <v>1.4072000000000002E-3</v>
      </c>
    </row>
    <row r="3443" spans="4:13" ht="15.75" customHeight="1" x14ac:dyDescent="0.25">
      <c r="D3443" s="40"/>
      <c r="E3443" s="40"/>
      <c r="F3443" s="101">
        <v>41333</v>
      </c>
      <c r="G3443" s="44">
        <v>2.0369999999999997E-3</v>
      </c>
      <c r="H3443" s="44">
        <v>2.8710000000000003E-3</v>
      </c>
      <c r="I3443" s="44">
        <v>4.5690000000000001E-3</v>
      </c>
      <c r="J3443" s="44">
        <v>3.2500000000000001E-2</v>
      </c>
      <c r="K3443" s="44">
        <v>1.8755999999999998E-2</v>
      </c>
      <c r="M3443" s="45">
        <v>1.4108E-3</v>
      </c>
    </row>
    <row r="3444" spans="4:13" ht="15.75" customHeight="1" x14ac:dyDescent="0.25">
      <c r="D3444" s="40"/>
      <c r="E3444" s="40"/>
      <c r="F3444" s="101">
        <v>41334</v>
      </c>
      <c r="G3444" s="44">
        <v>2.0369999999999997E-3</v>
      </c>
      <c r="H3444" s="44">
        <v>2.8410000000000002E-3</v>
      </c>
      <c r="I3444" s="44">
        <v>4.5639999999999995E-3</v>
      </c>
      <c r="J3444" s="44">
        <v>3.2500000000000001E-2</v>
      </c>
      <c r="K3444" s="44">
        <v>1.8411999999999998E-2</v>
      </c>
      <c r="M3444" s="45">
        <v>1.4517E-3</v>
      </c>
    </row>
    <row r="3445" spans="4:13" ht="15.75" customHeight="1" x14ac:dyDescent="0.25">
      <c r="D3445" s="40"/>
      <c r="E3445" s="40"/>
      <c r="F3445" s="101">
        <v>41337</v>
      </c>
      <c r="G3445" s="44">
        <v>2.052E-3</v>
      </c>
      <c r="H3445" s="44">
        <v>2.8310000000000002E-3</v>
      </c>
      <c r="I3445" s="44">
        <v>4.5539999999999999E-3</v>
      </c>
      <c r="J3445" s="44">
        <v>3.2500000000000001E-2</v>
      </c>
      <c r="K3445" s="44">
        <v>1.8755000000000001E-2</v>
      </c>
      <c r="M3445" s="45">
        <v>1.4323000000000001E-3</v>
      </c>
    </row>
    <row r="3446" spans="4:13" ht="15.75" customHeight="1" x14ac:dyDescent="0.25">
      <c r="D3446" s="40"/>
      <c r="E3446" s="40"/>
      <c r="F3446" s="101">
        <v>41338</v>
      </c>
      <c r="G3446" s="44">
        <v>2.032E-3</v>
      </c>
      <c r="H3446" s="44">
        <v>2.8110000000000001E-3</v>
      </c>
      <c r="I3446" s="44">
        <v>4.5240000000000002E-3</v>
      </c>
      <c r="J3446" s="44">
        <v>3.2500000000000001E-2</v>
      </c>
      <c r="K3446" s="44">
        <v>1.8977999999999998E-2</v>
      </c>
      <c r="M3446" s="45">
        <v>1.4227E-3</v>
      </c>
    </row>
    <row r="3447" spans="4:13" ht="15.75" customHeight="1" x14ac:dyDescent="0.25">
      <c r="D3447" s="40"/>
      <c r="E3447" s="40"/>
      <c r="F3447" s="101">
        <v>41339</v>
      </c>
      <c r="G3447" s="44">
        <v>2.0219999999999999E-3</v>
      </c>
      <c r="H3447" s="44">
        <v>2.7960000000000003E-3</v>
      </c>
      <c r="I3447" s="44">
        <v>4.4990000000000004E-3</v>
      </c>
      <c r="J3447" s="44">
        <v>3.2500000000000001E-2</v>
      </c>
      <c r="K3447" s="44">
        <v>1.9375E-2</v>
      </c>
      <c r="M3447" s="45">
        <v>1.4334E-3</v>
      </c>
    </row>
    <row r="3448" spans="4:13" ht="15.75" customHeight="1" x14ac:dyDescent="0.25">
      <c r="D3448" s="40"/>
      <c r="E3448" s="40"/>
      <c r="F3448" s="101">
        <v>41340</v>
      </c>
      <c r="G3448" s="44">
        <v>2.0219999999999999E-3</v>
      </c>
      <c r="H3448" s="44">
        <v>2.8060000000000003E-3</v>
      </c>
      <c r="I3448" s="44">
        <v>4.4940000000000006E-3</v>
      </c>
      <c r="J3448" s="44">
        <v>3.2500000000000001E-2</v>
      </c>
      <c r="K3448" s="44">
        <v>1.9965E-2</v>
      </c>
      <c r="M3448" s="45">
        <v>1.4282000000000001E-3</v>
      </c>
    </row>
    <row r="3449" spans="4:13" ht="15.75" customHeight="1" x14ac:dyDescent="0.25">
      <c r="D3449" s="40"/>
      <c r="E3449" s="40"/>
      <c r="F3449" s="101">
        <v>41341</v>
      </c>
      <c r="G3449" s="44">
        <v>2.0219999999999999E-3</v>
      </c>
      <c r="H3449" s="44">
        <v>2.8010000000000001E-3</v>
      </c>
      <c r="I3449" s="44">
        <v>4.4740000000000005E-3</v>
      </c>
      <c r="J3449" s="44">
        <v>3.2500000000000001E-2</v>
      </c>
      <c r="K3449" s="44">
        <v>2.0427000000000001E-2</v>
      </c>
      <c r="M3449" s="45">
        <v>1.4227E-3</v>
      </c>
    </row>
    <row r="3450" spans="4:13" ht="15.75" customHeight="1" x14ac:dyDescent="0.25">
      <c r="D3450" s="40"/>
      <c r="E3450" s="40"/>
      <c r="F3450" s="101">
        <v>41344</v>
      </c>
      <c r="G3450" s="44">
        <v>2.0219999999999999E-3</v>
      </c>
      <c r="H3450" s="44">
        <v>2.8010000000000001E-3</v>
      </c>
      <c r="I3450" s="44">
        <v>4.4689999999999999E-3</v>
      </c>
      <c r="J3450" s="44">
        <v>3.2500000000000001E-2</v>
      </c>
      <c r="K3450" s="44">
        <v>2.0575999999999997E-2</v>
      </c>
      <c r="M3450" s="45">
        <v>1.4097999999999999E-3</v>
      </c>
    </row>
    <row r="3451" spans="4:13" ht="15.75" customHeight="1" x14ac:dyDescent="0.25">
      <c r="D3451" s="40"/>
      <c r="E3451" s="40"/>
      <c r="F3451" s="101">
        <v>41345</v>
      </c>
      <c r="G3451" s="44">
        <v>2.032E-3</v>
      </c>
      <c r="H3451" s="44">
        <v>2.8110000000000001E-3</v>
      </c>
      <c r="I3451" s="44">
        <v>4.4590000000000003E-3</v>
      </c>
      <c r="J3451" s="44">
        <v>3.2500000000000001E-2</v>
      </c>
      <c r="K3451" s="44">
        <v>2.0156E-2</v>
      </c>
      <c r="M3451" s="45">
        <v>1.4194000000000001E-3</v>
      </c>
    </row>
    <row r="3452" spans="4:13" ht="15.75" customHeight="1" x14ac:dyDescent="0.25">
      <c r="D3452" s="40"/>
      <c r="E3452" s="40"/>
      <c r="F3452" s="101">
        <v>41346</v>
      </c>
      <c r="G3452" s="44">
        <v>2.032E-3</v>
      </c>
      <c r="H3452" s="44">
        <v>2.8010000000000001E-3</v>
      </c>
      <c r="I3452" s="44">
        <v>4.4489999999999998E-3</v>
      </c>
      <c r="J3452" s="44">
        <v>3.2500000000000001E-2</v>
      </c>
      <c r="K3452" s="44">
        <v>2.0209000000000001E-2</v>
      </c>
      <c r="M3452" s="45">
        <v>1.4395E-3</v>
      </c>
    </row>
    <row r="3453" spans="4:13" ht="15.75" customHeight="1" x14ac:dyDescent="0.25">
      <c r="D3453" s="40"/>
      <c r="E3453" s="40"/>
      <c r="F3453" s="101">
        <v>41347</v>
      </c>
      <c r="G3453" s="44">
        <v>2.032E-3</v>
      </c>
      <c r="H3453" s="44">
        <v>2.8010000000000001E-3</v>
      </c>
      <c r="I3453" s="44">
        <v>4.4489999999999998E-3</v>
      </c>
      <c r="J3453" s="44">
        <v>3.2500000000000001E-2</v>
      </c>
      <c r="K3453" s="44">
        <v>2.0295999999999998E-2</v>
      </c>
      <c r="M3453" s="45">
        <v>1.4594999999999999E-3</v>
      </c>
    </row>
    <row r="3454" spans="4:13" ht="15.75" customHeight="1" x14ac:dyDescent="0.25">
      <c r="D3454" s="40"/>
      <c r="E3454" s="40"/>
      <c r="F3454" s="101">
        <v>41348</v>
      </c>
      <c r="G3454" s="44">
        <v>2.032E-3</v>
      </c>
      <c r="H3454" s="44">
        <v>2.8010000000000001E-3</v>
      </c>
      <c r="I3454" s="44">
        <v>4.4489999999999998E-3</v>
      </c>
      <c r="J3454" s="44">
        <v>3.2500000000000001E-2</v>
      </c>
      <c r="K3454" s="44">
        <v>1.9894999999999999E-2</v>
      </c>
      <c r="M3454" s="45">
        <v>1.4710999999999999E-3</v>
      </c>
    </row>
    <row r="3455" spans="4:13" ht="15.75" customHeight="1" x14ac:dyDescent="0.25">
      <c r="D3455" s="40"/>
      <c r="E3455" s="40"/>
      <c r="F3455" s="101">
        <v>41351</v>
      </c>
      <c r="G3455" s="44">
        <v>2.032E-3</v>
      </c>
      <c r="H3455" s="44">
        <v>2.8010000000000001E-3</v>
      </c>
      <c r="I3455" s="44">
        <v>4.4540000000000005E-3</v>
      </c>
      <c r="J3455" s="44">
        <v>3.2500000000000001E-2</v>
      </c>
      <c r="K3455" s="44">
        <v>1.9545999999999997E-2</v>
      </c>
      <c r="M3455" s="45">
        <v>1.4419999999999999E-3</v>
      </c>
    </row>
    <row r="3456" spans="4:13" ht="15.75" customHeight="1" x14ac:dyDescent="0.25">
      <c r="D3456" s="40"/>
      <c r="E3456" s="40"/>
      <c r="F3456" s="101">
        <v>41352</v>
      </c>
      <c r="G3456" s="44">
        <v>2.0369999999999997E-3</v>
      </c>
      <c r="H3456" s="44">
        <v>2.8210000000000002E-3</v>
      </c>
      <c r="I3456" s="44">
        <v>4.4790000000000003E-3</v>
      </c>
      <c r="J3456" s="44">
        <v>3.2500000000000001E-2</v>
      </c>
      <c r="K3456" s="44">
        <v>1.9016999999999999E-2</v>
      </c>
      <c r="M3456" s="45">
        <v>1.4452E-3</v>
      </c>
    </row>
    <row r="3457" spans="4:13" ht="15.75" customHeight="1" x14ac:dyDescent="0.25">
      <c r="D3457" s="40"/>
      <c r="E3457" s="40"/>
      <c r="F3457" s="101">
        <v>41353</v>
      </c>
      <c r="G3457" s="44">
        <v>2.0469999999999998E-3</v>
      </c>
      <c r="H3457" s="44">
        <v>2.8410000000000002E-3</v>
      </c>
      <c r="I3457" s="44">
        <v>4.4790000000000003E-3</v>
      </c>
      <c r="J3457" s="44">
        <v>3.2500000000000001E-2</v>
      </c>
      <c r="K3457" s="44">
        <v>1.9581000000000001E-2</v>
      </c>
      <c r="M3457" s="45">
        <v>1.4425E-3</v>
      </c>
    </row>
    <row r="3458" spans="4:13" ht="15.75" customHeight="1" x14ac:dyDescent="0.25">
      <c r="D3458" s="40"/>
      <c r="E3458" s="40"/>
      <c r="F3458" s="101">
        <v>41354</v>
      </c>
      <c r="G3458" s="44">
        <v>2.042E-3</v>
      </c>
      <c r="H3458" s="44">
        <v>2.8410000000000002E-3</v>
      </c>
      <c r="I3458" s="44">
        <v>4.4740000000000005E-3</v>
      </c>
      <c r="J3458" s="44">
        <v>3.2500000000000001E-2</v>
      </c>
      <c r="K3458" s="44">
        <v>1.9112000000000001E-2</v>
      </c>
      <c r="M3458" s="45">
        <v>1.4438000000000001E-3</v>
      </c>
    </row>
    <row r="3459" spans="4:13" ht="15.75" customHeight="1" x14ac:dyDescent="0.25">
      <c r="D3459" s="40"/>
      <c r="E3459" s="40"/>
      <c r="F3459" s="101">
        <v>41355</v>
      </c>
      <c r="G3459" s="44">
        <v>2.042E-3</v>
      </c>
      <c r="H3459" s="44">
        <v>2.846E-3</v>
      </c>
      <c r="I3459" s="44">
        <v>4.4790000000000003E-3</v>
      </c>
      <c r="J3459" s="44">
        <v>3.2500000000000001E-2</v>
      </c>
      <c r="K3459" s="44">
        <v>1.925E-2</v>
      </c>
      <c r="M3459" s="45">
        <v>1.4517E-3</v>
      </c>
    </row>
    <row r="3460" spans="4:13" ht="15.75" customHeight="1" x14ac:dyDescent="0.25">
      <c r="D3460" s="40"/>
      <c r="E3460" s="40"/>
      <c r="F3460" s="101">
        <v>41358</v>
      </c>
      <c r="G3460" s="44">
        <v>2.042E-3</v>
      </c>
      <c r="H3460" s="44">
        <v>2.8310000000000002E-3</v>
      </c>
      <c r="I3460" s="44">
        <v>4.4590000000000003E-3</v>
      </c>
      <c r="J3460" s="44">
        <v>3.2500000000000001E-2</v>
      </c>
      <c r="K3460" s="44">
        <v>1.9198E-2</v>
      </c>
      <c r="M3460" s="45">
        <v>1.4097999999999999E-3</v>
      </c>
    </row>
    <row r="3461" spans="4:13" ht="15.75" customHeight="1" x14ac:dyDescent="0.25">
      <c r="D3461" s="40"/>
      <c r="E3461" s="40"/>
      <c r="F3461" s="101">
        <v>41359</v>
      </c>
      <c r="G3461" s="44">
        <v>2.0369999999999997E-3</v>
      </c>
      <c r="H3461" s="44">
        <v>2.836E-3</v>
      </c>
      <c r="I3461" s="44">
        <v>4.4590000000000003E-3</v>
      </c>
      <c r="J3461" s="44">
        <v>3.2500000000000001E-2</v>
      </c>
      <c r="K3461" s="44">
        <v>1.9094E-2</v>
      </c>
      <c r="M3461" s="45">
        <v>1.3936E-3</v>
      </c>
    </row>
    <row r="3462" spans="4:13" ht="15.75" customHeight="1" x14ac:dyDescent="0.25">
      <c r="D3462" s="40"/>
      <c r="E3462" s="40"/>
      <c r="F3462" s="101">
        <v>41360</v>
      </c>
      <c r="G3462" s="44">
        <v>2.0369999999999997E-3</v>
      </c>
      <c r="H3462" s="44">
        <v>2.836E-3</v>
      </c>
      <c r="I3462" s="44">
        <v>4.4489999999999998E-3</v>
      </c>
      <c r="J3462" s="44">
        <v>3.2500000000000001E-2</v>
      </c>
      <c r="K3462" s="44">
        <v>1.8453999999999998E-2</v>
      </c>
      <c r="M3462" s="45">
        <v>1.3516000000000001E-3</v>
      </c>
    </row>
    <row r="3463" spans="4:13" ht="15.75" customHeight="1" x14ac:dyDescent="0.25">
      <c r="D3463" s="40"/>
      <c r="E3463" s="40"/>
      <c r="F3463" s="101">
        <v>41361</v>
      </c>
      <c r="G3463" s="44">
        <v>2.0369999999999997E-3</v>
      </c>
      <c r="H3463" s="44">
        <v>2.8260000000000004E-3</v>
      </c>
      <c r="I3463" s="44">
        <v>4.4489999999999998E-3</v>
      </c>
      <c r="J3463" s="44">
        <v>3.2500000000000001E-2</v>
      </c>
      <c r="K3463" s="44">
        <v>1.8487E-2</v>
      </c>
      <c r="M3463" s="45">
        <v>1.3688000000000001E-3</v>
      </c>
    </row>
    <row r="3464" spans="4:13" ht="15.75" customHeight="1" x14ac:dyDescent="0.25">
      <c r="D3464" s="40"/>
      <c r="E3464" s="40"/>
      <c r="F3464" s="101">
        <v>41362</v>
      </c>
      <c r="G3464" s="44" t="s">
        <v>33</v>
      </c>
      <c r="H3464" s="44" t="s">
        <v>33</v>
      </c>
      <c r="I3464" s="44" t="s">
        <v>33</v>
      </c>
      <c r="J3464" s="44" t="s">
        <v>33</v>
      </c>
      <c r="K3464" s="44">
        <v>1.8487E-2</v>
      </c>
      <c r="M3464" s="45">
        <v>1.3688000000000001E-3</v>
      </c>
    </row>
    <row r="3465" spans="4:13" ht="15.75" customHeight="1" x14ac:dyDescent="0.25">
      <c r="D3465" s="40"/>
      <c r="E3465" s="40"/>
      <c r="F3465" s="101">
        <v>41365</v>
      </c>
      <c r="G3465" s="44" t="s">
        <v>33</v>
      </c>
      <c r="H3465" s="44" t="s">
        <v>33</v>
      </c>
      <c r="I3465" s="44" t="s">
        <v>33</v>
      </c>
      <c r="J3465" s="44">
        <v>3.2500000000000001E-2</v>
      </c>
      <c r="K3465" s="44">
        <v>1.8314E-2</v>
      </c>
      <c r="M3465" s="45">
        <v>1.2967E-3</v>
      </c>
    </row>
    <row r="3466" spans="4:13" ht="15.75" customHeight="1" x14ac:dyDescent="0.25">
      <c r="D3466" s="40"/>
      <c r="E3466" s="40"/>
      <c r="F3466" s="101">
        <v>41366</v>
      </c>
      <c r="G3466" s="44">
        <v>2.0269999999999997E-3</v>
      </c>
      <c r="H3466" s="44">
        <v>2.8210000000000002E-3</v>
      </c>
      <c r="I3466" s="44">
        <v>4.4390000000000002E-3</v>
      </c>
      <c r="J3466" s="44">
        <v>3.2500000000000001E-2</v>
      </c>
      <c r="K3466" s="44">
        <v>1.8589999999999999E-2</v>
      </c>
      <c r="M3466" s="45">
        <v>1.2834000000000001E-3</v>
      </c>
    </row>
    <row r="3467" spans="4:13" ht="15.75" customHeight="1" x14ac:dyDescent="0.25">
      <c r="D3467" s="40"/>
      <c r="E3467" s="40"/>
      <c r="F3467" s="101">
        <v>41367</v>
      </c>
      <c r="G3467" s="44">
        <v>2.0169999999999997E-3</v>
      </c>
      <c r="H3467" s="44">
        <v>2.8110000000000001E-3</v>
      </c>
      <c r="I3467" s="44">
        <v>4.424E-3</v>
      </c>
      <c r="J3467" s="44">
        <v>3.2500000000000001E-2</v>
      </c>
      <c r="K3467" s="44">
        <v>1.8106000000000001E-2</v>
      </c>
      <c r="M3467" s="45">
        <v>1.2801000000000002E-3</v>
      </c>
    </row>
    <row r="3468" spans="4:13" ht="15.75" customHeight="1" x14ac:dyDescent="0.25">
      <c r="D3468" s="40"/>
      <c r="E3468" s="40"/>
      <c r="F3468" s="101">
        <v>41368</v>
      </c>
      <c r="G3468" s="44">
        <v>2.003E-3</v>
      </c>
      <c r="H3468" s="44">
        <v>2.8039999999999996E-3</v>
      </c>
      <c r="I3468" s="44">
        <v>4.424E-3</v>
      </c>
      <c r="J3468" s="44">
        <v>3.2500000000000001E-2</v>
      </c>
      <c r="K3468" s="44">
        <v>1.7624999999999998E-2</v>
      </c>
      <c r="M3468" s="45">
        <v>1.2906999999999999E-3</v>
      </c>
    </row>
    <row r="3469" spans="4:13" ht="15.75" customHeight="1" x14ac:dyDescent="0.25">
      <c r="D3469" s="40"/>
      <c r="E3469" s="40"/>
      <c r="F3469" s="101">
        <v>41369</v>
      </c>
      <c r="G3469" s="44">
        <v>2.003E-3</v>
      </c>
      <c r="H3469" s="44">
        <v>2.7939999999999996E-3</v>
      </c>
      <c r="I3469" s="44">
        <v>4.4190000000000002E-3</v>
      </c>
      <c r="J3469" s="44">
        <v>3.2500000000000001E-2</v>
      </c>
      <c r="K3469" s="44">
        <v>1.7128000000000001E-2</v>
      </c>
      <c r="M3469" s="45">
        <v>1.2903999999999999E-3</v>
      </c>
    </row>
    <row r="3470" spans="4:13" ht="15.75" customHeight="1" x14ac:dyDescent="0.25">
      <c r="D3470" s="40"/>
      <c r="E3470" s="40"/>
      <c r="F3470" s="101">
        <v>41372</v>
      </c>
      <c r="G3470" s="44">
        <v>2.003E-3</v>
      </c>
      <c r="H3470" s="44">
        <v>2.7939999999999996E-3</v>
      </c>
      <c r="I3470" s="44">
        <v>4.4190000000000002E-3</v>
      </c>
      <c r="J3470" s="44">
        <v>3.2500000000000001E-2</v>
      </c>
      <c r="K3470" s="44">
        <v>1.746E-2</v>
      </c>
      <c r="M3470" s="45">
        <v>1.2434E-3</v>
      </c>
    </row>
    <row r="3471" spans="4:13" ht="15.75" customHeight="1" x14ac:dyDescent="0.25">
      <c r="D3471" s="40"/>
      <c r="E3471" s="40"/>
      <c r="F3471" s="101">
        <v>41373</v>
      </c>
      <c r="G3471" s="44">
        <v>1.993E-3</v>
      </c>
      <c r="H3471" s="44">
        <v>2.7810000000000001E-3</v>
      </c>
      <c r="I3471" s="44">
        <v>4.4190000000000002E-3</v>
      </c>
      <c r="J3471" s="44">
        <v>3.2500000000000001E-2</v>
      </c>
      <c r="K3471" s="44">
        <v>1.7502E-2</v>
      </c>
      <c r="M3471" s="45">
        <v>1.2167E-3</v>
      </c>
    </row>
    <row r="3472" spans="4:13" ht="15.75" customHeight="1" x14ac:dyDescent="0.25">
      <c r="D3472" s="40"/>
      <c r="E3472" s="40"/>
      <c r="F3472" s="101">
        <v>41374</v>
      </c>
      <c r="G3472" s="44">
        <v>1.993E-3</v>
      </c>
      <c r="H3472" s="44">
        <v>2.771E-3</v>
      </c>
      <c r="I3472" s="44">
        <v>4.3990000000000001E-3</v>
      </c>
      <c r="J3472" s="44">
        <v>3.2500000000000001E-2</v>
      </c>
      <c r="K3472" s="44">
        <v>1.8033999999999998E-2</v>
      </c>
      <c r="M3472" s="45">
        <v>1.1867E-3</v>
      </c>
    </row>
    <row r="3473" spans="4:13" ht="15.75" customHeight="1" x14ac:dyDescent="0.25">
      <c r="D3473" s="40"/>
      <c r="E3473" s="40"/>
      <c r="F3473" s="101">
        <v>41375</v>
      </c>
      <c r="G3473" s="44">
        <v>1.9870000000000001E-3</v>
      </c>
      <c r="H3473" s="44">
        <v>2.771E-3</v>
      </c>
      <c r="I3473" s="44">
        <v>4.3890000000000005E-3</v>
      </c>
      <c r="J3473" s="44">
        <v>3.2500000000000001E-2</v>
      </c>
      <c r="K3473" s="44">
        <v>1.7887E-2</v>
      </c>
      <c r="M3473" s="45">
        <v>1.1313E-3</v>
      </c>
    </row>
    <row r="3474" spans="4:13" ht="15.75" customHeight="1" x14ac:dyDescent="0.25">
      <c r="D3474" s="40"/>
      <c r="E3474" s="40"/>
      <c r="F3474" s="101">
        <v>41376</v>
      </c>
      <c r="G3474" s="44">
        <v>1.9970000000000001E-3</v>
      </c>
      <c r="H3474" s="44">
        <v>2.7760000000000003E-3</v>
      </c>
      <c r="I3474" s="44">
        <v>4.3790000000000001E-3</v>
      </c>
      <c r="J3474" s="44">
        <v>3.2500000000000001E-2</v>
      </c>
      <c r="K3474" s="44">
        <v>1.7208000000000001E-2</v>
      </c>
      <c r="M3474" s="45">
        <v>1.1096999999999999E-3</v>
      </c>
    </row>
    <row r="3475" spans="4:13" ht="15.75" customHeight="1" x14ac:dyDescent="0.25">
      <c r="D3475" s="40"/>
      <c r="E3475" s="40"/>
      <c r="F3475" s="101">
        <v>41379</v>
      </c>
      <c r="G3475" s="44">
        <v>1.9970000000000001E-3</v>
      </c>
      <c r="H3475" s="44">
        <v>2.7760000000000003E-3</v>
      </c>
      <c r="I3475" s="44">
        <v>4.3790000000000001E-3</v>
      </c>
      <c r="J3475" s="44">
        <v>3.2500000000000001E-2</v>
      </c>
      <c r="K3475" s="44">
        <v>1.6798E-2</v>
      </c>
      <c r="M3475" s="45">
        <v>1.0267E-3</v>
      </c>
    </row>
    <row r="3476" spans="4:13" ht="15.75" customHeight="1" x14ac:dyDescent="0.25">
      <c r="D3476" s="40"/>
      <c r="E3476" s="40"/>
      <c r="F3476" s="101">
        <v>41380</v>
      </c>
      <c r="G3476" s="44">
        <v>2.0019999999999999E-3</v>
      </c>
      <c r="H3476" s="44">
        <v>2.771E-3</v>
      </c>
      <c r="I3476" s="44">
        <v>4.3639999999999998E-3</v>
      </c>
      <c r="J3476" s="44">
        <v>3.2500000000000001E-2</v>
      </c>
      <c r="K3476" s="44">
        <v>1.7224E-2</v>
      </c>
      <c r="M3476" s="45">
        <v>1.0034E-3</v>
      </c>
    </row>
    <row r="3477" spans="4:13" ht="15.75" customHeight="1" x14ac:dyDescent="0.25">
      <c r="D3477" s="40"/>
      <c r="E3477" s="40"/>
      <c r="F3477" s="101">
        <v>41381</v>
      </c>
      <c r="G3477" s="44">
        <v>1.9919999999999998E-3</v>
      </c>
      <c r="H3477" s="44">
        <v>2.761E-3</v>
      </c>
      <c r="I3477" s="44">
        <v>4.3290000000000004E-3</v>
      </c>
      <c r="J3477" s="44">
        <v>3.2500000000000001E-2</v>
      </c>
      <c r="K3477" s="44">
        <v>1.695E-2</v>
      </c>
      <c r="M3477" s="45">
        <v>9.7000000000000005E-4</v>
      </c>
    </row>
    <row r="3478" spans="4:13" ht="15.75" customHeight="1" x14ac:dyDescent="0.25">
      <c r="D3478" s="40"/>
      <c r="E3478" s="40"/>
      <c r="F3478" s="101">
        <v>41382</v>
      </c>
      <c r="G3478" s="44">
        <v>1.9919999999999998E-3</v>
      </c>
      <c r="H3478" s="44">
        <v>2.761E-3</v>
      </c>
      <c r="I3478" s="44">
        <v>4.3290000000000004E-3</v>
      </c>
      <c r="J3478" s="44">
        <v>3.2500000000000001E-2</v>
      </c>
      <c r="K3478" s="44">
        <v>1.6847000000000001E-2</v>
      </c>
      <c r="M3478" s="45">
        <v>8.9999999999999998E-4</v>
      </c>
    </row>
    <row r="3479" spans="4:13" ht="15.75" customHeight="1" x14ac:dyDescent="0.25">
      <c r="D3479" s="40"/>
      <c r="E3479" s="40"/>
      <c r="F3479" s="101">
        <v>41383</v>
      </c>
      <c r="G3479" s="44">
        <v>1.9919999999999998E-3</v>
      </c>
      <c r="H3479" s="44">
        <v>2.761E-3</v>
      </c>
      <c r="I3479" s="44">
        <v>4.3340000000000002E-3</v>
      </c>
      <c r="J3479" s="44">
        <v>3.2500000000000001E-2</v>
      </c>
      <c r="K3479" s="44">
        <v>1.7049000000000002E-2</v>
      </c>
      <c r="M3479" s="45">
        <v>8.8709999999999993E-4</v>
      </c>
    </row>
    <row r="3480" spans="4:13" ht="15.75" customHeight="1" x14ac:dyDescent="0.25">
      <c r="D3480" s="40"/>
      <c r="E3480" s="40"/>
      <c r="F3480" s="101">
        <v>41386</v>
      </c>
      <c r="G3480" s="44">
        <v>1.9919999999999998E-3</v>
      </c>
      <c r="H3480" s="44">
        <v>2.751E-3</v>
      </c>
      <c r="I3480" s="44">
        <v>4.3290000000000004E-3</v>
      </c>
      <c r="J3480" s="44">
        <v>3.2500000000000001E-2</v>
      </c>
      <c r="K3480" s="44">
        <v>1.6929E-2</v>
      </c>
      <c r="M3480" s="45">
        <v>8.0000000000000004E-4</v>
      </c>
    </row>
    <row r="3481" spans="4:13" ht="15.75" customHeight="1" x14ac:dyDescent="0.25">
      <c r="D3481" s="40"/>
      <c r="E3481" s="40"/>
      <c r="F3481" s="101">
        <v>41387</v>
      </c>
      <c r="G3481" s="44">
        <v>2.0019999999999999E-3</v>
      </c>
      <c r="H3481" s="44">
        <v>2.7560000000000002E-3</v>
      </c>
      <c r="I3481" s="44">
        <v>4.3140000000000001E-3</v>
      </c>
      <c r="J3481" s="44">
        <v>3.2500000000000001E-2</v>
      </c>
      <c r="K3481" s="44">
        <v>1.7065E-2</v>
      </c>
      <c r="M3481" s="45">
        <v>7.6670000000000004E-4</v>
      </c>
    </row>
    <row r="3482" spans="4:13" ht="15.75" customHeight="1" x14ac:dyDescent="0.25">
      <c r="D3482" s="40"/>
      <c r="E3482" s="40"/>
      <c r="F3482" s="101">
        <v>41388</v>
      </c>
      <c r="G3482" s="44">
        <v>1.9819999999999998E-3</v>
      </c>
      <c r="H3482" s="44">
        <v>2.7560000000000002E-3</v>
      </c>
      <c r="I3482" s="44">
        <v>4.3140000000000001E-3</v>
      </c>
      <c r="J3482" s="44">
        <v>3.2500000000000001E-2</v>
      </c>
      <c r="K3482" s="44">
        <v>1.7047E-2</v>
      </c>
      <c r="M3482" s="45">
        <v>7.5670000000000002E-4</v>
      </c>
    </row>
    <row r="3483" spans="4:13" ht="15.75" customHeight="1" x14ac:dyDescent="0.25">
      <c r="D3483" s="40"/>
      <c r="E3483" s="40"/>
      <c r="F3483" s="101">
        <v>41389</v>
      </c>
      <c r="G3483" s="44">
        <v>1.9819999999999998E-3</v>
      </c>
      <c r="H3483" s="44">
        <v>2.7560000000000002E-3</v>
      </c>
      <c r="I3483" s="44">
        <v>4.3039999999999997E-3</v>
      </c>
      <c r="J3483" s="44">
        <v>3.2500000000000001E-2</v>
      </c>
      <c r="K3483" s="44">
        <v>1.7079999999999998E-2</v>
      </c>
      <c r="M3483" s="45">
        <v>7.0610000000000009E-4</v>
      </c>
    </row>
    <row r="3484" spans="4:13" ht="15.75" customHeight="1" x14ac:dyDescent="0.25">
      <c r="D3484" s="40"/>
      <c r="E3484" s="40"/>
      <c r="F3484" s="101">
        <v>41390</v>
      </c>
      <c r="G3484" s="44">
        <v>1.9819999999999998E-3</v>
      </c>
      <c r="H3484" s="44">
        <v>2.7560000000000002E-3</v>
      </c>
      <c r="I3484" s="44">
        <v>4.3039999999999997E-3</v>
      </c>
      <c r="J3484" s="44">
        <v>3.2500000000000001E-2</v>
      </c>
      <c r="K3484" s="44">
        <v>1.6632999999999998E-2</v>
      </c>
      <c r="M3484" s="45">
        <v>7.000000000000001E-4</v>
      </c>
    </row>
    <row r="3485" spans="4:13" ht="15.75" customHeight="1" x14ac:dyDescent="0.25">
      <c r="D3485" s="40"/>
      <c r="E3485" s="40"/>
      <c r="F3485" s="101">
        <v>41393</v>
      </c>
      <c r="G3485" s="44">
        <v>1.9819999999999998E-3</v>
      </c>
      <c r="H3485" s="44">
        <v>2.7409999999999999E-3</v>
      </c>
      <c r="I3485" s="44">
        <v>4.2989999999999999E-3</v>
      </c>
      <c r="J3485" s="44">
        <v>3.2500000000000001E-2</v>
      </c>
      <c r="K3485" s="44">
        <v>1.6701000000000001E-2</v>
      </c>
      <c r="M3485" s="45">
        <v>6.7669999999999991E-4</v>
      </c>
    </row>
    <row r="3486" spans="4:13" ht="15.75" customHeight="1" x14ac:dyDescent="0.25">
      <c r="D3486" s="40"/>
      <c r="E3486" s="40"/>
      <c r="F3486" s="101">
        <v>41394</v>
      </c>
      <c r="G3486" s="44">
        <v>1.9819999999999998E-3</v>
      </c>
      <c r="H3486" s="44">
        <v>2.7309999999999999E-3</v>
      </c>
      <c r="I3486" s="44">
        <v>4.254E-3</v>
      </c>
      <c r="J3486" s="44">
        <v>3.2500000000000001E-2</v>
      </c>
      <c r="K3486" s="44">
        <v>1.6716999999999999E-2</v>
      </c>
      <c r="M3486" s="45">
        <v>6.5670000000000008E-4</v>
      </c>
    </row>
    <row r="3487" spans="4:13" ht="15.75" customHeight="1" x14ac:dyDescent="0.25">
      <c r="D3487" s="40"/>
      <c r="E3487" s="40"/>
      <c r="F3487" s="101">
        <v>41395</v>
      </c>
      <c r="G3487" s="44">
        <v>1.9819999999999998E-3</v>
      </c>
      <c r="H3487" s="44">
        <v>2.7309999999999999E-3</v>
      </c>
      <c r="I3487" s="44">
        <v>4.254E-3</v>
      </c>
      <c r="J3487" s="44">
        <v>3.2500000000000001E-2</v>
      </c>
      <c r="K3487" s="44">
        <v>1.6289999999999999E-2</v>
      </c>
      <c r="M3487" s="45">
        <v>6.1519999999999999E-4</v>
      </c>
    </row>
    <row r="3488" spans="4:13" ht="15.75" customHeight="1" x14ac:dyDescent="0.25">
      <c r="D3488" s="40"/>
      <c r="E3488" s="40"/>
      <c r="F3488" s="101">
        <v>41396</v>
      </c>
      <c r="G3488" s="44">
        <v>1.9819999999999998E-3</v>
      </c>
      <c r="H3488" s="44">
        <v>2.7309999999999999E-3</v>
      </c>
      <c r="I3488" s="44">
        <v>4.254E-3</v>
      </c>
      <c r="J3488" s="44">
        <v>3.2500000000000001E-2</v>
      </c>
      <c r="K3488" s="44">
        <v>1.6254999999999999E-2</v>
      </c>
      <c r="M3488" s="45">
        <v>5.8749999999999991E-4</v>
      </c>
    </row>
    <row r="3489" spans="4:13" ht="15.75" customHeight="1" x14ac:dyDescent="0.25">
      <c r="D3489" s="40"/>
      <c r="E3489" s="40"/>
      <c r="F3489" s="101">
        <v>41397</v>
      </c>
      <c r="G3489" s="44">
        <v>1.9819999999999998E-3</v>
      </c>
      <c r="H3489" s="44">
        <v>2.751E-3</v>
      </c>
      <c r="I3489" s="44">
        <v>4.254E-3</v>
      </c>
      <c r="J3489" s="44">
        <v>3.2500000000000001E-2</v>
      </c>
      <c r="K3489" s="44">
        <v>1.7381999999999998E-2</v>
      </c>
      <c r="M3489" s="45">
        <v>5.5809999999999996E-4</v>
      </c>
    </row>
    <row r="3490" spans="4:13" ht="15.75" customHeight="1" x14ac:dyDescent="0.25">
      <c r="D3490" s="40"/>
      <c r="E3490" s="40"/>
      <c r="F3490" s="101">
        <v>41400</v>
      </c>
      <c r="G3490" s="44" t="s">
        <v>33</v>
      </c>
      <c r="H3490" s="44" t="s">
        <v>33</v>
      </c>
      <c r="I3490" s="44" t="s">
        <v>33</v>
      </c>
      <c r="J3490" s="44">
        <v>3.2500000000000001E-2</v>
      </c>
      <c r="K3490" s="44">
        <v>1.7587999999999999E-2</v>
      </c>
      <c r="M3490" s="45">
        <v>5.0319999999999998E-4</v>
      </c>
    </row>
    <row r="3491" spans="4:13" ht="15.75" customHeight="1" x14ac:dyDescent="0.25">
      <c r="D3491" s="40"/>
      <c r="E3491" s="40"/>
      <c r="F3491" s="101">
        <v>41401</v>
      </c>
      <c r="G3491" s="44">
        <v>1.9919999999999998E-3</v>
      </c>
      <c r="H3491" s="44">
        <v>2.751E-3</v>
      </c>
      <c r="I3491" s="44">
        <v>4.2839999999999996E-3</v>
      </c>
      <c r="J3491" s="44">
        <v>3.2500000000000001E-2</v>
      </c>
      <c r="K3491" s="44">
        <v>1.7778000000000002E-2</v>
      </c>
      <c r="M3491" s="45">
        <v>4.8710000000000002E-4</v>
      </c>
    </row>
    <row r="3492" spans="4:13" ht="15.75" customHeight="1" x14ac:dyDescent="0.25">
      <c r="D3492" s="40"/>
      <c r="E3492" s="40"/>
      <c r="F3492" s="101">
        <v>41402</v>
      </c>
      <c r="G3492" s="44">
        <v>1.9919999999999998E-3</v>
      </c>
      <c r="H3492" s="44">
        <v>2.751E-3</v>
      </c>
      <c r="I3492" s="44">
        <v>4.2839999999999996E-3</v>
      </c>
      <c r="J3492" s="44">
        <v>3.2500000000000001E-2</v>
      </c>
      <c r="K3492" s="44">
        <v>1.7665E-2</v>
      </c>
      <c r="M3492" s="45">
        <v>4.7879999999999998E-4</v>
      </c>
    </row>
    <row r="3493" spans="4:13" ht="15.75" customHeight="1" x14ac:dyDescent="0.25">
      <c r="D3493" s="40"/>
      <c r="E3493" s="40"/>
      <c r="F3493" s="101">
        <v>41403</v>
      </c>
      <c r="G3493" s="44">
        <v>1.9919999999999998E-3</v>
      </c>
      <c r="H3493" s="44">
        <v>2.751E-3</v>
      </c>
      <c r="I3493" s="44">
        <v>4.274E-3</v>
      </c>
      <c r="J3493" s="44">
        <v>3.2500000000000001E-2</v>
      </c>
      <c r="K3493" s="44">
        <v>1.8109E-2</v>
      </c>
      <c r="M3493" s="45">
        <v>4.75E-4</v>
      </c>
    </row>
    <row r="3494" spans="4:13" ht="15.75" customHeight="1" x14ac:dyDescent="0.25">
      <c r="D3494" s="40"/>
      <c r="E3494" s="40"/>
      <c r="F3494" s="101">
        <v>41404</v>
      </c>
      <c r="G3494" s="44">
        <v>1.9919999999999998E-3</v>
      </c>
      <c r="H3494" s="44">
        <v>2.751E-3</v>
      </c>
      <c r="I3494" s="44">
        <v>4.2640000000000004E-3</v>
      </c>
      <c r="J3494" s="44">
        <v>3.2500000000000001E-2</v>
      </c>
      <c r="K3494" s="44">
        <v>1.8973E-2</v>
      </c>
      <c r="M3494" s="45">
        <v>4.7100000000000001E-4</v>
      </c>
    </row>
    <row r="3495" spans="4:13" ht="15.75" customHeight="1" x14ac:dyDescent="0.25">
      <c r="D3495" s="40"/>
      <c r="E3495" s="40"/>
      <c r="F3495" s="101">
        <v>41407</v>
      </c>
      <c r="G3495" s="44">
        <v>1.9919999999999998E-3</v>
      </c>
      <c r="H3495" s="44">
        <v>2.751E-3</v>
      </c>
      <c r="I3495" s="44">
        <v>4.2640000000000004E-3</v>
      </c>
      <c r="J3495" s="44">
        <v>3.2500000000000001E-2</v>
      </c>
      <c r="K3495" s="44">
        <v>1.9199000000000001E-2</v>
      </c>
      <c r="M3495" s="45">
        <v>4.3229999999999999E-4</v>
      </c>
    </row>
    <row r="3496" spans="4:13" ht="15.75" customHeight="1" x14ac:dyDescent="0.25">
      <c r="D3496" s="40"/>
      <c r="E3496" s="40"/>
      <c r="F3496" s="101">
        <v>41408</v>
      </c>
      <c r="G3496" s="44">
        <v>1.9819999999999998E-3</v>
      </c>
      <c r="H3496" s="44">
        <v>2.7409999999999999E-3</v>
      </c>
      <c r="I3496" s="44">
        <v>4.2339999999999999E-3</v>
      </c>
      <c r="J3496" s="44">
        <v>3.2500000000000001E-2</v>
      </c>
      <c r="K3496" s="44">
        <v>1.9740000000000001E-2</v>
      </c>
      <c r="M3496" s="45">
        <v>4.194E-4</v>
      </c>
    </row>
    <row r="3497" spans="4:13" ht="15.75" customHeight="1" x14ac:dyDescent="0.25">
      <c r="D3497" s="40"/>
      <c r="E3497" s="40"/>
      <c r="F3497" s="101">
        <v>41409</v>
      </c>
      <c r="G3497" s="44">
        <v>1.9819999999999998E-3</v>
      </c>
      <c r="H3497" s="44">
        <v>2.7409999999999999E-3</v>
      </c>
      <c r="I3497" s="44">
        <v>4.2090000000000001E-3</v>
      </c>
      <c r="J3497" s="44">
        <v>3.2500000000000001E-2</v>
      </c>
      <c r="K3497" s="44">
        <v>1.9347E-2</v>
      </c>
      <c r="M3497" s="45">
        <v>4.1520000000000001E-4</v>
      </c>
    </row>
    <row r="3498" spans="4:13" ht="15.75" customHeight="1" x14ac:dyDescent="0.25">
      <c r="D3498" s="40"/>
      <c r="E3498" s="40"/>
      <c r="F3498" s="101">
        <v>41410</v>
      </c>
      <c r="G3498" s="44">
        <v>1.9819999999999998E-3</v>
      </c>
      <c r="H3498" s="44">
        <v>2.7409999999999999E-3</v>
      </c>
      <c r="I3498" s="44">
        <v>4.1989999999999996E-3</v>
      </c>
      <c r="J3498" s="44">
        <v>3.2500000000000001E-2</v>
      </c>
      <c r="K3498" s="44">
        <v>1.8808999999999999E-2</v>
      </c>
      <c r="M3498" s="45">
        <v>4.0309999999999999E-4</v>
      </c>
    </row>
    <row r="3499" spans="4:13" ht="15.75" customHeight="1" x14ac:dyDescent="0.25">
      <c r="D3499" s="40"/>
      <c r="E3499" s="40"/>
      <c r="F3499" s="101">
        <v>41411</v>
      </c>
      <c r="G3499" s="44">
        <v>1.9678E-3</v>
      </c>
      <c r="H3499" s="44">
        <v>2.7360000000000002E-3</v>
      </c>
      <c r="I3499" s="44">
        <v>4.1939999999999998E-3</v>
      </c>
      <c r="J3499" s="44">
        <v>3.2500000000000001E-2</v>
      </c>
      <c r="K3499" s="44">
        <v>1.9505999999999999E-2</v>
      </c>
      <c r="M3499" s="45">
        <v>4.0000000000000002E-4</v>
      </c>
    </row>
    <row r="3500" spans="4:13" ht="15.75" customHeight="1" x14ac:dyDescent="0.25">
      <c r="D3500" s="40"/>
      <c r="E3500" s="40"/>
      <c r="F3500" s="101">
        <v>41414</v>
      </c>
      <c r="G3500" s="44">
        <v>1.9618000000000001E-3</v>
      </c>
      <c r="H3500" s="44">
        <v>2.7309999999999999E-3</v>
      </c>
      <c r="I3500" s="44">
        <v>4.1840000000000002E-3</v>
      </c>
      <c r="J3500" s="44">
        <v>3.2500000000000001E-2</v>
      </c>
      <c r="K3500" s="44">
        <v>1.9646999999999998E-2</v>
      </c>
      <c r="M3500" s="45">
        <v>4.2259999999999997E-4</v>
      </c>
    </row>
    <row r="3501" spans="4:13" ht="15.75" customHeight="1" x14ac:dyDescent="0.25">
      <c r="D3501" s="40"/>
      <c r="E3501" s="40"/>
      <c r="F3501" s="101">
        <v>41415</v>
      </c>
      <c r="G3501" s="44">
        <v>1.9628000000000002E-3</v>
      </c>
      <c r="H3501" s="44">
        <v>2.7409999999999999E-3</v>
      </c>
      <c r="I3501" s="44">
        <v>4.1840000000000002E-3</v>
      </c>
      <c r="J3501" s="44">
        <v>3.2500000000000001E-2</v>
      </c>
      <c r="K3501" s="44">
        <v>1.9262999999999999E-2</v>
      </c>
      <c r="M3501" s="45">
        <v>4.2259999999999997E-4</v>
      </c>
    </row>
    <row r="3502" spans="4:13" ht="15.75" customHeight="1" x14ac:dyDescent="0.25">
      <c r="D3502" s="40"/>
      <c r="E3502" s="40"/>
      <c r="F3502" s="101">
        <v>41416</v>
      </c>
      <c r="G3502" s="44">
        <v>1.9528000000000002E-3</v>
      </c>
      <c r="H3502" s="44">
        <v>2.7374999999999999E-3</v>
      </c>
      <c r="I3502" s="44">
        <v>4.1840000000000002E-3</v>
      </c>
      <c r="J3502" s="44">
        <v>3.2500000000000001E-2</v>
      </c>
      <c r="K3502" s="44">
        <v>2.0395E-2</v>
      </c>
      <c r="M3502" s="45">
        <v>4.2119999999999999E-4</v>
      </c>
    </row>
    <row r="3503" spans="4:13" ht="15.75" customHeight="1" x14ac:dyDescent="0.25">
      <c r="D3503" s="40"/>
      <c r="E3503" s="40"/>
      <c r="F3503" s="101">
        <v>41417</v>
      </c>
      <c r="G3503" s="44">
        <v>1.9328000000000001E-3</v>
      </c>
      <c r="H3503" s="44">
        <v>2.7274999999999999E-3</v>
      </c>
      <c r="I3503" s="44">
        <v>4.1739999999999998E-3</v>
      </c>
      <c r="J3503" s="44">
        <v>3.2500000000000001E-2</v>
      </c>
      <c r="K3503" s="44">
        <v>2.0156999999999998E-2</v>
      </c>
      <c r="M3503" s="45">
        <v>4.3130000000000002E-4</v>
      </c>
    </row>
    <row r="3504" spans="4:13" ht="15.75" customHeight="1" x14ac:dyDescent="0.25">
      <c r="D3504" s="40"/>
      <c r="E3504" s="40"/>
      <c r="F3504" s="101">
        <v>41418</v>
      </c>
      <c r="G3504" s="44">
        <v>1.9328000000000001E-3</v>
      </c>
      <c r="H3504" s="44">
        <v>2.7274999999999999E-3</v>
      </c>
      <c r="I3504" s="44">
        <v>4.1739999999999998E-3</v>
      </c>
      <c r="J3504" s="44">
        <v>3.2500000000000001E-2</v>
      </c>
      <c r="K3504" s="44">
        <v>2.0081000000000002E-2</v>
      </c>
      <c r="M3504" s="45">
        <v>4.3549999999999996E-4</v>
      </c>
    </row>
    <row r="3505" spans="4:13" ht="15.75" customHeight="1" x14ac:dyDescent="0.25">
      <c r="D3505" s="40"/>
      <c r="E3505" s="40"/>
      <c r="F3505" s="101">
        <v>41421</v>
      </c>
      <c r="G3505" s="44" t="s">
        <v>33</v>
      </c>
      <c r="H3505" s="44" t="s">
        <v>33</v>
      </c>
      <c r="I3505" s="44" t="s">
        <v>33</v>
      </c>
      <c r="J3505" s="44" t="s">
        <v>33</v>
      </c>
      <c r="K3505" s="44">
        <v>2.0081000000000002E-2</v>
      </c>
      <c r="M3505" s="45">
        <v>4.3549999999999996E-4</v>
      </c>
    </row>
    <row r="3506" spans="4:13" ht="15.75" customHeight="1" x14ac:dyDescent="0.25">
      <c r="D3506" s="40"/>
      <c r="E3506" s="40"/>
      <c r="F3506" s="101">
        <v>41422</v>
      </c>
      <c r="G3506" s="44">
        <v>1.9278000000000001E-3</v>
      </c>
      <c r="H3506" s="44">
        <v>2.7274999999999999E-3</v>
      </c>
      <c r="I3506" s="44">
        <v>4.1526000000000002E-3</v>
      </c>
      <c r="J3506" s="44">
        <v>3.2500000000000001E-2</v>
      </c>
      <c r="K3506" s="44">
        <v>2.1652000000000001E-2</v>
      </c>
      <c r="M3506" s="45">
        <v>4.3229999999999999E-4</v>
      </c>
    </row>
    <row r="3507" spans="4:13" ht="15.75" customHeight="1" x14ac:dyDescent="0.25">
      <c r="D3507" s="40"/>
      <c r="E3507" s="40"/>
      <c r="F3507" s="101">
        <v>41423</v>
      </c>
      <c r="G3507" s="44">
        <v>1.9378000000000002E-3</v>
      </c>
      <c r="H3507" s="44">
        <v>2.7575E-3</v>
      </c>
      <c r="I3507" s="44">
        <v>4.1625999999999998E-3</v>
      </c>
      <c r="J3507" s="44">
        <v>3.2500000000000001E-2</v>
      </c>
      <c r="K3507" s="44">
        <v>2.1152999999999998E-2</v>
      </c>
      <c r="M3507" s="45">
        <v>4.3669999999999999E-4</v>
      </c>
    </row>
    <row r="3508" spans="4:13" ht="15.75" customHeight="1" x14ac:dyDescent="0.25">
      <c r="D3508" s="40"/>
      <c r="E3508" s="40"/>
      <c r="F3508" s="101">
        <v>41424</v>
      </c>
      <c r="G3508" s="44">
        <v>1.9378000000000002E-3</v>
      </c>
      <c r="H3508" s="44">
        <v>2.7465000000000002E-3</v>
      </c>
      <c r="I3508" s="44">
        <v>4.1625999999999998E-3</v>
      </c>
      <c r="J3508" s="44">
        <v>3.2500000000000001E-2</v>
      </c>
      <c r="K3508" s="44">
        <v>2.1110000000000004E-2</v>
      </c>
      <c r="M3508" s="45">
        <v>4.483E-4</v>
      </c>
    </row>
    <row r="3509" spans="4:13" ht="15.75" customHeight="1" x14ac:dyDescent="0.25">
      <c r="D3509" s="40"/>
      <c r="E3509" s="40"/>
      <c r="F3509" s="101">
        <v>41425</v>
      </c>
      <c r="G3509" s="44">
        <v>1.9428000000000002E-3</v>
      </c>
      <c r="H3509" s="44">
        <v>2.7524999999999997E-3</v>
      </c>
      <c r="I3509" s="44">
        <v>4.1425999999999998E-3</v>
      </c>
      <c r="J3509" s="44">
        <v>3.2500000000000001E-2</v>
      </c>
      <c r="K3509" s="44">
        <v>2.1282000000000002E-2</v>
      </c>
      <c r="M3509" s="45">
        <v>4.6069999999999998E-4</v>
      </c>
    </row>
    <row r="3510" spans="4:13" ht="15.75" customHeight="1" x14ac:dyDescent="0.25">
      <c r="D3510" s="40"/>
      <c r="E3510" s="40"/>
      <c r="F3510" s="101">
        <v>41428</v>
      </c>
      <c r="G3510" s="44">
        <v>1.9398000000000002E-3</v>
      </c>
      <c r="H3510" s="44">
        <v>2.7325000000000001E-3</v>
      </c>
      <c r="I3510" s="44">
        <v>4.1526000000000002E-3</v>
      </c>
      <c r="J3510" s="44">
        <v>3.2500000000000001E-2</v>
      </c>
      <c r="K3510" s="44">
        <v>2.1193E-2</v>
      </c>
      <c r="M3510" s="45">
        <v>5.1999999999999995E-4</v>
      </c>
    </row>
    <row r="3511" spans="4:13" ht="15.75" customHeight="1" x14ac:dyDescent="0.25">
      <c r="D3511" s="40"/>
      <c r="E3511" s="40"/>
      <c r="F3511" s="101">
        <v>41429</v>
      </c>
      <c r="G3511" s="44">
        <v>1.9328000000000001E-3</v>
      </c>
      <c r="H3511" s="44">
        <v>2.7395000000000002E-3</v>
      </c>
      <c r="I3511" s="44">
        <v>4.1175999999999999E-3</v>
      </c>
      <c r="J3511" s="44">
        <v>3.2500000000000001E-2</v>
      </c>
      <c r="K3511" s="44">
        <v>2.1461999999999998E-2</v>
      </c>
      <c r="M3511" s="45">
        <v>5.1290000000000005E-4</v>
      </c>
    </row>
    <row r="3512" spans="4:13" ht="15.75" customHeight="1" x14ac:dyDescent="0.25">
      <c r="D3512" s="40"/>
      <c r="E3512" s="40"/>
      <c r="F3512" s="101">
        <v>41430</v>
      </c>
      <c r="G3512" s="44">
        <v>1.9328000000000001E-3</v>
      </c>
      <c r="H3512" s="44">
        <v>2.7445000000000004E-3</v>
      </c>
      <c r="I3512" s="44">
        <v>4.1276000000000004E-3</v>
      </c>
      <c r="J3512" s="44">
        <v>3.2500000000000001E-2</v>
      </c>
      <c r="K3512" s="44">
        <v>2.0892000000000001E-2</v>
      </c>
      <c r="M3512" s="45">
        <v>5.0000000000000001E-4</v>
      </c>
    </row>
    <row r="3513" spans="4:13" ht="15.75" customHeight="1" x14ac:dyDescent="0.25">
      <c r="D3513" s="40"/>
      <c r="E3513" s="40"/>
      <c r="F3513" s="101">
        <v>41431</v>
      </c>
      <c r="G3513" s="44">
        <v>1.9288E-3</v>
      </c>
      <c r="H3513" s="44">
        <v>2.7425000000000001E-3</v>
      </c>
      <c r="I3513" s="44">
        <v>4.1026000000000005E-3</v>
      </c>
      <c r="J3513" s="44">
        <v>3.2500000000000001E-2</v>
      </c>
      <c r="K3513" s="44">
        <v>2.0769000000000003E-2</v>
      </c>
      <c r="M3513" s="45">
        <v>5.2190000000000005E-4</v>
      </c>
    </row>
    <row r="3514" spans="4:13" ht="15.75" customHeight="1" x14ac:dyDescent="0.25">
      <c r="D3514" s="40"/>
      <c r="E3514" s="40"/>
      <c r="F3514" s="101">
        <v>41432</v>
      </c>
      <c r="G3514" s="44">
        <v>1.9238E-3</v>
      </c>
      <c r="H3514" s="44">
        <v>2.7515E-3</v>
      </c>
      <c r="I3514" s="44">
        <v>4.0975999999999999E-3</v>
      </c>
      <c r="J3514" s="44">
        <v>3.2500000000000001E-2</v>
      </c>
      <c r="K3514" s="44">
        <v>2.1718000000000001E-2</v>
      </c>
      <c r="M3514" s="45">
        <v>5.2260000000000002E-4</v>
      </c>
    </row>
    <row r="3515" spans="4:13" ht="15.75" customHeight="1" x14ac:dyDescent="0.25">
      <c r="D3515" s="40"/>
      <c r="E3515" s="40"/>
      <c r="F3515" s="101">
        <v>41435</v>
      </c>
      <c r="G3515" s="44">
        <v>1.9250000000000001E-3</v>
      </c>
      <c r="H3515" s="44">
        <v>2.7415E-3</v>
      </c>
      <c r="I3515" s="44">
        <v>4.1126000000000001E-3</v>
      </c>
      <c r="J3515" s="44">
        <v>3.2500000000000001E-2</v>
      </c>
      <c r="K3515" s="44">
        <v>2.2097000000000002E-2</v>
      </c>
      <c r="M3515" s="45">
        <v>5.0999999999999993E-4</v>
      </c>
    </row>
    <row r="3516" spans="4:13" ht="15.75" customHeight="1" x14ac:dyDescent="0.25">
      <c r="D3516" s="40"/>
      <c r="E3516" s="40"/>
      <c r="F3516" s="101">
        <v>41436</v>
      </c>
      <c r="G3516" s="44">
        <v>1.9250000000000001E-3</v>
      </c>
      <c r="H3516" s="44">
        <v>2.7225000000000001E-3</v>
      </c>
      <c r="I3516" s="44">
        <v>4.1126000000000001E-3</v>
      </c>
      <c r="J3516" s="44">
        <v>3.2500000000000001E-2</v>
      </c>
      <c r="K3516" s="44">
        <v>2.1846000000000001E-2</v>
      </c>
      <c r="M3516" s="45">
        <v>5.0670000000000001E-4</v>
      </c>
    </row>
    <row r="3517" spans="4:13" ht="15.75" customHeight="1" x14ac:dyDescent="0.25">
      <c r="D3517" s="40"/>
      <c r="E3517" s="40"/>
      <c r="F3517" s="101">
        <v>41437</v>
      </c>
      <c r="G3517" s="44">
        <v>1.9250000000000001E-3</v>
      </c>
      <c r="H3517" s="44">
        <v>2.7325000000000001E-3</v>
      </c>
      <c r="I3517" s="44">
        <v>4.1376E-3</v>
      </c>
      <c r="J3517" s="44">
        <v>3.2500000000000001E-2</v>
      </c>
      <c r="K3517" s="44">
        <v>2.2280000000000001E-2</v>
      </c>
      <c r="M3517" s="45">
        <v>5.0330000000000004E-4</v>
      </c>
    </row>
    <row r="3518" spans="4:13" ht="15.75" customHeight="1" x14ac:dyDescent="0.25">
      <c r="D3518" s="40"/>
      <c r="E3518" s="40"/>
      <c r="F3518" s="101">
        <v>41438</v>
      </c>
      <c r="G3518" s="44">
        <v>1.9250000000000001E-3</v>
      </c>
      <c r="H3518" s="44">
        <v>2.7325000000000001E-3</v>
      </c>
      <c r="I3518" s="44">
        <v>4.1476000000000004E-3</v>
      </c>
      <c r="J3518" s="44">
        <v>3.2500000000000001E-2</v>
      </c>
      <c r="K3518" s="44">
        <v>2.1488999999999998E-2</v>
      </c>
      <c r="M3518" s="45">
        <v>4.8129999999999999E-4</v>
      </c>
    </row>
    <row r="3519" spans="4:13" ht="15.75" customHeight="1" x14ac:dyDescent="0.25">
      <c r="D3519" s="40"/>
      <c r="E3519" s="40"/>
      <c r="F3519" s="101">
        <v>41439</v>
      </c>
      <c r="G3519" s="44">
        <v>1.9250000000000001E-3</v>
      </c>
      <c r="H3519" s="44">
        <v>2.7274999999999999E-3</v>
      </c>
      <c r="I3519" s="44">
        <v>4.1126000000000001E-3</v>
      </c>
      <c r="J3519" s="44">
        <v>3.2500000000000001E-2</v>
      </c>
      <c r="K3519" s="44">
        <v>2.1295000000000001E-2</v>
      </c>
      <c r="M3519" s="45">
        <v>4.8710000000000002E-4</v>
      </c>
    </row>
    <row r="3520" spans="4:13" ht="15.75" customHeight="1" x14ac:dyDescent="0.25">
      <c r="D3520" s="40"/>
      <c r="E3520" s="40"/>
      <c r="F3520" s="101">
        <v>41442</v>
      </c>
      <c r="G3520" s="44">
        <v>1.916E-3</v>
      </c>
      <c r="H3520" s="44">
        <v>2.7325000000000001E-3</v>
      </c>
      <c r="I3520" s="44">
        <v>4.1126000000000001E-3</v>
      </c>
      <c r="J3520" s="44">
        <v>3.2500000000000001E-2</v>
      </c>
      <c r="K3520" s="44">
        <v>2.1817000000000003E-2</v>
      </c>
      <c r="M3520" s="45">
        <v>4.8329999999999998E-4</v>
      </c>
    </row>
    <row r="3521" spans="4:13" ht="15.75" customHeight="1" x14ac:dyDescent="0.25">
      <c r="D3521" s="40"/>
      <c r="E3521" s="40"/>
      <c r="F3521" s="101">
        <v>41443</v>
      </c>
      <c r="G3521" s="44">
        <v>1.916E-3</v>
      </c>
      <c r="H3521" s="44">
        <v>2.7225000000000001E-3</v>
      </c>
      <c r="I3521" s="44">
        <v>4.0926000000000001E-3</v>
      </c>
      <c r="J3521" s="44">
        <v>3.2500000000000001E-2</v>
      </c>
      <c r="K3521" s="44">
        <v>2.1853999999999998E-2</v>
      </c>
      <c r="M3521" s="45">
        <v>4.6330000000000004E-4</v>
      </c>
    </row>
    <row r="3522" spans="4:13" ht="15.75" customHeight="1" x14ac:dyDescent="0.25">
      <c r="D3522" s="40"/>
      <c r="E3522" s="40"/>
      <c r="F3522" s="101">
        <v>41444</v>
      </c>
      <c r="G3522" s="44">
        <v>1.916E-3</v>
      </c>
      <c r="H3522" s="44">
        <v>2.7174999999999999E-3</v>
      </c>
      <c r="I3522" s="44">
        <v>4.0926000000000001E-3</v>
      </c>
      <c r="J3522" s="44">
        <v>3.2500000000000001E-2</v>
      </c>
      <c r="K3522" s="44">
        <v>2.3526999999999999E-2</v>
      </c>
      <c r="M3522" s="45">
        <v>4.3999999999999996E-4</v>
      </c>
    </row>
    <row r="3523" spans="4:13" ht="15.75" customHeight="1" x14ac:dyDescent="0.25">
      <c r="D3523" s="40"/>
      <c r="E3523" s="40"/>
      <c r="F3523" s="101">
        <v>41445</v>
      </c>
      <c r="G3523" s="44">
        <v>1.9300000000000001E-3</v>
      </c>
      <c r="H3523" s="44">
        <v>2.7255000000000001E-3</v>
      </c>
      <c r="I3523" s="44">
        <v>4.1326000000000002E-3</v>
      </c>
      <c r="J3523" s="44">
        <v>3.2500000000000001E-2</v>
      </c>
      <c r="K3523" s="44">
        <v>2.4144000000000002E-2</v>
      </c>
      <c r="M3523" s="45">
        <v>4.0939999999999998E-4</v>
      </c>
    </row>
    <row r="3524" spans="4:13" ht="15.75" customHeight="1" x14ac:dyDescent="0.25">
      <c r="D3524" s="40"/>
      <c r="E3524" s="40"/>
      <c r="F3524" s="101">
        <v>41446</v>
      </c>
      <c r="G3524" s="44">
        <v>1.9300000000000001E-3</v>
      </c>
      <c r="H3524" s="44">
        <v>2.7274999999999999E-3</v>
      </c>
      <c r="I3524" s="44">
        <v>4.1380000000000002E-3</v>
      </c>
      <c r="J3524" s="44">
        <v>3.2500000000000001E-2</v>
      </c>
      <c r="K3524" s="44">
        <v>2.5310000000000003E-2</v>
      </c>
      <c r="M3524" s="45">
        <v>4.1290000000000001E-4</v>
      </c>
    </row>
    <row r="3525" spans="4:13" ht="15.75" customHeight="1" x14ac:dyDescent="0.25">
      <c r="D3525" s="40"/>
      <c r="E3525" s="40"/>
      <c r="F3525" s="101">
        <v>41449</v>
      </c>
      <c r="G3525" s="44">
        <v>1.9534999999999999E-3</v>
      </c>
      <c r="H3525" s="44">
        <v>2.7675E-3</v>
      </c>
      <c r="I3525" s="44">
        <v>4.2541000000000002E-3</v>
      </c>
      <c r="J3525" s="44">
        <v>3.2500000000000001E-2</v>
      </c>
      <c r="K3525" s="44">
        <v>2.5367999999999998E-2</v>
      </c>
      <c r="M3525" s="45">
        <v>4.0329999999999999E-4</v>
      </c>
    </row>
    <row r="3526" spans="4:13" ht="15.75" customHeight="1" x14ac:dyDescent="0.25">
      <c r="D3526" s="40"/>
      <c r="E3526" s="40"/>
      <c r="F3526" s="101">
        <v>41450</v>
      </c>
      <c r="G3526" s="44">
        <v>1.9434999999999999E-3</v>
      </c>
      <c r="H3526" s="44">
        <v>2.761E-3</v>
      </c>
      <c r="I3526" s="44">
        <v>4.2341000000000002E-3</v>
      </c>
      <c r="J3526" s="44">
        <v>3.2500000000000001E-2</v>
      </c>
      <c r="K3526" s="44">
        <v>2.6082000000000001E-2</v>
      </c>
      <c r="M3526" s="45">
        <v>3.8999999999999999E-4</v>
      </c>
    </row>
    <row r="3527" spans="4:13" ht="15.75" customHeight="1" x14ac:dyDescent="0.25">
      <c r="D3527" s="40"/>
      <c r="E3527" s="40"/>
      <c r="F3527" s="101">
        <v>41451</v>
      </c>
      <c r="G3527" s="44">
        <v>1.9534999999999999E-3</v>
      </c>
      <c r="H3527" s="44">
        <v>2.7560000000000002E-3</v>
      </c>
      <c r="I3527" s="44">
        <v>4.2190999999999999E-3</v>
      </c>
      <c r="J3527" s="44">
        <v>3.2500000000000001E-2</v>
      </c>
      <c r="K3527" s="44">
        <v>2.5353000000000001E-2</v>
      </c>
      <c r="M3527" s="45">
        <v>3.8670000000000002E-4</v>
      </c>
    </row>
    <row r="3528" spans="4:13" ht="15.75" customHeight="1" x14ac:dyDescent="0.25">
      <c r="D3528" s="40"/>
      <c r="E3528" s="40"/>
      <c r="F3528" s="101">
        <v>41452</v>
      </c>
      <c r="G3528" s="44">
        <v>1.9505E-3</v>
      </c>
      <c r="H3528" s="44">
        <v>2.7400000000000002E-3</v>
      </c>
      <c r="I3528" s="44">
        <v>4.1679999999999998E-3</v>
      </c>
      <c r="J3528" s="44">
        <v>3.2500000000000001E-2</v>
      </c>
      <c r="K3528" s="44">
        <v>2.4721000000000003E-2</v>
      </c>
      <c r="M3528" s="45">
        <v>3.6880000000000002E-4</v>
      </c>
    </row>
    <row r="3529" spans="4:13" ht="15.75" customHeight="1" x14ac:dyDescent="0.25">
      <c r="D3529" s="40"/>
      <c r="E3529" s="40"/>
      <c r="F3529" s="101">
        <v>41453</v>
      </c>
      <c r="G3529" s="44">
        <v>1.9464999999999999E-3</v>
      </c>
      <c r="H3529" s="44">
        <v>2.7309999999999999E-3</v>
      </c>
      <c r="I3529" s="44">
        <v>4.1339999999999997E-3</v>
      </c>
      <c r="J3529" s="44">
        <v>3.2500000000000001E-2</v>
      </c>
      <c r="K3529" s="44">
        <v>2.4857000000000001E-2</v>
      </c>
      <c r="M3529" s="45">
        <v>3.7420000000000004E-4</v>
      </c>
    </row>
    <row r="3530" spans="4:13" ht="15.75" customHeight="1" x14ac:dyDescent="0.25">
      <c r="D3530" s="40"/>
      <c r="E3530" s="40"/>
      <c r="F3530" s="101">
        <v>41456</v>
      </c>
      <c r="G3530" s="44">
        <v>1.9580000000000001E-3</v>
      </c>
      <c r="H3530" s="44">
        <v>2.7309999999999999E-3</v>
      </c>
      <c r="I3530" s="44">
        <v>4.1440000000000001E-3</v>
      </c>
      <c r="J3530" s="44">
        <v>3.2500000000000001E-2</v>
      </c>
      <c r="K3530" s="44">
        <v>2.4765000000000002E-2</v>
      </c>
      <c r="M3530" s="45">
        <v>2.9030000000000001E-4</v>
      </c>
    </row>
    <row r="3531" spans="4:13" ht="15.75" customHeight="1" x14ac:dyDescent="0.25">
      <c r="D3531" s="40"/>
      <c r="E3531" s="40"/>
      <c r="F3531" s="101">
        <v>41457</v>
      </c>
      <c r="G3531" s="44">
        <v>1.9528000000000002E-3</v>
      </c>
      <c r="H3531" s="44">
        <v>2.7289999999999997E-3</v>
      </c>
      <c r="I3531" s="44">
        <v>4.1289999999999999E-3</v>
      </c>
      <c r="J3531" s="44">
        <v>3.2500000000000001E-2</v>
      </c>
      <c r="K3531" s="44">
        <v>2.4693E-2</v>
      </c>
      <c r="M3531" s="45">
        <v>2.742E-4</v>
      </c>
    </row>
    <row r="3532" spans="4:13" ht="15.75" customHeight="1" x14ac:dyDescent="0.25">
      <c r="D3532" s="40"/>
      <c r="E3532" s="40"/>
      <c r="F3532" s="101">
        <v>41458</v>
      </c>
      <c r="G3532" s="44">
        <v>1.9478000000000002E-3</v>
      </c>
      <c r="H3532" s="44">
        <v>2.7389999999999997E-3</v>
      </c>
      <c r="I3532" s="44">
        <v>4.1450999999999997E-3</v>
      </c>
      <c r="J3532" s="44">
        <v>3.2500000000000001E-2</v>
      </c>
      <c r="K3532" s="44">
        <v>2.5032000000000002E-2</v>
      </c>
      <c r="M3532" s="45">
        <v>2.9090000000000002E-4</v>
      </c>
    </row>
    <row r="3533" spans="4:13" ht="15.75" customHeight="1" x14ac:dyDescent="0.25">
      <c r="D3533" s="40"/>
      <c r="E3533" s="40"/>
      <c r="F3533" s="101">
        <v>41459</v>
      </c>
      <c r="G3533" s="44">
        <v>1.9478000000000002E-3</v>
      </c>
      <c r="H3533" s="44">
        <v>2.7089999999999996E-3</v>
      </c>
      <c r="I3533" s="44">
        <v>4.1440000000000001E-3</v>
      </c>
      <c r="J3533" s="44" t="s">
        <v>33</v>
      </c>
      <c r="K3533" s="44">
        <v>2.5032000000000002E-2</v>
      </c>
      <c r="M3533" s="45">
        <v>2.9090000000000002E-4</v>
      </c>
    </row>
    <row r="3534" spans="4:13" ht="15.75" customHeight="1" x14ac:dyDescent="0.25">
      <c r="D3534" s="40"/>
      <c r="E3534" s="40"/>
      <c r="F3534" s="101">
        <v>41460</v>
      </c>
      <c r="G3534" s="44">
        <v>1.9478000000000002E-3</v>
      </c>
      <c r="H3534" s="44">
        <v>2.6989999999999996E-3</v>
      </c>
      <c r="I3534" s="44">
        <v>4.0990000000000002E-3</v>
      </c>
      <c r="J3534" s="44">
        <v>3.2500000000000001E-2</v>
      </c>
      <c r="K3534" s="44">
        <v>2.7391000000000002E-2</v>
      </c>
      <c r="M3534" s="45">
        <v>2.7099999999999997E-4</v>
      </c>
    </row>
    <row r="3535" spans="4:13" ht="15.75" customHeight="1" x14ac:dyDescent="0.25">
      <c r="D3535" s="40"/>
      <c r="E3535" s="40"/>
      <c r="F3535" s="101">
        <v>41463</v>
      </c>
      <c r="G3535" s="44">
        <v>1.9278000000000001E-3</v>
      </c>
      <c r="H3535" s="44">
        <v>2.686E-3</v>
      </c>
      <c r="I3535" s="44">
        <v>4.104E-3</v>
      </c>
      <c r="J3535" s="44">
        <v>3.2500000000000001E-2</v>
      </c>
      <c r="K3535" s="44">
        <v>2.6356000000000001E-2</v>
      </c>
      <c r="M3535" s="45">
        <v>2.452E-4</v>
      </c>
    </row>
    <row r="3536" spans="4:13" ht="15.75" customHeight="1" x14ac:dyDescent="0.25">
      <c r="D3536" s="40"/>
      <c r="E3536" s="40"/>
      <c r="F3536" s="101">
        <v>41464</v>
      </c>
      <c r="G3536" s="44">
        <v>1.9275999999999998E-3</v>
      </c>
      <c r="H3536" s="44">
        <v>2.6910000000000002E-3</v>
      </c>
      <c r="I3536" s="44">
        <v>4.084E-3</v>
      </c>
      <c r="J3536" s="44">
        <v>3.2500000000000001E-2</v>
      </c>
      <c r="K3536" s="44">
        <v>2.6339999999999999E-2</v>
      </c>
      <c r="M3536" s="45">
        <v>2.419E-4</v>
      </c>
    </row>
    <row r="3537" spans="4:13" ht="15.75" customHeight="1" x14ac:dyDescent="0.25">
      <c r="D3537" s="40"/>
      <c r="E3537" s="40"/>
      <c r="F3537" s="101">
        <v>41465</v>
      </c>
      <c r="G3537" s="44">
        <v>1.9212999999999999E-3</v>
      </c>
      <c r="H3537" s="44">
        <v>2.6910000000000002E-3</v>
      </c>
      <c r="I3537" s="44">
        <v>4.084E-3</v>
      </c>
      <c r="J3537" s="44">
        <v>3.2500000000000001E-2</v>
      </c>
      <c r="K3537" s="44">
        <v>2.6238000000000001E-2</v>
      </c>
      <c r="M3537" s="45">
        <v>2.4850000000000002E-4</v>
      </c>
    </row>
    <row r="3538" spans="4:13" ht="15.75" customHeight="1" x14ac:dyDescent="0.25">
      <c r="D3538" s="40"/>
      <c r="E3538" s="40"/>
      <c r="F3538" s="101">
        <v>41466</v>
      </c>
      <c r="G3538" s="44">
        <v>1.9103E-3</v>
      </c>
      <c r="H3538" s="44">
        <v>2.6810000000000002E-3</v>
      </c>
      <c r="I3538" s="44">
        <v>4.0400000000000002E-3</v>
      </c>
      <c r="J3538" s="44">
        <v>3.2500000000000001E-2</v>
      </c>
      <c r="K3538" s="44">
        <v>2.5720999999999997E-2</v>
      </c>
      <c r="M3538" s="45">
        <v>2.5000000000000001E-4</v>
      </c>
    </row>
    <row r="3539" spans="4:13" ht="15.75" customHeight="1" x14ac:dyDescent="0.25">
      <c r="D3539" s="40"/>
      <c r="E3539" s="40"/>
      <c r="F3539" s="101">
        <v>41467</v>
      </c>
      <c r="G3539" s="44">
        <v>1.9192999999999999E-3</v>
      </c>
      <c r="H3539" s="44">
        <v>2.676E-3</v>
      </c>
      <c r="I3539" s="44">
        <v>4.0200000000000001E-3</v>
      </c>
      <c r="J3539" s="44">
        <v>3.2500000000000001E-2</v>
      </c>
      <c r="K3539" s="44">
        <v>2.5821E-2</v>
      </c>
      <c r="M3539" s="45">
        <v>2.5159999999999999E-4</v>
      </c>
    </row>
    <row r="3540" spans="4:13" ht="15.75" customHeight="1" x14ac:dyDescent="0.25">
      <c r="D3540" s="40"/>
      <c r="E3540" s="40"/>
      <c r="F3540" s="101">
        <v>41470</v>
      </c>
      <c r="G3540" s="44">
        <v>1.9192999999999999E-3</v>
      </c>
      <c r="H3540" s="44">
        <v>2.676E-3</v>
      </c>
      <c r="I3540" s="44">
        <v>4.0350000000000004E-3</v>
      </c>
      <c r="J3540" s="44">
        <v>3.2500000000000001E-2</v>
      </c>
      <c r="K3540" s="44">
        <v>2.5371999999999999E-2</v>
      </c>
      <c r="M3540" s="45">
        <v>2.6450000000000003E-4</v>
      </c>
    </row>
    <row r="3541" spans="4:13" ht="15.75" customHeight="1" x14ac:dyDescent="0.25">
      <c r="D3541" s="40"/>
      <c r="E3541" s="40"/>
      <c r="F3541" s="101">
        <v>41471</v>
      </c>
      <c r="G3541" s="44">
        <v>1.9053E-3</v>
      </c>
      <c r="H3541" s="44">
        <v>2.6619999999999999E-3</v>
      </c>
      <c r="I3541" s="44">
        <v>4.0200000000000001E-3</v>
      </c>
      <c r="J3541" s="44">
        <v>3.2500000000000001E-2</v>
      </c>
      <c r="K3541" s="44">
        <v>2.5316999999999999E-2</v>
      </c>
      <c r="M3541" s="45">
        <v>2.677E-4</v>
      </c>
    </row>
    <row r="3542" spans="4:13" ht="15.75" customHeight="1" x14ac:dyDescent="0.25">
      <c r="D3542" s="40"/>
      <c r="E3542" s="40"/>
      <c r="F3542" s="101">
        <v>41472</v>
      </c>
      <c r="G3542" s="44">
        <v>1.9153E-3</v>
      </c>
      <c r="H3542" s="44">
        <v>2.6619999999999999E-3</v>
      </c>
      <c r="I3542" s="44">
        <v>4.0000000000000001E-3</v>
      </c>
      <c r="J3542" s="44">
        <v>3.2500000000000001E-2</v>
      </c>
      <c r="K3542" s="44">
        <v>2.4888E-2</v>
      </c>
      <c r="M3542" s="45">
        <v>2.7579999999999998E-4</v>
      </c>
    </row>
    <row r="3543" spans="4:13" ht="15.75" customHeight="1" x14ac:dyDescent="0.25">
      <c r="D3543" s="40"/>
      <c r="E3543" s="40"/>
      <c r="F3543" s="101">
        <v>41473</v>
      </c>
      <c r="G3543" s="44">
        <v>1.9153E-3</v>
      </c>
      <c r="H3543" s="44">
        <v>2.6619999999999999E-3</v>
      </c>
      <c r="I3543" s="44">
        <v>3.98E-3</v>
      </c>
      <c r="J3543" s="44">
        <v>3.2500000000000001E-2</v>
      </c>
      <c r="K3543" s="44">
        <v>2.5284000000000001E-2</v>
      </c>
      <c r="M3543" s="45">
        <v>2.8130000000000001E-4</v>
      </c>
    </row>
    <row r="3544" spans="4:13" ht="15.75" customHeight="1" x14ac:dyDescent="0.25">
      <c r="D3544" s="40"/>
      <c r="E3544" s="40"/>
      <c r="F3544" s="101">
        <v>41474</v>
      </c>
      <c r="G3544" s="44">
        <v>1.9103E-3</v>
      </c>
      <c r="H3544" s="44">
        <v>2.647E-3</v>
      </c>
      <c r="I3544" s="44">
        <v>3.9750000000000002E-3</v>
      </c>
      <c r="J3544" s="44">
        <v>3.2500000000000001E-2</v>
      </c>
      <c r="K3544" s="44">
        <v>2.4839000000000003E-2</v>
      </c>
      <c r="M3544" s="45">
        <v>2.8709999999999999E-4</v>
      </c>
    </row>
    <row r="3545" spans="4:13" ht="15.75" customHeight="1" x14ac:dyDescent="0.25">
      <c r="D3545" s="40"/>
      <c r="E3545" s="40"/>
      <c r="F3545" s="101">
        <v>41477</v>
      </c>
      <c r="G3545" s="44">
        <v>1.9053E-3</v>
      </c>
      <c r="H3545" s="44">
        <v>2.647E-3</v>
      </c>
      <c r="I3545" s="44">
        <v>3.9649999999999998E-3</v>
      </c>
      <c r="J3545" s="44">
        <v>3.2500000000000001E-2</v>
      </c>
      <c r="K3545" s="44">
        <v>2.4804E-2</v>
      </c>
      <c r="M3545" s="45">
        <v>2.9359999999999998E-4</v>
      </c>
    </row>
    <row r="3546" spans="4:13" ht="15.75" customHeight="1" x14ac:dyDescent="0.25">
      <c r="D3546" s="40"/>
      <c r="E3546" s="40"/>
      <c r="F3546" s="101">
        <v>41478</v>
      </c>
      <c r="G3546" s="44">
        <v>1.9002999999999999E-3</v>
      </c>
      <c r="H3546" s="44">
        <v>2.6590000000000003E-3</v>
      </c>
      <c r="I3546" s="44">
        <v>3.9649999999999998E-3</v>
      </c>
      <c r="J3546" s="44">
        <v>3.2500000000000001E-2</v>
      </c>
      <c r="K3546" s="44">
        <v>2.5049000000000002E-2</v>
      </c>
      <c r="M3546" s="45">
        <v>2.9359999999999998E-4</v>
      </c>
    </row>
    <row r="3547" spans="4:13" ht="15.75" customHeight="1" x14ac:dyDescent="0.25">
      <c r="D3547" s="40"/>
      <c r="E3547" s="40"/>
      <c r="F3547" s="101">
        <v>41479</v>
      </c>
      <c r="G3547" s="44">
        <v>1.8932999999999999E-3</v>
      </c>
      <c r="H3547" s="44">
        <v>2.643E-3</v>
      </c>
      <c r="I3547" s="44">
        <v>3.9649999999999998E-3</v>
      </c>
      <c r="J3547" s="44">
        <v>3.2500000000000001E-2</v>
      </c>
      <c r="K3547" s="44">
        <v>2.588E-2</v>
      </c>
      <c r="M3547" s="45">
        <v>2.8180000000000002E-4</v>
      </c>
    </row>
    <row r="3548" spans="4:13" ht="15.75" customHeight="1" x14ac:dyDescent="0.25">
      <c r="D3548" s="40"/>
      <c r="E3548" s="40"/>
      <c r="F3548" s="101">
        <v>41480</v>
      </c>
      <c r="G3548" s="44">
        <v>1.8643000000000002E-3</v>
      </c>
      <c r="H3548" s="44">
        <v>2.6379999999999997E-3</v>
      </c>
      <c r="I3548" s="44">
        <v>3.9649999999999998E-3</v>
      </c>
      <c r="J3548" s="44">
        <v>3.2500000000000001E-2</v>
      </c>
      <c r="K3548" s="44">
        <v>2.5712000000000002E-2</v>
      </c>
      <c r="M3548" s="45">
        <v>2.875E-4</v>
      </c>
    </row>
    <row r="3549" spans="4:13" ht="15.75" customHeight="1" x14ac:dyDescent="0.25">
      <c r="D3549" s="40"/>
      <c r="E3549" s="40"/>
      <c r="F3549" s="101">
        <v>41481</v>
      </c>
      <c r="G3549" s="44">
        <v>1.8643000000000002E-3</v>
      </c>
      <c r="H3549" s="44">
        <v>2.65E-3</v>
      </c>
      <c r="I3549" s="44">
        <v>3.9550000000000002E-3</v>
      </c>
      <c r="J3549" s="44">
        <v>3.2500000000000001E-2</v>
      </c>
      <c r="K3549" s="44">
        <v>2.5623999999999997E-2</v>
      </c>
      <c r="M3549" s="45">
        <v>2.9030000000000001E-4</v>
      </c>
    </row>
    <row r="3550" spans="4:13" ht="15.75" customHeight="1" x14ac:dyDescent="0.25">
      <c r="D3550" s="40"/>
      <c r="E3550" s="40"/>
      <c r="F3550" s="101">
        <v>41484</v>
      </c>
      <c r="G3550" s="44">
        <v>1.8643000000000002E-3</v>
      </c>
      <c r="H3550" s="44">
        <v>2.66E-3</v>
      </c>
      <c r="I3550" s="44">
        <v>3.9550000000000002E-3</v>
      </c>
      <c r="J3550" s="44">
        <v>3.2500000000000001E-2</v>
      </c>
      <c r="K3550" s="44">
        <v>2.6023000000000001E-2</v>
      </c>
      <c r="M3550" s="45">
        <v>2.9030000000000001E-4</v>
      </c>
    </row>
    <row r="3551" spans="4:13" ht="15.75" customHeight="1" x14ac:dyDescent="0.25">
      <c r="D3551" s="40"/>
      <c r="E3551" s="40"/>
      <c r="F3551" s="101">
        <v>41485</v>
      </c>
      <c r="G3551" s="44">
        <v>1.8723000000000001E-3</v>
      </c>
      <c r="H3551" s="44">
        <v>2.65E-3</v>
      </c>
      <c r="I3551" s="44">
        <v>3.9700000000000004E-3</v>
      </c>
      <c r="J3551" s="44">
        <v>3.2500000000000001E-2</v>
      </c>
      <c r="K3551" s="44">
        <v>2.6100999999999999E-2</v>
      </c>
      <c r="M3551" s="45">
        <v>2.968E-4</v>
      </c>
    </row>
    <row r="3552" spans="4:13" ht="15.75" customHeight="1" x14ac:dyDescent="0.25">
      <c r="D3552" s="40"/>
      <c r="E3552" s="40"/>
      <c r="F3552" s="101">
        <v>41486</v>
      </c>
      <c r="G3552" s="44">
        <v>1.8673000000000001E-3</v>
      </c>
      <c r="H3552" s="44">
        <v>2.6559999999999999E-3</v>
      </c>
      <c r="I3552" s="44">
        <v>3.9649999999999998E-3</v>
      </c>
      <c r="J3552" s="44">
        <v>3.2500000000000001E-2</v>
      </c>
      <c r="K3552" s="44">
        <v>2.5762E-2</v>
      </c>
      <c r="M3552" s="45">
        <v>2.9999999999999997E-4</v>
      </c>
    </row>
    <row r="3553" spans="4:13" ht="15.75" customHeight="1" x14ac:dyDescent="0.25">
      <c r="D3553" s="40"/>
      <c r="E3553" s="40"/>
      <c r="F3553" s="101">
        <v>41487</v>
      </c>
      <c r="G3553" s="44">
        <v>1.8593000000000001E-3</v>
      </c>
      <c r="H3553" s="44">
        <v>2.6559999999999999E-3</v>
      </c>
      <c r="I3553" s="44">
        <v>3.9700000000000004E-3</v>
      </c>
      <c r="J3553" s="44">
        <v>3.2500000000000001E-2</v>
      </c>
      <c r="K3553" s="44">
        <v>2.7060000000000001E-2</v>
      </c>
      <c r="M3553" s="45">
        <v>3.121E-4</v>
      </c>
    </row>
    <row r="3554" spans="4:13" ht="15.75" customHeight="1" x14ac:dyDescent="0.25">
      <c r="D3554" s="40"/>
      <c r="E3554" s="40"/>
      <c r="F3554" s="101">
        <v>41488</v>
      </c>
      <c r="G3554" s="44">
        <v>1.8593000000000001E-3</v>
      </c>
      <c r="H3554" s="44">
        <v>2.666E-3</v>
      </c>
      <c r="I3554" s="44">
        <v>3.9649999999999998E-3</v>
      </c>
      <c r="J3554" s="44">
        <v>3.2500000000000001E-2</v>
      </c>
      <c r="K3554" s="44">
        <v>2.596E-2</v>
      </c>
      <c r="M3554" s="45">
        <v>3.1250000000000001E-4</v>
      </c>
    </row>
    <row r="3555" spans="4:13" ht="15.75" customHeight="1" x14ac:dyDescent="0.25">
      <c r="D3555" s="40"/>
      <c r="E3555" s="40"/>
      <c r="F3555" s="101">
        <v>41491</v>
      </c>
      <c r="G3555" s="44">
        <v>1.8603000000000001E-3</v>
      </c>
      <c r="H3555" s="44">
        <v>2.6540000000000001E-3</v>
      </c>
      <c r="I3555" s="44">
        <v>3.9550000000000002E-3</v>
      </c>
      <c r="J3555" s="44">
        <v>3.2500000000000001E-2</v>
      </c>
      <c r="K3555" s="44">
        <v>2.6333000000000002E-2</v>
      </c>
      <c r="M3555" s="45">
        <v>3.0650000000000002E-4</v>
      </c>
    </row>
    <row r="3556" spans="4:13" ht="15.75" customHeight="1" x14ac:dyDescent="0.25">
      <c r="D3556" s="40"/>
      <c r="E3556" s="40"/>
      <c r="F3556" s="101">
        <v>41492</v>
      </c>
      <c r="G3556" s="44">
        <v>1.8503E-3</v>
      </c>
      <c r="H3556" s="44">
        <v>2.6640000000000001E-3</v>
      </c>
      <c r="I3556" s="44">
        <v>3.9550000000000002E-3</v>
      </c>
      <c r="J3556" s="44">
        <v>3.2500000000000001E-2</v>
      </c>
      <c r="K3556" s="44">
        <v>2.6421E-2</v>
      </c>
      <c r="M3556" s="45">
        <v>3.032E-4</v>
      </c>
    </row>
    <row r="3557" spans="4:13" ht="15.75" customHeight="1" x14ac:dyDescent="0.25">
      <c r="D3557" s="40"/>
      <c r="E3557" s="40"/>
      <c r="F3557" s="101">
        <v>41493</v>
      </c>
      <c r="G3557" s="44">
        <v>1.8503E-3</v>
      </c>
      <c r="H3557" s="44">
        <v>2.6640000000000001E-3</v>
      </c>
      <c r="I3557" s="44">
        <v>3.9550000000000002E-3</v>
      </c>
      <c r="J3557" s="44">
        <v>3.2500000000000001E-2</v>
      </c>
      <c r="K3557" s="44">
        <v>2.5985999999999999E-2</v>
      </c>
      <c r="M3557" s="45">
        <v>3.0609999999999996E-4</v>
      </c>
    </row>
    <row r="3558" spans="4:13" ht="15.75" customHeight="1" x14ac:dyDescent="0.25">
      <c r="D3558" s="40"/>
      <c r="E3558" s="40"/>
      <c r="F3558" s="101">
        <v>41494</v>
      </c>
      <c r="G3558" s="44">
        <v>1.8503E-3</v>
      </c>
      <c r="H3558" s="44">
        <v>2.647E-3</v>
      </c>
      <c r="I3558" s="44">
        <v>3.9500000000000004E-3</v>
      </c>
      <c r="J3558" s="44">
        <v>3.2500000000000001E-2</v>
      </c>
      <c r="K3558" s="44">
        <v>2.5891999999999998E-2</v>
      </c>
      <c r="M3558" s="45">
        <v>3.0630000000000002E-4</v>
      </c>
    </row>
    <row r="3559" spans="4:13" ht="15.75" customHeight="1" x14ac:dyDescent="0.25">
      <c r="D3559" s="40"/>
      <c r="E3559" s="40"/>
      <c r="F3559" s="101">
        <v>41495</v>
      </c>
      <c r="G3559" s="44">
        <v>1.8456E-3</v>
      </c>
      <c r="H3559" s="44">
        <v>2.647E-3</v>
      </c>
      <c r="I3559" s="44">
        <v>3.9450000000000006E-3</v>
      </c>
      <c r="J3559" s="44">
        <v>3.2500000000000001E-2</v>
      </c>
      <c r="K3559" s="44">
        <v>2.5783999999999998E-2</v>
      </c>
      <c r="M3559" s="45">
        <v>3.0650000000000002E-4</v>
      </c>
    </row>
    <row r="3560" spans="4:13" ht="15.75" customHeight="1" x14ac:dyDescent="0.25">
      <c r="D3560" s="40"/>
      <c r="E3560" s="40"/>
      <c r="F3560" s="101">
        <v>41498</v>
      </c>
      <c r="G3560" s="44">
        <v>1.8456E-3</v>
      </c>
      <c r="H3560" s="44">
        <v>2.647E-3</v>
      </c>
      <c r="I3560" s="44">
        <v>3.9550000000000002E-3</v>
      </c>
      <c r="J3560" s="44">
        <v>3.2500000000000001E-2</v>
      </c>
      <c r="K3560" s="44">
        <v>2.6206E-2</v>
      </c>
      <c r="M3560" s="45">
        <v>3.032E-4</v>
      </c>
    </row>
    <row r="3561" spans="4:13" ht="15.75" customHeight="1" x14ac:dyDescent="0.25">
      <c r="D3561" s="40"/>
      <c r="E3561" s="40"/>
      <c r="F3561" s="101">
        <v>41499</v>
      </c>
      <c r="G3561" s="44">
        <v>1.8406E-3</v>
      </c>
      <c r="H3561" s="44">
        <v>2.6419999999999998E-3</v>
      </c>
      <c r="I3561" s="44">
        <v>3.9550000000000002E-3</v>
      </c>
      <c r="J3561" s="44">
        <v>3.2500000000000001E-2</v>
      </c>
      <c r="K3561" s="44">
        <v>2.7189999999999999E-2</v>
      </c>
      <c r="M3561" s="45">
        <v>3.032E-4</v>
      </c>
    </row>
    <row r="3562" spans="4:13" ht="15.75" customHeight="1" x14ac:dyDescent="0.25">
      <c r="D3562" s="40"/>
      <c r="E3562" s="40"/>
      <c r="F3562" s="101">
        <v>41500</v>
      </c>
      <c r="G3562" s="44">
        <v>1.8406E-3</v>
      </c>
      <c r="H3562" s="44">
        <v>2.6319999999999998E-3</v>
      </c>
      <c r="I3562" s="44">
        <v>3.9550000000000002E-3</v>
      </c>
      <c r="J3562" s="44">
        <v>3.2500000000000001E-2</v>
      </c>
      <c r="K3562" s="44">
        <v>2.7136E-2</v>
      </c>
      <c r="M3562" s="45">
        <v>3.121E-4</v>
      </c>
    </row>
    <row r="3563" spans="4:13" ht="15.75" customHeight="1" x14ac:dyDescent="0.25">
      <c r="D3563" s="40"/>
      <c r="E3563" s="40"/>
      <c r="F3563" s="101">
        <v>41501</v>
      </c>
      <c r="G3563" s="44">
        <v>1.8406E-3</v>
      </c>
      <c r="H3563" s="44">
        <v>2.6319999999999998E-3</v>
      </c>
      <c r="I3563" s="44">
        <v>3.9450000000000006E-3</v>
      </c>
      <c r="J3563" s="44">
        <v>3.2500000000000001E-2</v>
      </c>
      <c r="K3563" s="44">
        <v>2.7664000000000001E-2</v>
      </c>
      <c r="M3563" s="45">
        <v>3.1250000000000001E-4</v>
      </c>
    </row>
    <row r="3564" spans="4:13" ht="15.75" customHeight="1" x14ac:dyDescent="0.25">
      <c r="D3564" s="40"/>
      <c r="E3564" s="40"/>
      <c r="F3564" s="101">
        <v>41502</v>
      </c>
      <c r="G3564" s="44">
        <v>1.8406E-3</v>
      </c>
      <c r="H3564" s="44">
        <v>2.6410000000000001E-3</v>
      </c>
      <c r="I3564" s="44">
        <v>3.9450000000000006E-3</v>
      </c>
      <c r="J3564" s="44">
        <v>3.2500000000000001E-2</v>
      </c>
      <c r="K3564" s="44">
        <v>2.8250999999999998E-2</v>
      </c>
      <c r="M3564" s="45">
        <v>3.032E-4</v>
      </c>
    </row>
    <row r="3565" spans="4:13" ht="15.75" customHeight="1" x14ac:dyDescent="0.25">
      <c r="D3565" s="40"/>
      <c r="E3565" s="40"/>
      <c r="F3565" s="101">
        <v>41505</v>
      </c>
      <c r="G3565" s="44">
        <v>1.8355999999999999E-3</v>
      </c>
      <c r="H3565" s="44">
        <v>2.6310000000000001E-3</v>
      </c>
      <c r="I3565" s="44">
        <v>3.9450000000000006E-3</v>
      </c>
      <c r="J3565" s="44">
        <v>3.2500000000000001E-2</v>
      </c>
      <c r="K3565" s="44">
        <v>2.8804E-2</v>
      </c>
      <c r="M3565" s="45">
        <v>3.1289999999999996E-4</v>
      </c>
    </row>
    <row r="3566" spans="4:13" ht="15.75" customHeight="1" x14ac:dyDescent="0.25">
      <c r="D3566" s="40"/>
      <c r="E3566" s="40"/>
      <c r="F3566" s="101">
        <v>41506</v>
      </c>
      <c r="G3566" s="44">
        <v>1.8285999999999999E-3</v>
      </c>
      <c r="H3566" s="44">
        <v>2.6210000000000001E-3</v>
      </c>
      <c r="I3566" s="44">
        <v>3.9450000000000006E-3</v>
      </c>
      <c r="J3566" s="44">
        <v>3.2500000000000001E-2</v>
      </c>
      <c r="K3566" s="44">
        <v>2.8142E-2</v>
      </c>
      <c r="M3566" s="45">
        <v>3.1289999999999996E-4</v>
      </c>
    </row>
    <row r="3567" spans="4:13" ht="15.75" customHeight="1" x14ac:dyDescent="0.25">
      <c r="D3567" s="40"/>
      <c r="E3567" s="40"/>
      <c r="F3567" s="101">
        <v>41507</v>
      </c>
      <c r="G3567" s="44">
        <v>1.8335999999999999E-3</v>
      </c>
      <c r="H3567" s="44">
        <v>2.6210000000000001E-3</v>
      </c>
      <c r="I3567" s="44">
        <v>3.9450000000000006E-3</v>
      </c>
      <c r="J3567" s="44">
        <v>3.2500000000000001E-2</v>
      </c>
      <c r="K3567" s="44">
        <v>2.8934999999999999E-2</v>
      </c>
      <c r="M3567" s="45">
        <v>3.1520000000000002E-4</v>
      </c>
    </row>
    <row r="3568" spans="4:13" ht="15.75" customHeight="1" x14ac:dyDescent="0.25">
      <c r="D3568" s="40"/>
      <c r="E3568" s="40"/>
      <c r="F3568" s="101">
        <v>41508</v>
      </c>
      <c r="G3568" s="44">
        <v>1.8406E-3</v>
      </c>
      <c r="H3568" s="44">
        <v>2.6210000000000001E-3</v>
      </c>
      <c r="I3568" s="44">
        <v>3.9649999999999998E-3</v>
      </c>
      <c r="J3568" s="44">
        <v>3.2500000000000001E-2</v>
      </c>
      <c r="K3568" s="44">
        <v>2.8843999999999998E-2</v>
      </c>
      <c r="M3568" s="45">
        <v>3.2190000000000002E-4</v>
      </c>
    </row>
    <row r="3569" spans="4:13" ht="15.75" customHeight="1" x14ac:dyDescent="0.25">
      <c r="D3569" s="40"/>
      <c r="E3569" s="40"/>
      <c r="F3569" s="101">
        <v>41509</v>
      </c>
      <c r="G3569" s="44">
        <v>1.8406E-3</v>
      </c>
      <c r="H3569" s="44">
        <v>2.6210000000000001E-3</v>
      </c>
      <c r="I3569" s="44">
        <v>3.96E-3</v>
      </c>
      <c r="J3569" s="44">
        <v>3.2500000000000001E-2</v>
      </c>
      <c r="K3569" s="44">
        <v>2.8146000000000001E-2</v>
      </c>
      <c r="M3569" s="45">
        <v>3.2899999999999997E-4</v>
      </c>
    </row>
    <row r="3570" spans="4:13" ht="15.75" customHeight="1" x14ac:dyDescent="0.25">
      <c r="D3570" s="40"/>
      <c r="E3570" s="40"/>
      <c r="F3570" s="101">
        <v>41512</v>
      </c>
      <c r="G3570" s="44" t="s">
        <v>33</v>
      </c>
      <c r="H3570" s="44" t="s">
        <v>33</v>
      </c>
      <c r="I3570" s="44" t="s">
        <v>33</v>
      </c>
      <c r="J3570" s="44">
        <v>3.2500000000000001E-2</v>
      </c>
      <c r="K3570" s="44">
        <v>2.7852999999999999E-2</v>
      </c>
      <c r="M3570" s="45">
        <v>3.4520000000000004E-4</v>
      </c>
    </row>
    <row r="3571" spans="4:13" ht="15.75" customHeight="1" x14ac:dyDescent="0.25">
      <c r="D3571" s="40"/>
      <c r="E3571" s="40"/>
      <c r="F3571" s="101">
        <v>41513</v>
      </c>
      <c r="G3571" s="44">
        <v>1.8255999999999999E-3</v>
      </c>
      <c r="H3571" s="44">
        <v>2.5940000000000004E-3</v>
      </c>
      <c r="I3571" s="44">
        <v>3.9350000000000001E-3</v>
      </c>
      <c r="J3571" s="44">
        <v>3.2500000000000001E-2</v>
      </c>
      <c r="K3571" s="44">
        <v>2.7087E-2</v>
      </c>
      <c r="M3571" s="45">
        <v>3.5159999999999998E-4</v>
      </c>
    </row>
    <row r="3572" spans="4:13" ht="15.75" customHeight="1" x14ac:dyDescent="0.25">
      <c r="D3572" s="40"/>
      <c r="E3572" s="40"/>
      <c r="F3572" s="101">
        <v>41514</v>
      </c>
      <c r="G3572" s="44">
        <v>1.8205999999999999E-3</v>
      </c>
      <c r="H3572" s="44">
        <v>2.6050000000000001E-3</v>
      </c>
      <c r="I3572" s="44">
        <v>3.9300000000000003E-3</v>
      </c>
      <c r="J3572" s="44">
        <v>3.2500000000000001E-2</v>
      </c>
      <c r="K3572" s="44">
        <v>2.7652999999999997E-2</v>
      </c>
      <c r="M3572" s="45">
        <v>3.455E-4</v>
      </c>
    </row>
    <row r="3573" spans="4:13" ht="15.75" customHeight="1" x14ac:dyDescent="0.25">
      <c r="D3573" s="40"/>
      <c r="E3573" s="40"/>
      <c r="F3573" s="101">
        <v>41515</v>
      </c>
      <c r="G3573" s="44">
        <v>1.8255999999999999E-3</v>
      </c>
      <c r="H3573" s="44">
        <v>2.6119999999999997E-3</v>
      </c>
      <c r="I3573" s="44">
        <v>3.9300000000000003E-3</v>
      </c>
      <c r="J3573" s="44">
        <v>3.2500000000000001E-2</v>
      </c>
      <c r="K3573" s="44">
        <v>2.7616999999999999E-2</v>
      </c>
      <c r="M3573" s="45">
        <v>3.5310000000000002E-4</v>
      </c>
    </row>
    <row r="3574" spans="4:13" ht="15.75" customHeight="1" x14ac:dyDescent="0.25">
      <c r="D3574" s="40"/>
      <c r="E3574" s="40"/>
      <c r="F3574" s="101">
        <v>41516</v>
      </c>
      <c r="G3574" s="44">
        <v>1.8205999999999999E-3</v>
      </c>
      <c r="H3574" s="44">
        <v>2.5950000000000001E-3</v>
      </c>
      <c r="I3574" s="44">
        <v>3.9300000000000003E-3</v>
      </c>
      <c r="J3574" s="44">
        <v>3.2500000000000001E-2</v>
      </c>
      <c r="K3574" s="44">
        <v>2.7838999999999999E-2</v>
      </c>
      <c r="M3574" s="45">
        <v>3.5479999999999995E-4</v>
      </c>
    </row>
    <row r="3575" spans="4:13" ht="15.75" customHeight="1" x14ac:dyDescent="0.25">
      <c r="D3575" s="40"/>
      <c r="E3575" s="40"/>
      <c r="F3575" s="101">
        <v>41519</v>
      </c>
      <c r="G3575" s="44">
        <v>1.8255999999999999E-3</v>
      </c>
      <c r="H3575" s="44">
        <v>2.5950000000000001E-3</v>
      </c>
      <c r="I3575" s="44">
        <v>3.9350000000000001E-3</v>
      </c>
      <c r="J3575" s="44" t="s">
        <v>33</v>
      </c>
      <c r="K3575" s="44">
        <v>2.7838999999999999E-2</v>
      </c>
      <c r="M3575" s="45">
        <v>3.5479999999999995E-4</v>
      </c>
    </row>
    <row r="3576" spans="4:13" ht="15.75" customHeight="1" x14ac:dyDescent="0.25">
      <c r="D3576" s="40"/>
      <c r="E3576" s="40"/>
      <c r="F3576" s="101">
        <v>41520</v>
      </c>
      <c r="G3576" s="44">
        <v>1.8205999999999999E-3</v>
      </c>
      <c r="H3576" s="44">
        <v>2.5950000000000001E-3</v>
      </c>
      <c r="I3576" s="44">
        <v>3.9350000000000001E-3</v>
      </c>
      <c r="J3576" s="44">
        <v>3.2500000000000001E-2</v>
      </c>
      <c r="K3576" s="44">
        <v>2.8576000000000001E-2</v>
      </c>
      <c r="M3576" s="45">
        <v>3.4669999999999997E-4</v>
      </c>
    </row>
    <row r="3577" spans="4:13" ht="15.75" customHeight="1" x14ac:dyDescent="0.25">
      <c r="D3577" s="40"/>
      <c r="E3577" s="40"/>
      <c r="F3577" s="101">
        <v>41521</v>
      </c>
      <c r="G3577" s="44">
        <v>1.817E-3</v>
      </c>
      <c r="H3577" s="44">
        <v>2.5900000000000003E-3</v>
      </c>
      <c r="I3577" s="44">
        <v>3.9240000000000004E-3</v>
      </c>
      <c r="J3577" s="44">
        <v>3.2500000000000001E-2</v>
      </c>
      <c r="K3577" s="44">
        <v>2.8965999999999999E-2</v>
      </c>
      <c r="M3577" s="45">
        <v>3.433E-4</v>
      </c>
    </row>
    <row r="3578" spans="4:13" ht="15.75" customHeight="1" x14ac:dyDescent="0.25">
      <c r="D3578" s="40"/>
      <c r="E3578" s="40"/>
      <c r="F3578" s="101">
        <v>41522</v>
      </c>
      <c r="G3578" s="44">
        <v>1.8190000000000001E-3</v>
      </c>
      <c r="H3578" s="44">
        <v>2.581E-3</v>
      </c>
      <c r="I3578" s="44">
        <v>3.9205000000000004E-3</v>
      </c>
      <c r="J3578" s="44">
        <v>3.2500000000000001E-2</v>
      </c>
      <c r="K3578" s="44">
        <v>2.9937000000000002E-2</v>
      </c>
      <c r="M3578" s="45">
        <v>3.6249999999999998E-4</v>
      </c>
    </row>
    <row r="3579" spans="4:13" ht="15.75" customHeight="1" x14ac:dyDescent="0.25">
      <c r="D3579" s="40"/>
      <c r="E3579" s="40"/>
      <c r="F3579" s="101">
        <v>41523</v>
      </c>
      <c r="G3579" s="44">
        <v>1.8190000000000001E-3</v>
      </c>
      <c r="H3579" s="44">
        <v>2.5640000000000003E-3</v>
      </c>
      <c r="I3579" s="44">
        <v>3.9065000000000003E-3</v>
      </c>
      <c r="J3579" s="44">
        <v>3.2500000000000001E-2</v>
      </c>
      <c r="K3579" s="44">
        <v>2.9342E-2</v>
      </c>
      <c r="M3579" s="45">
        <v>3.613E-4</v>
      </c>
    </row>
    <row r="3580" spans="4:13" ht="15.75" customHeight="1" x14ac:dyDescent="0.25">
      <c r="D3580" s="40"/>
      <c r="E3580" s="40"/>
      <c r="F3580" s="101">
        <v>41526</v>
      </c>
      <c r="G3580" s="44">
        <v>1.8190000000000001E-3</v>
      </c>
      <c r="H3580" s="44">
        <v>2.5590000000000001E-3</v>
      </c>
      <c r="I3580" s="44">
        <v>3.8740000000000003E-3</v>
      </c>
      <c r="J3580" s="44">
        <v>3.2500000000000001E-2</v>
      </c>
      <c r="K3580" s="44">
        <v>2.912E-2</v>
      </c>
      <c r="M3580" s="45">
        <v>3.6670000000000002E-4</v>
      </c>
    </row>
    <row r="3581" spans="4:13" ht="15.75" customHeight="1" x14ac:dyDescent="0.25">
      <c r="D3581" s="40"/>
      <c r="E3581" s="40"/>
      <c r="F3581" s="101">
        <v>41527</v>
      </c>
      <c r="G3581" s="44">
        <v>1.8140000000000001E-3</v>
      </c>
      <c r="H3581" s="44">
        <v>2.5590000000000001E-3</v>
      </c>
      <c r="I3581" s="44">
        <v>3.8740000000000003E-3</v>
      </c>
      <c r="J3581" s="44">
        <v>3.2500000000000001E-2</v>
      </c>
      <c r="K3581" s="44">
        <v>2.9643000000000003E-2</v>
      </c>
      <c r="M3581" s="45">
        <v>3.8670000000000002E-4</v>
      </c>
    </row>
    <row r="3582" spans="4:13" ht="15.75" customHeight="1" x14ac:dyDescent="0.25">
      <c r="D3582" s="40"/>
      <c r="E3582" s="40"/>
      <c r="F3582" s="101">
        <v>41528</v>
      </c>
      <c r="G3582" s="44">
        <v>1.8240000000000001E-3</v>
      </c>
      <c r="H3582" s="44">
        <v>2.5440000000000003E-3</v>
      </c>
      <c r="I3582" s="44">
        <v>3.8640000000000002E-3</v>
      </c>
      <c r="J3582" s="44">
        <v>3.2500000000000001E-2</v>
      </c>
      <c r="K3582" s="44">
        <v>2.9121999999999999E-2</v>
      </c>
      <c r="M3582" s="45">
        <v>4.4329999999999999E-4</v>
      </c>
    </row>
    <row r="3583" spans="4:13" ht="15.75" customHeight="1" x14ac:dyDescent="0.25">
      <c r="D3583" s="40"/>
      <c r="E3583" s="40"/>
      <c r="F3583" s="101">
        <v>41529</v>
      </c>
      <c r="G3583" s="44">
        <v>1.823E-3</v>
      </c>
      <c r="H3583" s="44">
        <v>2.5440000000000003E-3</v>
      </c>
      <c r="I3583" s="44">
        <v>3.8440000000000002E-3</v>
      </c>
      <c r="J3583" s="44">
        <v>3.2500000000000001E-2</v>
      </c>
      <c r="K3583" s="44">
        <v>2.9094999999999999E-2</v>
      </c>
      <c r="M3583" s="45">
        <v>5.5150000000000002E-4</v>
      </c>
    </row>
    <row r="3584" spans="4:13" ht="15.75" customHeight="1" x14ac:dyDescent="0.25">
      <c r="D3584" s="40"/>
      <c r="E3584" s="40"/>
      <c r="F3584" s="101">
        <v>41530</v>
      </c>
      <c r="G3584" s="44">
        <v>1.802E-3</v>
      </c>
      <c r="H3584" s="44">
        <v>2.539E-3</v>
      </c>
      <c r="I3584" s="44">
        <v>3.8340000000000002E-3</v>
      </c>
      <c r="J3584" s="44">
        <v>3.2500000000000001E-2</v>
      </c>
      <c r="K3584" s="44">
        <v>2.8845999999999997E-2</v>
      </c>
      <c r="M3584" s="45">
        <v>5.5630000000000002E-4</v>
      </c>
    </row>
    <row r="3585" spans="4:13" ht="15.75" customHeight="1" x14ac:dyDescent="0.25">
      <c r="D3585" s="40"/>
      <c r="E3585" s="40"/>
      <c r="F3585" s="101">
        <v>41533</v>
      </c>
      <c r="G3585" s="44">
        <v>1.7924999999999998E-3</v>
      </c>
      <c r="H3585" s="44">
        <v>2.5185000000000003E-3</v>
      </c>
      <c r="I3585" s="44">
        <v>3.7990000000000003E-3</v>
      </c>
      <c r="J3585" s="44">
        <v>3.2500000000000001E-2</v>
      </c>
      <c r="K3585" s="44">
        <v>2.8643000000000002E-2</v>
      </c>
      <c r="M3585" s="45">
        <v>6.0670000000000006E-4</v>
      </c>
    </row>
    <row r="3586" spans="4:13" ht="15.75" customHeight="1" x14ac:dyDescent="0.25">
      <c r="D3586" s="40"/>
      <c r="E3586" s="40"/>
      <c r="F3586" s="101">
        <v>41534</v>
      </c>
      <c r="G3586" s="44">
        <v>1.805E-3</v>
      </c>
      <c r="H3586" s="44">
        <v>2.5195E-3</v>
      </c>
      <c r="I3586" s="44">
        <v>3.764E-3</v>
      </c>
      <c r="J3586" s="44">
        <v>3.2500000000000001E-2</v>
      </c>
      <c r="K3586" s="44">
        <v>2.8468E-2</v>
      </c>
      <c r="M3586" s="45">
        <v>6.533E-4</v>
      </c>
    </row>
    <row r="3587" spans="4:13" ht="15.75" customHeight="1" x14ac:dyDescent="0.25">
      <c r="D3587" s="40"/>
      <c r="E3587" s="40"/>
      <c r="F3587" s="101">
        <v>41535</v>
      </c>
      <c r="G3587" s="44">
        <v>1.8E-3</v>
      </c>
      <c r="H3587" s="44">
        <v>2.5245000000000003E-3</v>
      </c>
      <c r="I3587" s="44">
        <v>3.7890000000000003E-3</v>
      </c>
      <c r="J3587" s="44">
        <v>3.2500000000000001E-2</v>
      </c>
      <c r="K3587" s="44">
        <v>2.6878000000000003E-2</v>
      </c>
      <c r="M3587" s="45">
        <v>6.8669999999999994E-4</v>
      </c>
    </row>
    <row r="3588" spans="4:13" ht="15.75" customHeight="1" x14ac:dyDescent="0.25">
      <c r="D3588" s="40"/>
      <c r="E3588" s="40"/>
      <c r="F3588" s="101">
        <v>41536</v>
      </c>
      <c r="G3588" s="44">
        <v>1.7924999999999998E-3</v>
      </c>
      <c r="H3588" s="44">
        <v>2.5019999999999999E-3</v>
      </c>
      <c r="I3588" s="44">
        <v>3.7439999999999999E-3</v>
      </c>
      <c r="J3588" s="44">
        <v>3.2500000000000001E-2</v>
      </c>
      <c r="K3588" s="44">
        <v>2.7519000000000002E-2</v>
      </c>
      <c r="M3588" s="45">
        <v>7.5630000000000001E-4</v>
      </c>
    </row>
    <row r="3589" spans="4:13" ht="15.75" customHeight="1" x14ac:dyDescent="0.25">
      <c r="D3589" s="40"/>
      <c r="E3589" s="40"/>
      <c r="F3589" s="101">
        <v>41537</v>
      </c>
      <c r="G3589" s="44">
        <v>1.7949999999999999E-3</v>
      </c>
      <c r="H3589" s="44">
        <v>2.496E-3</v>
      </c>
      <c r="I3589" s="44">
        <v>3.7339999999999999E-3</v>
      </c>
      <c r="J3589" s="44">
        <v>3.2500000000000001E-2</v>
      </c>
      <c r="K3589" s="44">
        <v>2.7336999999999997E-2</v>
      </c>
      <c r="M3589" s="45">
        <v>7.7420000000000006E-4</v>
      </c>
    </row>
    <row r="3590" spans="4:13" ht="15.75" customHeight="1" x14ac:dyDescent="0.25">
      <c r="D3590" s="40"/>
      <c r="E3590" s="40"/>
      <c r="F3590" s="101">
        <v>41540</v>
      </c>
      <c r="G3590" s="44">
        <v>1.7885000000000002E-3</v>
      </c>
      <c r="H3590" s="44">
        <v>2.506E-3</v>
      </c>
      <c r="I3590" s="44">
        <v>3.725E-3</v>
      </c>
      <c r="J3590" s="44">
        <v>3.2500000000000001E-2</v>
      </c>
      <c r="K3590" s="44">
        <v>2.6998999999999999E-2</v>
      </c>
      <c r="M3590" s="45">
        <v>7.9339999999999999E-4</v>
      </c>
    </row>
    <row r="3591" spans="4:13" ht="15.75" customHeight="1" x14ac:dyDescent="0.25">
      <c r="D3591" s="40"/>
      <c r="E3591" s="40"/>
      <c r="F3591" s="101">
        <v>41541</v>
      </c>
      <c r="G3591" s="44">
        <v>1.7979999999999999E-3</v>
      </c>
      <c r="H3591" s="44">
        <v>2.5019999999999999E-3</v>
      </c>
      <c r="I3591" s="44">
        <v>3.6949999999999999E-3</v>
      </c>
      <c r="J3591" s="44">
        <v>3.2500000000000001E-2</v>
      </c>
      <c r="K3591" s="44">
        <v>2.6551999999999999E-2</v>
      </c>
      <c r="M3591" s="45">
        <v>7.9000000000000001E-4</v>
      </c>
    </row>
    <row r="3592" spans="4:13" ht="15.75" customHeight="1" x14ac:dyDescent="0.25">
      <c r="D3592" s="40"/>
      <c r="E3592" s="40"/>
      <c r="F3592" s="101">
        <v>41542</v>
      </c>
      <c r="G3592" s="44">
        <v>1.7904999999999998E-3</v>
      </c>
      <c r="H3592" s="44">
        <v>2.4759999999999999E-3</v>
      </c>
      <c r="I3592" s="44">
        <v>3.6849999999999999E-3</v>
      </c>
      <c r="J3592" s="44">
        <v>3.2500000000000001E-2</v>
      </c>
      <c r="K3592" s="44">
        <v>2.6280000000000001E-2</v>
      </c>
      <c r="M3592" s="45">
        <v>7.9670000000000001E-4</v>
      </c>
    </row>
    <row r="3593" spans="4:13" ht="15.75" customHeight="1" x14ac:dyDescent="0.25">
      <c r="D3593" s="40"/>
      <c r="E3593" s="40"/>
      <c r="F3593" s="101">
        <v>41543</v>
      </c>
      <c r="G3593" s="44">
        <v>1.7904999999999998E-3</v>
      </c>
      <c r="H3593" s="44">
        <v>2.4809999999999997E-3</v>
      </c>
      <c r="I3593" s="44">
        <v>3.6749999999999999E-3</v>
      </c>
      <c r="J3593" s="44">
        <v>3.2500000000000001E-2</v>
      </c>
      <c r="K3593" s="44">
        <v>2.6498000000000001E-2</v>
      </c>
      <c r="M3593" s="45">
        <v>7.8439999999999998E-4</v>
      </c>
    </row>
    <row r="3594" spans="4:13" ht="15.75" customHeight="1" x14ac:dyDescent="0.25">
      <c r="D3594" s="40"/>
      <c r="E3594" s="40"/>
      <c r="F3594" s="101">
        <v>41544</v>
      </c>
      <c r="G3594" s="44">
        <v>1.7965000000000001E-3</v>
      </c>
      <c r="H3594" s="44">
        <v>2.4835E-3</v>
      </c>
      <c r="I3594" s="44">
        <v>3.6649999999999999E-3</v>
      </c>
      <c r="J3594" s="44">
        <v>3.2500000000000001E-2</v>
      </c>
      <c r="K3594" s="44">
        <v>2.6244999999999997E-2</v>
      </c>
      <c r="M3594" s="45">
        <v>8.0000000000000004E-4</v>
      </c>
    </row>
    <row r="3595" spans="4:13" ht="15.75" customHeight="1" x14ac:dyDescent="0.25">
      <c r="D3595" s="40"/>
      <c r="E3595" s="40"/>
      <c r="F3595" s="101">
        <v>41547</v>
      </c>
      <c r="G3595" s="44">
        <v>1.7885000000000002E-3</v>
      </c>
      <c r="H3595" s="44">
        <v>2.4884999999999998E-3</v>
      </c>
      <c r="I3595" s="44">
        <v>3.6849999999999999E-3</v>
      </c>
      <c r="J3595" s="44">
        <v>3.2500000000000001E-2</v>
      </c>
      <c r="K3595" s="44">
        <v>2.6099999999999998E-2</v>
      </c>
      <c r="M3595" s="45">
        <v>8.4669999999999993E-4</v>
      </c>
    </row>
    <row r="3596" spans="4:13" ht="15.75" customHeight="1" x14ac:dyDescent="0.25">
      <c r="D3596" s="40"/>
      <c r="E3596" s="40"/>
      <c r="F3596" s="101">
        <v>41548</v>
      </c>
      <c r="G3596" s="44">
        <v>1.7799999999999999E-3</v>
      </c>
      <c r="H3596" s="44">
        <v>2.4585000000000002E-3</v>
      </c>
      <c r="I3596" s="44">
        <v>3.6749999999999999E-3</v>
      </c>
      <c r="J3596" s="44">
        <v>3.2500000000000001E-2</v>
      </c>
      <c r="K3596" s="44">
        <v>2.6499999999999999E-2</v>
      </c>
      <c r="M3596" s="45">
        <v>8.4840000000000002E-4</v>
      </c>
    </row>
    <row r="3597" spans="4:13" ht="15.75" customHeight="1" x14ac:dyDescent="0.25">
      <c r="D3597" s="40"/>
      <c r="E3597" s="40"/>
      <c r="F3597" s="101">
        <v>41549</v>
      </c>
      <c r="G3597" s="44">
        <v>1.7574999999999999E-3</v>
      </c>
      <c r="H3597" s="44">
        <v>2.4434999999999999E-3</v>
      </c>
      <c r="I3597" s="44">
        <v>3.6675000000000002E-3</v>
      </c>
      <c r="J3597" s="44">
        <v>3.2500000000000001E-2</v>
      </c>
      <c r="K3597" s="44">
        <v>2.6173000000000002E-2</v>
      </c>
      <c r="M3597" s="45">
        <v>8.3940000000000002E-4</v>
      </c>
    </row>
    <row r="3598" spans="4:13" ht="15.75" customHeight="1" x14ac:dyDescent="0.25">
      <c r="D3598" s="40"/>
      <c r="E3598" s="40"/>
      <c r="F3598" s="101">
        <v>41550</v>
      </c>
      <c r="G3598" s="44">
        <v>1.7430000000000002E-3</v>
      </c>
      <c r="H3598" s="44">
        <v>2.4285000000000001E-3</v>
      </c>
      <c r="I3598" s="44">
        <v>3.6549999999999998E-3</v>
      </c>
      <c r="J3598" s="44">
        <v>3.2500000000000001E-2</v>
      </c>
      <c r="K3598" s="44">
        <v>2.6046E-2</v>
      </c>
      <c r="M3598" s="45">
        <v>8.5319999999999992E-4</v>
      </c>
    </row>
    <row r="3599" spans="4:13" ht="15.75" customHeight="1" x14ac:dyDescent="0.25">
      <c r="D3599" s="40"/>
      <c r="E3599" s="40"/>
      <c r="F3599" s="101">
        <v>41551</v>
      </c>
      <c r="G3599" s="44">
        <v>1.7330000000000002E-3</v>
      </c>
      <c r="H3599" s="44">
        <v>2.4285000000000001E-3</v>
      </c>
      <c r="I3599" s="44">
        <v>3.65E-3</v>
      </c>
      <c r="J3599" s="44">
        <v>3.2500000000000001E-2</v>
      </c>
      <c r="K3599" s="44">
        <v>2.6446999999999998E-2</v>
      </c>
      <c r="M3599" s="45">
        <v>8.6779999999999995E-4</v>
      </c>
    </row>
    <row r="3600" spans="4:13" ht="15.75" customHeight="1" x14ac:dyDescent="0.25">
      <c r="D3600" s="40"/>
      <c r="E3600" s="40"/>
      <c r="F3600" s="101">
        <v>41554</v>
      </c>
      <c r="G3600" s="44">
        <v>1.7380000000000002E-3</v>
      </c>
      <c r="H3600" s="44">
        <v>2.4334999999999999E-3</v>
      </c>
      <c r="I3600" s="44">
        <v>3.6575000000000002E-3</v>
      </c>
      <c r="J3600" s="44">
        <v>3.2500000000000001E-2</v>
      </c>
      <c r="K3600" s="44">
        <v>2.6265E-2</v>
      </c>
      <c r="M3600" s="45">
        <v>8.5159999999999999E-4</v>
      </c>
    </row>
    <row r="3601" spans="4:13" ht="15.75" customHeight="1" x14ac:dyDescent="0.25">
      <c r="D3601" s="40"/>
      <c r="E3601" s="40"/>
      <c r="F3601" s="101">
        <v>41555</v>
      </c>
      <c r="G3601" s="44">
        <v>1.7399999999999998E-3</v>
      </c>
      <c r="H3601" s="44">
        <v>2.4360000000000002E-3</v>
      </c>
      <c r="I3601" s="44">
        <v>3.6614999999999998E-3</v>
      </c>
      <c r="J3601" s="44">
        <v>3.2500000000000001E-2</v>
      </c>
      <c r="K3601" s="44">
        <v>2.632E-2</v>
      </c>
      <c r="M3601" s="45">
        <v>8.5490000000000002E-4</v>
      </c>
    </row>
    <row r="3602" spans="4:13" ht="15.75" customHeight="1" x14ac:dyDescent="0.25">
      <c r="D3602" s="40"/>
      <c r="E3602" s="40"/>
      <c r="F3602" s="101">
        <v>41556</v>
      </c>
      <c r="G3602" s="44">
        <v>1.7725E-3</v>
      </c>
      <c r="H3602" s="44">
        <v>2.4560000000000003E-3</v>
      </c>
      <c r="I3602" s="44">
        <v>3.6864999999999997E-3</v>
      </c>
      <c r="J3602" s="44">
        <v>3.2500000000000001E-2</v>
      </c>
      <c r="K3602" s="44">
        <v>2.6631000000000002E-2</v>
      </c>
      <c r="M3602" s="45">
        <v>8.3529999999999997E-4</v>
      </c>
    </row>
    <row r="3603" spans="4:13" ht="15.75" customHeight="1" x14ac:dyDescent="0.25">
      <c r="D3603" s="40"/>
      <c r="E3603" s="40"/>
      <c r="F3603" s="101">
        <v>41557</v>
      </c>
      <c r="G3603" s="44">
        <v>1.7399999999999998E-3</v>
      </c>
      <c r="H3603" s="44">
        <v>2.431E-3</v>
      </c>
      <c r="I3603" s="44">
        <v>3.6614999999999998E-3</v>
      </c>
      <c r="J3603" s="44">
        <v>3.2500000000000001E-2</v>
      </c>
      <c r="K3603" s="44">
        <v>2.6814000000000001E-2</v>
      </c>
      <c r="M3603" s="45">
        <v>8.3339999999999998E-4</v>
      </c>
    </row>
    <row r="3604" spans="4:13" ht="15.75" customHeight="1" x14ac:dyDescent="0.25">
      <c r="D3604" s="40"/>
      <c r="E3604" s="40"/>
      <c r="F3604" s="101">
        <v>41558</v>
      </c>
      <c r="G3604" s="44">
        <v>1.7399999999999998E-3</v>
      </c>
      <c r="H3604" s="44">
        <v>2.4360000000000002E-3</v>
      </c>
      <c r="I3604" s="44">
        <v>3.6340000000000001E-3</v>
      </c>
      <c r="J3604" s="44">
        <v>3.2500000000000001E-2</v>
      </c>
      <c r="K3604" s="44">
        <v>2.6870999999999999E-2</v>
      </c>
      <c r="M3604" s="45">
        <v>8.0000000000000004E-4</v>
      </c>
    </row>
    <row r="3605" spans="4:13" ht="15.75" customHeight="1" x14ac:dyDescent="0.25">
      <c r="D3605" s="40"/>
      <c r="E3605" s="40"/>
      <c r="F3605" s="101">
        <v>41561</v>
      </c>
      <c r="G3605" s="44">
        <v>1.7549999999999998E-3</v>
      </c>
      <c r="H3605" s="44">
        <v>2.4580000000000001E-3</v>
      </c>
      <c r="I3605" s="44">
        <v>3.6440000000000001E-3</v>
      </c>
      <c r="J3605" s="44" t="s">
        <v>33</v>
      </c>
      <c r="K3605" s="44">
        <v>2.6870999999999999E-2</v>
      </c>
      <c r="M3605" s="45">
        <v>8.0000000000000004E-4</v>
      </c>
    </row>
    <row r="3606" spans="4:13" ht="15.75" customHeight="1" x14ac:dyDescent="0.25">
      <c r="D3606" s="40"/>
      <c r="E3606" s="40"/>
      <c r="F3606" s="101">
        <v>41562</v>
      </c>
      <c r="G3606" s="44">
        <v>1.7374999999999999E-3</v>
      </c>
      <c r="H3606" s="44">
        <v>2.4354999999999997E-3</v>
      </c>
      <c r="I3606" s="44">
        <v>3.6340000000000001E-3</v>
      </c>
      <c r="J3606" s="44">
        <v>3.2500000000000001E-2</v>
      </c>
      <c r="K3606" s="44">
        <v>2.7275999999999998E-2</v>
      </c>
      <c r="M3606" s="45">
        <v>7.1940000000000003E-4</v>
      </c>
    </row>
    <row r="3607" spans="4:13" ht="15.75" customHeight="1" x14ac:dyDescent="0.25">
      <c r="D3607" s="40"/>
      <c r="E3607" s="40"/>
      <c r="F3607" s="101">
        <v>41563</v>
      </c>
      <c r="G3607" s="44">
        <v>1.7549999999999998E-3</v>
      </c>
      <c r="H3607" s="44">
        <v>2.4605E-3</v>
      </c>
      <c r="I3607" s="44">
        <v>3.6440000000000001E-3</v>
      </c>
      <c r="J3607" s="44">
        <v>3.2500000000000001E-2</v>
      </c>
      <c r="K3607" s="44">
        <v>2.6633E-2</v>
      </c>
      <c r="M3607" s="45">
        <v>7.0910000000000005E-4</v>
      </c>
    </row>
    <row r="3608" spans="4:13" ht="15.75" customHeight="1" x14ac:dyDescent="0.25">
      <c r="D3608" s="40"/>
      <c r="E3608" s="40"/>
      <c r="F3608" s="101">
        <v>41564</v>
      </c>
      <c r="G3608" s="44">
        <v>1.725E-3</v>
      </c>
      <c r="H3608" s="44">
        <v>2.4204999999999999E-3</v>
      </c>
      <c r="I3608" s="44">
        <v>3.594E-3</v>
      </c>
      <c r="J3608" s="44">
        <v>3.2500000000000001E-2</v>
      </c>
      <c r="K3608" s="44">
        <v>2.5894E-2</v>
      </c>
      <c r="M3608" s="45">
        <v>6.7190000000000001E-4</v>
      </c>
    </row>
    <row r="3609" spans="4:13" ht="15.75" customHeight="1" x14ac:dyDescent="0.25">
      <c r="D3609" s="40"/>
      <c r="E3609" s="40"/>
      <c r="F3609" s="101">
        <v>41565</v>
      </c>
      <c r="G3609" s="44">
        <v>1.72E-3</v>
      </c>
      <c r="H3609" s="44">
        <v>2.4055000000000001E-3</v>
      </c>
      <c r="I3609" s="44">
        <v>3.5989999999999998E-3</v>
      </c>
      <c r="J3609" s="44">
        <v>3.2500000000000001E-2</v>
      </c>
      <c r="K3609" s="44">
        <v>2.5777000000000001E-2</v>
      </c>
      <c r="M3609" s="45">
        <v>6.4839999999999993E-4</v>
      </c>
    </row>
    <row r="3610" spans="4:13" ht="15.75" customHeight="1" x14ac:dyDescent="0.25">
      <c r="D3610" s="40"/>
      <c r="E3610" s="40"/>
      <c r="F3610" s="101">
        <v>41568</v>
      </c>
      <c r="G3610" s="44">
        <v>1.7000000000000001E-3</v>
      </c>
      <c r="H3610" s="44">
        <v>2.3860000000000001E-3</v>
      </c>
      <c r="I3610" s="44">
        <v>3.5839999999999999E-3</v>
      </c>
      <c r="J3610" s="44">
        <v>3.2500000000000001E-2</v>
      </c>
      <c r="K3610" s="44">
        <v>2.6013999999999999E-2</v>
      </c>
      <c r="M3610" s="45">
        <v>5.8389999999999994E-4</v>
      </c>
    </row>
    <row r="3611" spans="4:13" ht="15.75" customHeight="1" x14ac:dyDescent="0.25">
      <c r="D3611" s="40"/>
      <c r="E3611" s="40"/>
      <c r="F3611" s="101">
        <v>41569</v>
      </c>
      <c r="G3611" s="44">
        <v>1.7000000000000001E-3</v>
      </c>
      <c r="H3611" s="44">
        <v>2.3835000000000002E-3</v>
      </c>
      <c r="I3611" s="44">
        <v>3.5839999999999999E-3</v>
      </c>
      <c r="J3611" s="44">
        <v>3.2500000000000001E-2</v>
      </c>
      <c r="K3611" s="44">
        <v>2.5124E-2</v>
      </c>
      <c r="M3611" s="45">
        <v>5.9029999999999998E-4</v>
      </c>
    </row>
    <row r="3612" spans="4:13" ht="15.75" customHeight="1" x14ac:dyDescent="0.25">
      <c r="D3612" s="40"/>
      <c r="E3612" s="40"/>
      <c r="F3612" s="101">
        <v>41570</v>
      </c>
      <c r="G3612" s="44">
        <v>1.702E-3</v>
      </c>
      <c r="H3612" s="44">
        <v>2.3835000000000002E-3</v>
      </c>
      <c r="I3612" s="44">
        <v>3.5570000000000003E-3</v>
      </c>
      <c r="J3612" s="44">
        <v>3.2500000000000001E-2</v>
      </c>
      <c r="K3612" s="44">
        <v>2.5015999999999997E-2</v>
      </c>
      <c r="M3612" s="45">
        <v>5.9999999999999995E-4</v>
      </c>
    </row>
    <row r="3613" spans="4:13" ht="15.75" customHeight="1" x14ac:dyDescent="0.25">
      <c r="D3613" s="40"/>
      <c r="E3613" s="40"/>
      <c r="F3613" s="101">
        <v>41571</v>
      </c>
      <c r="G3613" s="44">
        <v>1.7100000000000001E-3</v>
      </c>
      <c r="H3613" s="44">
        <v>2.3809999999999999E-3</v>
      </c>
      <c r="I3613" s="44">
        <v>3.5620000000000001E-3</v>
      </c>
      <c r="J3613" s="44">
        <v>3.2500000000000001E-2</v>
      </c>
      <c r="K3613" s="44">
        <v>2.5196999999999997E-2</v>
      </c>
      <c r="M3613" s="45">
        <v>6.1249999999999998E-4</v>
      </c>
    </row>
    <row r="3614" spans="4:13" ht="15.75" customHeight="1" x14ac:dyDescent="0.25">
      <c r="D3614" s="40"/>
      <c r="E3614" s="40"/>
      <c r="F3614" s="101">
        <v>41572</v>
      </c>
      <c r="G3614" s="44">
        <v>1.686E-3</v>
      </c>
      <c r="H3614" s="44">
        <v>2.3684999999999999E-3</v>
      </c>
      <c r="I3614" s="44">
        <v>3.539E-3</v>
      </c>
      <c r="J3614" s="44">
        <v>3.2500000000000001E-2</v>
      </c>
      <c r="K3614" s="44">
        <v>2.5087999999999999E-2</v>
      </c>
      <c r="M3614" s="45">
        <v>6.1939999999999999E-4</v>
      </c>
    </row>
    <row r="3615" spans="4:13" ht="15.75" customHeight="1" x14ac:dyDescent="0.25">
      <c r="D3615" s="40"/>
      <c r="E3615" s="40"/>
      <c r="F3615" s="101">
        <v>41575</v>
      </c>
      <c r="G3615" s="44">
        <v>1.681E-3</v>
      </c>
      <c r="H3615" s="44">
        <v>2.3584999999999999E-3</v>
      </c>
      <c r="I3615" s="44">
        <v>3.5379999999999999E-3</v>
      </c>
      <c r="J3615" s="44">
        <v>3.2500000000000001E-2</v>
      </c>
      <c r="K3615" s="44">
        <v>2.5232999999999998E-2</v>
      </c>
      <c r="M3615" s="45">
        <v>6.3750000000000005E-4</v>
      </c>
    </row>
    <row r="3616" spans="4:13" ht="15.75" customHeight="1" x14ac:dyDescent="0.25">
      <c r="D3616" s="40"/>
      <c r="E3616" s="40"/>
      <c r="F3616" s="101">
        <v>41576</v>
      </c>
      <c r="G3616" s="44">
        <v>1.6800000000000001E-3</v>
      </c>
      <c r="H3616" s="44">
        <v>2.3744999999999999E-3</v>
      </c>
      <c r="I3616" s="44">
        <v>3.5539999999999999E-3</v>
      </c>
      <c r="J3616" s="44">
        <v>3.2500000000000001E-2</v>
      </c>
      <c r="K3616" s="44">
        <v>2.5034000000000001E-2</v>
      </c>
      <c r="M3616" s="45">
        <v>6.3869999999999997E-4</v>
      </c>
    </row>
    <row r="3617" spans="4:13" ht="15.75" customHeight="1" x14ac:dyDescent="0.25">
      <c r="D3617" s="40"/>
      <c r="E3617" s="40"/>
      <c r="F3617" s="101">
        <v>41577</v>
      </c>
      <c r="G3617" s="44">
        <v>1.6800000000000001E-3</v>
      </c>
      <c r="H3617" s="44">
        <v>2.4190000000000001E-3</v>
      </c>
      <c r="I3617" s="44">
        <v>3.5490000000000001E-3</v>
      </c>
      <c r="J3617" s="44">
        <v>3.2500000000000001E-2</v>
      </c>
      <c r="K3617" s="44">
        <v>2.5377999999999998E-2</v>
      </c>
      <c r="M3617" s="45">
        <v>6.4000000000000005E-4</v>
      </c>
    </row>
    <row r="3618" spans="4:13" ht="15.75" customHeight="1" x14ac:dyDescent="0.25">
      <c r="D3618" s="40"/>
      <c r="E3618" s="40"/>
      <c r="F3618" s="101">
        <v>41578</v>
      </c>
      <c r="G3618" s="44">
        <v>1.6800000000000001E-3</v>
      </c>
      <c r="H3618" s="44">
        <v>2.4199999999999998E-3</v>
      </c>
      <c r="I3618" s="44">
        <v>3.5490000000000001E-3</v>
      </c>
      <c r="J3618" s="44">
        <v>3.2500000000000001E-2</v>
      </c>
      <c r="K3618" s="44">
        <v>2.5541999999999999E-2</v>
      </c>
      <c r="M3618" s="45">
        <v>6.4479999999999995E-4</v>
      </c>
    </row>
    <row r="3619" spans="4:13" ht="15.75" customHeight="1" x14ac:dyDescent="0.25">
      <c r="D3619" s="40"/>
      <c r="E3619" s="40"/>
      <c r="F3619" s="101">
        <v>41579</v>
      </c>
      <c r="G3619" s="44">
        <v>1.6850000000000001E-3</v>
      </c>
      <c r="H3619" s="44">
        <v>2.3774999999999998E-3</v>
      </c>
      <c r="I3619" s="44">
        <v>3.5349999999999999E-3</v>
      </c>
      <c r="J3619" s="44">
        <v>3.2500000000000001E-2</v>
      </c>
      <c r="K3619" s="44">
        <v>2.6217999999999998E-2</v>
      </c>
      <c r="M3619" s="45">
        <v>6.4839999999999993E-4</v>
      </c>
    </row>
    <row r="3620" spans="4:13" ht="15.75" customHeight="1" x14ac:dyDescent="0.25">
      <c r="D3620" s="40"/>
      <c r="E3620" s="40"/>
      <c r="F3620" s="101">
        <v>41582</v>
      </c>
      <c r="G3620" s="44">
        <v>1.6850000000000001E-3</v>
      </c>
      <c r="H3620" s="44">
        <v>2.3809999999999999E-3</v>
      </c>
      <c r="I3620" s="44">
        <v>3.5275000000000003E-3</v>
      </c>
      <c r="J3620" s="44">
        <v>3.2500000000000001E-2</v>
      </c>
      <c r="K3620" s="44">
        <v>2.6034999999999999E-2</v>
      </c>
      <c r="M3620" s="45">
        <v>6.6339999999999997E-4</v>
      </c>
    </row>
    <row r="3621" spans="4:13" ht="15.75" customHeight="1" x14ac:dyDescent="0.25">
      <c r="D3621" s="40"/>
      <c r="E3621" s="40"/>
      <c r="F3621" s="101">
        <v>41583</v>
      </c>
      <c r="G3621" s="44">
        <v>1.6850000000000001E-3</v>
      </c>
      <c r="H3621" s="44">
        <v>2.3769999999999998E-3</v>
      </c>
      <c r="I3621" s="44">
        <v>3.516E-3</v>
      </c>
      <c r="J3621" s="44">
        <v>3.2500000000000001E-2</v>
      </c>
      <c r="K3621" s="44">
        <v>2.6696000000000001E-2</v>
      </c>
      <c r="M3621" s="45">
        <v>6.6669999999999989E-4</v>
      </c>
    </row>
    <row r="3622" spans="4:13" ht="15.75" customHeight="1" x14ac:dyDescent="0.25">
      <c r="D3622" s="40"/>
      <c r="E3622" s="40"/>
      <c r="F3622" s="101">
        <v>41584</v>
      </c>
      <c r="G3622" s="44">
        <v>1.6850000000000001E-3</v>
      </c>
      <c r="H3622" s="44">
        <v>2.3865000000000002E-3</v>
      </c>
      <c r="I3622" s="44">
        <v>3.5375000000000003E-3</v>
      </c>
      <c r="J3622" s="44">
        <v>3.2500000000000001E-2</v>
      </c>
      <c r="K3622" s="44">
        <v>2.6421E-2</v>
      </c>
      <c r="M3622" s="45">
        <v>6.734E-4</v>
      </c>
    </row>
    <row r="3623" spans="4:13" ht="15.75" customHeight="1" x14ac:dyDescent="0.25">
      <c r="D3623" s="40"/>
      <c r="E3623" s="40"/>
      <c r="F3623" s="101">
        <v>41585</v>
      </c>
      <c r="G3623" s="44">
        <v>1.6750000000000001E-3</v>
      </c>
      <c r="H3623" s="44">
        <v>2.3890000000000001E-3</v>
      </c>
      <c r="I3623" s="44">
        <v>3.5425000000000001E-3</v>
      </c>
      <c r="J3623" s="44">
        <v>3.2500000000000001E-2</v>
      </c>
      <c r="K3623" s="44">
        <v>2.5998999999999998E-2</v>
      </c>
      <c r="M3623" s="45">
        <v>6.7500000000000004E-4</v>
      </c>
    </row>
    <row r="3624" spans="4:13" ht="15.75" customHeight="1" x14ac:dyDescent="0.25">
      <c r="D3624" s="40"/>
      <c r="E3624" s="40"/>
      <c r="F3624" s="101">
        <v>41586</v>
      </c>
      <c r="G3624" s="44">
        <v>1.6850000000000001E-3</v>
      </c>
      <c r="H3624" s="44">
        <v>2.3939999999999999E-3</v>
      </c>
      <c r="I3624" s="44">
        <v>3.545E-3</v>
      </c>
      <c r="J3624" s="44">
        <v>3.2500000000000001E-2</v>
      </c>
      <c r="K3624" s="44">
        <v>2.7477000000000001E-2</v>
      </c>
      <c r="M3624" s="45">
        <v>6.7739999999999999E-4</v>
      </c>
    </row>
    <row r="3625" spans="4:13" ht="15.75" customHeight="1" x14ac:dyDescent="0.25">
      <c r="D3625" s="40"/>
      <c r="E3625" s="40"/>
      <c r="F3625" s="101">
        <v>41589</v>
      </c>
      <c r="G3625" s="44">
        <v>1.6850000000000001E-3</v>
      </c>
      <c r="H3625" s="44">
        <v>2.3925000000000001E-3</v>
      </c>
      <c r="I3625" s="44">
        <v>3.5460000000000001E-3</v>
      </c>
      <c r="J3625" s="44" t="s">
        <v>33</v>
      </c>
      <c r="K3625" s="44">
        <v>2.7477000000000001E-2</v>
      </c>
      <c r="M3625" s="45">
        <v>6.7739999999999999E-4</v>
      </c>
    </row>
    <row r="3626" spans="4:13" ht="15.75" customHeight="1" x14ac:dyDescent="0.25">
      <c r="D3626" s="40"/>
      <c r="E3626" s="40"/>
      <c r="F3626" s="101">
        <v>41590</v>
      </c>
      <c r="G3626" s="44">
        <v>1.6850000000000001E-3</v>
      </c>
      <c r="H3626" s="44">
        <v>2.3925000000000001E-3</v>
      </c>
      <c r="I3626" s="44">
        <v>3.5485E-3</v>
      </c>
      <c r="J3626" s="44">
        <v>3.2500000000000001E-2</v>
      </c>
      <c r="K3626" s="44">
        <v>2.7728000000000003E-2</v>
      </c>
      <c r="M3626" s="45">
        <v>6.7000000000000002E-4</v>
      </c>
    </row>
    <row r="3627" spans="4:13" ht="15.75" customHeight="1" x14ac:dyDescent="0.25">
      <c r="D3627" s="40"/>
      <c r="E3627" s="40"/>
      <c r="F3627" s="101">
        <v>41591</v>
      </c>
      <c r="G3627" s="44">
        <v>1.6769999999999999E-3</v>
      </c>
      <c r="H3627" s="44">
        <v>2.4060000000000002E-3</v>
      </c>
      <c r="I3627" s="44">
        <v>3.5539999999999999E-3</v>
      </c>
      <c r="J3627" s="44">
        <v>3.2500000000000001E-2</v>
      </c>
      <c r="K3627" s="44">
        <v>2.6995000000000002E-2</v>
      </c>
      <c r="M3627" s="45">
        <v>6.6E-4</v>
      </c>
    </row>
    <row r="3628" spans="4:13" ht="15.75" customHeight="1" x14ac:dyDescent="0.25">
      <c r="D3628" s="40"/>
      <c r="E3628" s="40"/>
      <c r="F3628" s="101">
        <v>41592</v>
      </c>
      <c r="G3628" s="44">
        <v>1.6750000000000001E-3</v>
      </c>
      <c r="H3628" s="44">
        <v>2.3844999999999999E-3</v>
      </c>
      <c r="I3628" s="44">
        <v>3.5349999999999999E-3</v>
      </c>
      <c r="J3628" s="44">
        <v>3.2500000000000001E-2</v>
      </c>
      <c r="K3628" s="44">
        <v>2.69E-2</v>
      </c>
      <c r="M3628" s="45">
        <v>6.3750000000000005E-4</v>
      </c>
    </row>
    <row r="3629" spans="4:13" ht="15.75" customHeight="1" x14ac:dyDescent="0.25">
      <c r="D3629" s="40"/>
      <c r="E3629" s="40"/>
      <c r="F3629" s="101">
        <v>41593</v>
      </c>
      <c r="G3629" s="44">
        <v>1.6750000000000001E-3</v>
      </c>
      <c r="H3629" s="44">
        <v>2.3809999999999999E-3</v>
      </c>
      <c r="I3629" s="44">
        <v>3.5139999999999998E-3</v>
      </c>
      <c r="J3629" s="44">
        <v>3.2500000000000001E-2</v>
      </c>
      <c r="K3629" s="44">
        <v>2.7033000000000001E-2</v>
      </c>
      <c r="M3629" s="45">
        <v>6.355E-4</v>
      </c>
    </row>
    <row r="3630" spans="4:13" ht="15.75" customHeight="1" x14ac:dyDescent="0.25">
      <c r="D3630" s="40"/>
      <c r="E3630" s="40"/>
      <c r="F3630" s="101">
        <v>41596</v>
      </c>
      <c r="G3630" s="44">
        <v>1.6800000000000001E-3</v>
      </c>
      <c r="H3630" s="44">
        <v>2.3735000000000002E-3</v>
      </c>
      <c r="I3630" s="44">
        <v>3.5139999999999998E-3</v>
      </c>
      <c r="J3630" s="44">
        <v>3.2500000000000001E-2</v>
      </c>
      <c r="K3630" s="44">
        <v>2.6658000000000001E-2</v>
      </c>
      <c r="M3630" s="45">
        <v>6.0670000000000006E-4</v>
      </c>
    </row>
    <row r="3631" spans="4:13" ht="15.75" customHeight="1" x14ac:dyDescent="0.25">
      <c r="D3631" s="40"/>
      <c r="E3631" s="40"/>
      <c r="F3631" s="101">
        <v>41597</v>
      </c>
      <c r="G3631" s="44">
        <v>1.67E-3</v>
      </c>
      <c r="H3631" s="44">
        <v>2.3909999999999999E-3</v>
      </c>
      <c r="I3631" s="44">
        <v>3.519E-3</v>
      </c>
      <c r="J3631" s="44">
        <v>3.2500000000000001E-2</v>
      </c>
      <c r="K3631" s="44">
        <v>2.7068999999999999E-2</v>
      </c>
      <c r="M3631" s="45">
        <v>6.0329999999999997E-4</v>
      </c>
    </row>
    <row r="3632" spans="4:13" ht="15.75" customHeight="1" x14ac:dyDescent="0.25">
      <c r="D3632" s="40"/>
      <c r="E3632" s="40"/>
      <c r="F3632" s="101">
        <v>41598</v>
      </c>
      <c r="G3632" s="44">
        <v>1.665E-3</v>
      </c>
      <c r="H3632" s="44">
        <v>2.3809999999999999E-3</v>
      </c>
      <c r="I3632" s="44">
        <v>3.4989999999999999E-3</v>
      </c>
      <c r="J3632" s="44">
        <v>3.2500000000000001E-2</v>
      </c>
      <c r="K3632" s="44">
        <v>2.7987000000000001E-2</v>
      </c>
      <c r="M3632" s="45">
        <v>5.9999999999999995E-4</v>
      </c>
    </row>
    <row r="3633" spans="4:13" ht="15.75" customHeight="1" x14ac:dyDescent="0.25">
      <c r="D3633" s="40"/>
      <c r="E3633" s="40"/>
      <c r="F3633" s="101">
        <v>41599</v>
      </c>
      <c r="G3633" s="44">
        <v>1.66E-3</v>
      </c>
      <c r="H3633" s="44">
        <v>2.3760000000000001E-3</v>
      </c>
      <c r="I3633" s="44">
        <v>3.4689999999999999E-3</v>
      </c>
      <c r="J3633" s="44">
        <v>3.2500000000000001E-2</v>
      </c>
      <c r="K3633" s="44">
        <v>2.7841999999999999E-2</v>
      </c>
      <c r="M3633" s="45">
        <v>5.9060000000000004E-4</v>
      </c>
    </row>
    <row r="3634" spans="4:13" ht="15.75" customHeight="1" x14ac:dyDescent="0.25">
      <c r="D3634" s="40"/>
      <c r="E3634" s="40"/>
      <c r="F3634" s="101">
        <v>41600</v>
      </c>
      <c r="G3634" s="44">
        <v>1.655E-3</v>
      </c>
      <c r="H3634" s="44">
        <v>2.366E-3</v>
      </c>
      <c r="I3634" s="44">
        <v>3.4589999999999998E-3</v>
      </c>
      <c r="J3634" s="44">
        <v>3.2500000000000001E-2</v>
      </c>
      <c r="K3634" s="44">
        <v>2.7427E-2</v>
      </c>
      <c r="M3634" s="45">
        <v>5.9029999999999998E-4</v>
      </c>
    </row>
    <row r="3635" spans="4:13" ht="15.75" customHeight="1" x14ac:dyDescent="0.25">
      <c r="D3635" s="40"/>
      <c r="E3635" s="40"/>
      <c r="F3635" s="101">
        <v>41603</v>
      </c>
      <c r="G3635" s="44">
        <v>1.64E-3</v>
      </c>
      <c r="H3635" s="44">
        <v>2.3584999999999999E-3</v>
      </c>
      <c r="I3635" s="44">
        <v>3.4489999999999998E-3</v>
      </c>
      <c r="J3635" s="44">
        <v>3.2500000000000001E-2</v>
      </c>
      <c r="K3635" s="44">
        <v>2.7282999999999998E-2</v>
      </c>
      <c r="M3635" s="45">
        <v>5.6130000000000004E-4</v>
      </c>
    </row>
    <row r="3636" spans="4:13" ht="15.75" customHeight="1" x14ac:dyDescent="0.25">
      <c r="D3636" s="40"/>
      <c r="E3636" s="40"/>
      <c r="F3636" s="101">
        <v>41604</v>
      </c>
      <c r="G3636" s="44">
        <v>1.64E-3</v>
      </c>
      <c r="H3636" s="44">
        <v>2.366E-3</v>
      </c>
      <c r="I3636" s="44">
        <v>3.441E-3</v>
      </c>
      <c r="J3636" s="44">
        <v>3.2500000000000001E-2</v>
      </c>
      <c r="K3636" s="44">
        <v>2.7077E-2</v>
      </c>
      <c r="M3636" s="45">
        <v>5.6000000000000006E-4</v>
      </c>
    </row>
    <row r="3637" spans="4:13" ht="15.75" customHeight="1" x14ac:dyDescent="0.25">
      <c r="D3637" s="40"/>
      <c r="E3637" s="40"/>
      <c r="F3637" s="101">
        <v>41605</v>
      </c>
      <c r="G3637" s="44">
        <v>1.65E-3</v>
      </c>
      <c r="H3637" s="44">
        <v>2.3760000000000001E-3</v>
      </c>
      <c r="I3637" s="44">
        <v>3.4599999999999995E-3</v>
      </c>
      <c r="J3637" s="44">
        <v>3.2500000000000001E-2</v>
      </c>
      <c r="K3637" s="44">
        <v>2.7372999999999998E-2</v>
      </c>
      <c r="M3637" s="45">
        <v>5.4670000000000001E-4</v>
      </c>
    </row>
    <row r="3638" spans="4:13" ht="15.75" customHeight="1" x14ac:dyDescent="0.25">
      <c r="D3638" s="40"/>
      <c r="E3638" s="40"/>
      <c r="F3638" s="101">
        <v>41606</v>
      </c>
      <c r="G3638" s="44">
        <v>1.6875000000000002E-3</v>
      </c>
      <c r="H3638" s="44">
        <v>2.3909999999999999E-3</v>
      </c>
      <c r="I3638" s="44">
        <v>3.4549999999999997E-3</v>
      </c>
      <c r="J3638" s="44" t="s">
        <v>33</v>
      </c>
      <c r="K3638" s="44">
        <v>2.7372999999999998E-2</v>
      </c>
      <c r="M3638" s="45">
        <v>5.4670000000000001E-4</v>
      </c>
    </row>
    <row r="3639" spans="4:13" ht="15.75" customHeight="1" x14ac:dyDescent="0.25">
      <c r="D3639" s="40"/>
      <c r="E3639" s="40"/>
      <c r="F3639" s="101">
        <v>41607</v>
      </c>
      <c r="G3639" s="44">
        <v>1.6825000000000002E-3</v>
      </c>
      <c r="H3639" s="44">
        <v>2.3909999999999999E-3</v>
      </c>
      <c r="I3639" s="44">
        <v>3.4680000000000002E-3</v>
      </c>
      <c r="J3639" s="44">
        <v>3.2500000000000001E-2</v>
      </c>
      <c r="K3639" s="44">
        <v>2.7445000000000001E-2</v>
      </c>
      <c r="M3639" s="45">
        <v>5.0319999999999998E-4</v>
      </c>
    </row>
    <row r="3640" spans="4:13" ht="15.75" customHeight="1" x14ac:dyDescent="0.25">
      <c r="D3640" s="40"/>
      <c r="E3640" s="40"/>
      <c r="F3640" s="101">
        <v>41610</v>
      </c>
      <c r="G3640" s="44">
        <v>1.6825000000000002E-3</v>
      </c>
      <c r="H3640" s="44">
        <v>2.3885E-3</v>
      </c>
      <c r="I3640" s="44">
        <v>3.4629999999999999E-3</v>
      </c>
      <c r="J3640" s="44">
        <v>3.2500000000000001E-2</v>
      </c>
      <c r="K3640" s="44">
        <v>2.7951E-2</v>
      </c>
      <c r="M3640" s="45">
        <v>4.3869999999999998E-4</v>
      </c>
    </row>
    <row r="3641" spans="4:13" ht="15.75" customHeight="1" x14ac:dyDescent="0.25">
      <c r="D3641" s="40"/>
      <c r="E3641" s="40"/>
      <c r="F3641" s="101">
        <v>41611</v>
      </c>
      <c r="G3641" s="44">
        <v>1.6750000000000001E-3</v>
      </c>
      <c r="H3641" s="44">
        <v>2.4129999999999998E-3</v>
      </c>
      <c r="I3641" s="44">
        <v>3.4449999999999997E-3</v>
      </c>
      <c r="J3641" s="44">
        <v>3.2500000000000001E-2</v>
      </c>
      <c r="K3641" s="44">
        <v>2.7825000000000003E-2</v>
      </c>
      <c r="M3641" s="45">
        <v>4.1610000000000003E-4</v>
      </c>
    </row>
    <row r="3642" spans="4:13" ht="15.75" customHeight="1" x14ac:dyDescent="0.25">
      <c r="D3642" s="40"/>
      <c r="E3642" s="40"/>
      <c r="F3642" s="101">
        <v>41612</v>
      </c>
      <c r="G3642" s="44">
        <v>1.6850000000000001E-3</v>
      </c>
      <c r="H3642" s="44">
        <v>2.4185000000000001E-3</v>
      </c>
      <c r="I3642" s="44">
        <v>3.4449999999999997E-3</v>
      </c>
      <c r="J3642" s="44">
        <v>3.2500000000000001E-2</v>
      </c>
      <c r="K3642" s="44">
        <v>2.8341999999999999E-2</v>
      </c>
      <c r="M3642" s="45">
        <v>4.061E-4</v>
      </c>
    </row>
    <row r="3643" spans="4:13" ht="15.75" customHeight="1" x14ac:dyDescent="0.25">
      <c r="D3643" s="40"/>
      <c r="E3643" s="40"/>
      <c r="F3643" s="101">
        <v>41613</v>
      </c>
      <c r="G3643" s="44">
        <v>1.6785000000000001E-3</v>
      </c>
      <c r="H3643" s="44">
        <v>2.4160000000000002E-3</v>
      </c>
      <c r="I3643" s="44">
        <v>3.4599999999999995E-3</v>
      </c>
      <c r="J3643" s="44">
        <v>3.2500000000000001E-2</v>
      </c>
      <c r="K3643" s="44">
        <v>2.8717000000000003E-2</v>
      </c>
      <c r="M3643" s="45">
        <v>4.0000000000000002E-4</v>
      </c>
    </row>
    <row r="3644" spans="4:13" ht="15.75" customHeight="1" x14ac:dyDescent="0.25">
      <c r="D3644" s="40"/>
      <c r="E3644" s="40"/>
      <c r="F3644" s="101">
        <v>41614</v>
      </c>
      <c r="G3644" s="44">
        <v>1.6950000000000001E-3</v>
      </c>
      <c r="H3644" s="44">
        <v>2.4085000000000001E-3</v>
      </c>
      <c r="I3644" s="44">
        <v>3.4449999999999997E-3</v>
      </c>
      <c r="J3644" s="44">
        <v>3.2500000000000001E-2</v>
      </c>
      <c r="K3644" s="44">
        <v>2.8553000000000002E-2</v>
      </c>
      <c r="M3644" s="45">
        <v>3.9359999999999997E-4</v>
      </c>
    </row>
    <row r="3645" spans="4:13" ht="15.75" customHeight="1" x14ac:dyDescent="0.25">
      <c r="D3645" s="40"/>
      <c r="E3645" s="40"/>
      <c r="F3645" s="101">
        <v>41617</v>
      </c>
      <c r="G3645" s="44">
        <v>1.7060000000000001E-3</v>
      </c>
      <c r="H3645" s="44">
        <v>2.4260000000000002E-3</v>
      </c>
      <c r="I3645" s="44">
        <v>3.4200000000000003E-3</v>
      </c>
      <c r="J3645" s="44">
        <v>3.2500000000000001E-2</v>
      </c>
      <c r="K3645" s="44">
        <v>2.8389000000000001E-2</v>
      </c>
      <c r="M3645" s="45">
        <v>3.5479999999999995E-4</v>
      </c>
    </row>
    <row r="3646" spans="4:13" ht="15.75" customHeight="1" x14ac:dyDescent="0.25">
      <c r="D3646" s="40"/>
      <c r="E3646" s="40"/>
      <c r="F3646" s="101">
        <v>41618</v>
      </c>
      <c r="G3646" s="44">
        <v>1.6934999999999999E-3</v>
      </c>
      <c r="H3646" s="44">
        <v>2.4185000000000001E-3</v>
      </c>
      <c r="I3646" s="44">
        <v>3.4399999999999999E-3</v>
      </c>
      <c r="J3646" s="44">
        <v>3.2500000000000001E-2</v>
      </c>
      <c r="K3646" s="44">
        <v>2.8006000000000003E-2</v>
      </c>
      <c r="M3646" s="45">
        <v>3.4189999999999996E-4</v>
      </c>
    </row>
    <row r="3647" spans="4:13" ht="15.75" customHeight="1" x14ac:dyDescent="0.25">
      <c r="D3647" s="40"/>
      <c r="E3647" s="40"/>
      <c r="F3647" s="101">
        <v>41619</v>
      </c>
      <c r="G3647" s="44">
        <v>1.6735000000000001E-3</v>
      </c>
      <c r="H3647" s="44">
        <v>2.4385000000000001E-3</v>
      </c>
      <c r="I3647" s="44">
        <v>3.4380000000000001E-3</v>
      </c>
      <c r="J3647" s="44">
        <v>3.2500000000000001E-2</v>
      </c>
      <c r="K3647" s="44">
        <v>2.8534999999999998E-2</v>
      </c>
      <c r="M3647" s="45">
        <v>3.2419999999999997E-4</v>
      </c>
    </row>
    <row r="3648" spans="4:13" ht="15.75" customHeight="1" x14ac:dyDescent="0.25">
      <c r="D3648" s="40"/>
      <c r="E3648" s="40"/>
      <c r="F3648" s="101">
        <v>41620</v>
      </c>
      <c r="G3648" s="44">
        <v>1.6659999999999999E-3</v>
      </c>
      <c r="H3648" s="44">
        <v>2.4285000000000001E-3</v>
      </c>
      <c r="I3648" s="44">
        <v>3.441E-3</v>
      </c>
      <c r="J3648" s="44">
        <v>3.2500000000000001E-2</v>
      </c>
      <c r="K3648" s="44">
        <v>2.8773E-2</v>
      </c>
      <c r="M3648" s="45">
        <v>3.2190000000000002E-4</v>
      </c>
    </row>
    <row r="3649" spans="4:13" ht="15.75" customHeight="1" x14ac:dyDescent="0.25">
      <c r="D3649" s="40"/>
      <c r="E3649" s="40"/>
      <c r="F3649" s="101">
        <v>41621</v>
      </c>
      <c r="G3649" s="44">
        <v>1.64E-3</v>
      </c>
      <c r="H3649" s="44">
        <v>2.4385000000000001E-3</v>
      </c>
      <c r="I3649" s="44">
        <v>3.454E-3</v>
      </c>
      <c r="J3649" s="44">
        <v>3.2500000000000001E-2</v>
      </c>
      <c r="K3649" s="44">
        <v>2.8645999999999998E-2</v>
      </c>
      <c r="M3649" s="45">
        <v>3.2259999999999998E-4</v>
      </c>
    </row>
    <row r="3650" spans="4:13" ht="15.75" customHeight="1" x14ac:dyDescent="0.25">
      <c r="D3650" s="40"/>
      <c r="E3650" s="40"/>
      <c r="F3650" s="101">
        <v>41624</v>
      </c>
      <c r="G3650" s="44">
        <v>1.65E-3</v>
      </c>
      <c r="H3650" s="44">
        <v>2.4285000000000001E-3</v>
      </c>
      <c r="I3650" s="44">
        <v>3.454E-3</v>
      </c>
      <c r="J3650" s="44">
        <v>3.2500000000000001E-2</v>
      </c>
      <c r="K3650" s="44">
        <v>2.8784000000000001E-2</v>
      </c>
      <c r="M3650" s="45">
        <v>3.032E-4</v>
      </c>
    </row>
    <row r="3651" spans="4:13" ht="15.75" customHeight="1" x14ac:dyDescent="0.25">
      <c r="D3651" s="40"/>
      <c r="E3651" s="40"/>
      <c r="F3651" s="101">
        <v>41625</v>
      </c>
      <c r="G3651" s="44">
        <v>1.663E-3</v>
      </c>
      <c r="H3651" s="44">
        <v>2.4434999999999999E-3</v>
      </c>
      <c r="I3651" s="44">
        <v>3.4789999999999999E-3</v>
      </c>
      <c r="J3651" s="44">
        <v>3.2500000000000001E-2</v>
      </c>
      <c r="K3651" s="44">
        <v>2.8354000000000001E-2</v>
      </c>
      <c r="M3651" s="45">
        <v>2.8709999999999999E-4</v>
      </c>
    </row>
    <row r="3652" spans="4:13" ht="15.75" customHeight="1" x14ac:dyDescent="0.25">
      <c r="D3652" s="40"/>
      <c r="E3652" s="40"/>
      <c r="F3652" s="101">
        <v>41626</v>
      </c>
      <c r="G3652" s="44">
        <v>1.668E-3</v>
      </c>
      <c r="H3652" s="44">
        <v>2.4510000000000001E-3</v>
      </c>
      <c r="I3652" s="44">
        <v>3.4689999999999999E-3</v>
      </c>
      <c r="J3652" s="44">
        <v>3.2500000000000001E-2</v>
      </c>
      <c r="K3652" s="44">
        <v>2.8930999999999998E-2</v>
      </c>
      <c r="M3652" s="45">
        <v>2.7060000000000002E-4</v>
      </c>
    </row>
    <row r="3653" spans="4:13" ht="15.75" customHeight="1" x14ac:dyDescent="0.25">
      <c r="D3653" s="40"/>
      <c r="E3653" s="40"/>
      <c r="F3653" s="101">
        <v>41627</v>
      </c>
      <c r="G3653" s="44">
        <v>1.645E-3</v>
      </c>
      <c r="H3653" s="44">
        <v>2.4585000000000002E-3</v>
      </c>
      <c r="I3653" s="44">
        <v>3.4789999999999999E-3</v>
      </c>
      <c r="J3653" s="44">
        <v>3.2500000000000001E-2</v>
      </c>
      <c r="K3653" s="44">
        <v>2.9291000000000001E-2</v>
      </c>
      <c r="M3653" s="45">
        <v>2.6059999999999999E-4</v>
      </c>
    </row>
    <row r="3654" spans="4:13" ht="15.75" customHeight="1" x14ac:dyDescent="0.25">
      <c r="D3654" s="40"/>
      <c r="E3654" s="40"/>
      <c r="F3654" s="101">
        <v>41628</v>
      </c>
      <c r="G3654" s="44">
        <v>1.64E-3</v>
      </c>
      <c r="H3654" s="44">
        <v>2.4835E-3</v>
      </c>
      <c r="I3654" s="44">
        <v>3.5039999999999997E-3</v>
      </c>
      <c r="J3654" s="44">
        <v>3.2500000000000001E-2</v>
      </c>
      <c r="K3654" s="44">
        <v>2.8885999999999998E-2</v>
      </c>
      <c r="M3654" s="45">
        <v>2.5309999999999997E-4</v>
      </c>
    </row>
    <row r="3655" spans="4:13" ht="15.75" customHeight="1" x14ac:dyDescent="0.25">
      <c r="D3655" s="40"/>
      <c r="E3655" s="40"/>
      <c r="F3655" s="101">
        <v>41631</v>
      </c>
      <c r="G3655" s="44">
        <v>1.6459999999999999E-3</v>
      </c>
      <c r="H3655" s="44">
        <v>2.4585000000000002E-3</v>
      </c>
      <c r="I3655" s="44">
        <v>3.4939999999999997E-3</v>
      </c>
      <c r="J3655" s="44">
        <v>3.2500000000000001E-2</v>
      </c>
      <c r="K3655" s="44">
        <v>2.9274000000000001E-2</v>
      </c>
      <c r="M3655" s="45">
        <v>2.2579999999999999E-4</v>
      </c>
    </row>
    <row r="3656" spans="4:13" ht="15.75" customHeight="1" x14ac:dyDescent="0.25">
      <c r="D3656" s="40"/>
      <c r="E3656" s="40"/>
      <c r="F3656" s="101">
        <v>41632</v>
      </c>
      <c r="G3656" s="44">
        <v>1.67E-3</v>
      </c>
      <c r="H3656" s="44">
        <v>2.4685000000000002E-3</v>
      </c>
      <c r="I3656" s="44">
        <v>3.4939999999999997E-3</v>
      </c>
      <c r="J3656" s="44">
        <v>3.2500000000000001E-2</v>
      </c>
      <c r="K3656" s="44">
        <v>2.9774999999999999E-2</v>
      </c>
      <c r="M3656" s="45">
        <v>2.1940000000000002E-4</v>
      </c>
    </row>
    <row r="3657" spans="4:13" ht="15.75" customHeight="1" x14ac:dyDescent="0.25">
      <c r="D3657" s="40"/>
      <c r="E3657" s="40"/>
      <c r="F3657" s="101">
        <v>41633</v>
      </c>
      <c r="G3657" s="44" t="s">
        <v>33</v>
      </c>
      <c r="H3657" s="44" t="s">
        <v>33</v>
      </c>
      <c r="I3657" s="44" t="s">
        <v>33</v>
      </c>
      <c r="J3657" s="44" t="s">
        <v>33</v>
      </c>
      <c r="K3657" s="44">
        <v>2.9774999999999999E-2</v>
      </c>
      <c r="M3657" s="45">
        <v>2.1940000000000002E-4</v>
      </c>
    </row>
    <row r="3658" spans="4:13" ht="15.75" customHeight="1" x14ac:dyDescent="0.25">
      <c r="D3658" s="40"/>
      <c r="E3658" s="40"/>
      <c r="F3658" s="101">
        <v>41634</v>
      </c>
      <c r="G3658" s="44" t="s">
        <v>33</v>
      </c>
      <c r="H3658" s="44" t="s">
        <v>33</v>
      </c>
      <c r="I3658" s="44" t="s">
        <v>33</v>
      </c>
      <c r="J3658" s="44">
        <v>3.2500000000000001E-2</v>
      </c>
      <c r="K3658" s="44">
        <v>2.9905000000000001E-2</v>
      </c>
      <c r="M3658" s="45">
        <v>2.1250000000000002E-4</v>
      </c>
    </row>
    <row r="3659" spans="4:13" ht="15.75" customHeight="1" x14ac:dyDescent="0.25">
      <c r="D3659" s="40"/>
      <c r="E3659" s="40"/>
      <c r="F3659" s="101">
        <v>41635</v>
      </c>
      <c r="G3659" s="44">
        <v>1.6900000000000001E-3</v>
      </c>
      <c r="H3659" s="44">
        <v>2.4660000000000003E-3</v>
      </c>
      <c r="I3659" s="44">
        <v>3.4899999999999996E-3</v>
      </c>
      <c r="J3659" s="44">
        <v>3.2500000000000001E-2</v>
      </c>
      <c r="K3659" s="44">
        <v>0.03</v>
      </c>
      <c r="M3659" s="45">
        <v>2.097E-4</v>
      </c>
    </row>
    <row r="3660" spans="4:13" ht="15.75" customHeight="1" x14ac:dyDescent="0.25">
      <c r="D3660" s="40"/>
      <c r="E3660" s="40"/>
      <c r="F3660" s="101">
        <v>41638</v>
      </c>
      <c r="G3660" s="44">
        <v>1.702E-3</v>
      </c>
      <c r="H3660" s="44">
        <v>2.4660000000000003E-3</v>
      </c>
      <c r="I3660" s="44">
        <v>3.4849999999999998E-3</v>
      </c>
      <c r="J3660" s="44">
        <v>3.2500000000000001E-2</v>
      </c>
      <c r="K3660" s="44">
        <v>2.9703E-2</v>
      </c>
      <c r="M3660" s="45">
        <v>2.0320000000000001E-4</v>
      </c>
    </row>
    <row r="3661" spans="4:13" ht="15.75" customHeight="1" x14ac:dyDescent="0.25">
      <c r="D3661" s="40"/>
      <c r="E3661" s="40"/>
      <c r="F3661" s="101">
        <v>41639</v>
      </c>
      <c r="G3661" s="44">
        <v>1.6769999999999999E-3</v>
      </c>
      <c r="H3661" s="44">
        <v>2.4610000000000001E-3</v>
      </c>
      <c r="I3661" s="44">
        <v>3.4799999999999996E-3</v>
      </c>
      <c r="J3661" s="44">
        <v>3.2500000000000001E-2</v>
      </c>
      <c r="K3661" s="44">
        <v>3.0282E-2</v>
      </c>
      <c r="M3661" s="45">
        <v>2.0320000000000001E-4</v>
      </c>
    </row>
    <row r="3662" spans="4:13" ht="15.75" customHeight="1" x14ac:dyDescent="0.25">
      <c r="D3662" s="40"/>
      <c r="E3662" s="40"/>
      <c r="F3662" s="101">
        <v>41640</v>
      </c>
      <c r="G3662" s="44" t="s">
        <v>33</v>
      </c>
      <c r="H3662" s="44" t="s">
        <v>33</v>
      </c>
      <c r="I3662" s="44" t="s">
        <v>33</v>
      </c>
      <c r="J3662" s="44" t="s">
        <v>33</v>
      </c>
      <c r="K3662" s="44">
        <v>3.0282E-2</v>
      </c>
      <c r="M3662" s="45">
        <v>2.0320000000000001E-4</v>
      </c>
    </row>
    <row r="3663" spans="4:13" ht="15.75" customHeight="1" x14ac:dyDescent="0.25">
      <c r="D3663" s="40"/>
      <c r="E3663" s="40"/>
      <c r="F3663" s="101">
        <v>41641</v>
      </c>
      <c r="G3663" s="44">
        <v>1.683E-3</v>
      </c>
      <c r="H3663" s="44">
        <v>2.4285000000000001E-3</v>
      </c>
      <c r="I3663" s="44">
        <v>3.4640000000000001E-3</v>
      </c>
      <c r="J3663" s="44">
        <v>3.2500000000000001E-2</v>
      </c>
      <c r="K3663" s="44">
        <v>2.989E-2</v>
      </c>
      <c r="M3663" s="45">
        <v>2.1880000000000001E-4</v>
      </c>
    </row>
    <row r="3664" spans="4:13" ht="15.75" customHeight="1" x14ac:dyDescent="0.25">
      <c r="D3664" s="40"/>
      <c r="E3664" s="40"/>
      <c r="F3664" s="101">
        <v>41642</v>
      </c>
      <c r="G3664" s="44">
        <v>1.647E-3</v>
      </c>
      <c r="H3664" s="44">
        <v>2.3985E-3</v>
      </c>
      <c r="I3664" s="44">
        <v>3.4520000000000002E-3</v>
      </c>
      <c r="J3664" s="44">
        <v>3.2500000000000001E-2</v>
      </c>
      <c r="K3664" s="44">
        <v>2.9948000000000002E-2</v>
      </c>
      <c r="M3664" s="45">
        <v>2.1940000000000002E-4</v>
      </c>
    </row>
    <row r="3665" spans="4:13" ht="15.75" customHeight="1" x14ac:dyDescent="0.25">
      <c r="D3665" s="40"/>
      <c r="E3665" s="40"/>
      <c r="F3665" s="101">
        <v>41645</v>
      </c>
      <c r="G3665" s="44">
        <v>1.6250000000000001E-3</v>
      </c>
      <c r="H3665" s="44">
        <v>2.3935000000000002E-3</v>
      </c>
      <c r="I3665" s="44">
        <v>3.4449999999999997E-3</v>
      </c>
      <c r="J3665" s="44">
        <v>3.2500000000000001E-2</v>
      </c>
      <c r="K3665" s="44">
        <v>2.9575999999999998E-2</v>
      </c>
      <c r="M3665" s="45">
        <v>2.0000000000000001E-4</v>
      </c>
    </row>
    <row r="3666" spans="4:13" ht="15.75" customHeight="1" x14ac:dyDescent="0.25">
      <c r="D3666" s="40"/>
      <c r="E3666" s="40"/>
      <c r="F3666" s="101">
        <v>41646</v>
      </c>
      <c r="G3666" s="44">
        <v>1.6150000000000001E-3</v>
      </c>
      <c r="H3666" s="44">
        <v>2.421E-3</v>
      </c>
      <c r="I3666" s="44">
        <v>3.447E-3</v>
      </c>
      <c r="J3666" s="44">
        <v>3.2500000000000001E-2</v>
      </c>
      <c r="K3666" s="44">
        <v>2.9390999999999997E-2</v>
      </c>
      <c r="M3666" s="45">
        <v>2.0000000000000001E-4</v>
      </c>
    </row>
    <row r="3667" spans="4:13" ht="15.75" customHeight="1" x14ac:dyDescent="0.25">
      <c r="D3667" s="40"/>
      <c r="E3667" s="40"/>
      <c r="F3667" s="101">
        <v>41647</v>
      </c>
      <c r="G3667" s="44">
        <v>1.6100000000000001E-3</v>
      </c>
      <c r="H3667" s="44">
        <v>2.4039999999999999E-3</v>
      </c>
      <c r="I3667" s="44">
        <v>3.4520000000000002E-3</v>
      </c>
      <c r="J3667" s="44">
        <v>3.2500000000000001E-2</v>
      </c>
      <c r="K3667" s="44">
        <v>2.9893999999999997E-2</v>
      </c>
      <c r="M3667" s="45">
        <v>2.0000000000000001E-4</v>
      </c>
    </row>
    <row r="3668" spans="4:13" ht="15.75" customHeight="1" x14ac:dyDescent="0.25">
      <c r="D3668" s="40"/>
      <c r="E3668" s="40"/>
      <c r="F3668" s="101">
        <v>41648</v>
      </c>
      <c r="G3668" s="44">
        <v>1.603E-3</v>
      </c>
      <c r="H3668" s="44">
        <v>2.4165000000000002E-3</v>
      </c>
      <c r="I3668" s="44">
        <v>3.4389999999999998E-3</v>
      </c>
      <c r="J3668" s="44">
        <v>3.2500000000000001E-2</v>
      </c>
      <c r="K3668" s="44">
        <v>2.9651999999999998E-2</v>
      </c>
      <c r="M3668" s="45">
        <v>2.0000000000000001E-4</v>
      </c>
    </row>
    <row r="3669" spans="4:13" ht="15.75" customHeight="1" x14ac:dyDescent="0.25">
      <c r="D3669" s="40"/>
      <c r="E3669" s="40"/>
      <c r="F3669" s="101">
        <v>41649</v>
      </c>
      <c r="G3669" s="44">
        <v>1.604E-3</v>
      </c>
      <c r="H3669" s="44">
        <v>2.4165000000000002E-3</v>
      </c>
      <c r="I3669" s="44">
        <v>3.444E-3</v>
      </c>
      <c r="J3669" s="44">
        <v>3.2500000000000001E-2</v>
      </c>
      <c r="K3669" s="44">
        <v>2.8579E-2</v>
      </c>
      <c r="M3669" s="45">
        <v>2.0000000000000001E-4</v>
      </c>
    </row>
    <row r="3670" spans="4:13" ht="15.75" customHeight="1" x14ac:dyDescent="0.25">
      <c r="D3670" s="40"/>
      <c r="E3670" s="40"/>
      <c r="F3670" s="101">
        <v>41652</v>
      </c>
      <c r="G3670" s="44">
        <v>1.6000000000000001E-3</v>
      </c>
      <c r="H3670" s="44">
        <v>2.3890000000000001E-3</v>
      </c>
      <c r="I3670" s="44">
        <v>3.3839999999999999E-3</v>
      </c>
      <c r="J3670" s="44">
        <v>3.2500000000000001E-2</v>
      </c>
      <c r="K3670" s="44">
        <v>2.8256999999999997E-2</v>
      </c>
      <c r="M3670" s="45">
        <v>2.0320000000000001E-4</v>
      </c>
    </row>
    <row r="3671" spans="4:13" ht="15.75" customHeight="1" x14ac:dyDescent="0.25">
      <c r="D3671" s="40"/>
      <c r="E3671" s="40"/>
      <c r="F3671" s="101">
        <v>41653</v>
      </c>
      <c r="G3671" s="44">
        <v>1.5900000000000001E-3</v>
      </c>
      <c r="H3671" s="44">
        <v>2.3674999999999998E-3</v>
      </c>
      <c r="I3671" s="44">
        <v>3.3550000000000003E-3</v>
      </c>
      <c r="J3671" s="44">
        <v>3.2500000000000001E-2</v>
      </c>
      <c r="K3671" s="44">
        <v>2.8708999999999998E-2</v>
      </c>
      <c r="M3671" s="45">
        <v>2.065E-4</v>
      </c>
    </row>
    <row r="3672" spans="4:13" ht="15.75" customHeight="1" x14ac:dyDescent="0.25">
      <c r="D3672" s="40"/>
      <c r="E3672" s="40"/>
      <c r="F3672" s="101">
        <v>41654</v>
      </c>
      <c r="G3672" s="44">
        <v>1.5870000000000001E-3</v>
      </c>
      <c r="H3672" s="44">
        <v>2.3785E-3</v>
      </c>
      <c r="I3672" s="44">
        <v>3.356E-3</v>
      </c>
      <c r="J3672" s="44">
        <v>3.2500000000000001E-2</v>
      </c>
      <c r="K3672" s="44">
        <v>2.8912E-2</v>
      </c>
      <c r="M3672" s="45">
        <v>2.0590000000000002E-4</v>
      </c>
    </row>
    <row r="3673" spans="4:13" ht="15.75" customHeight="1" x14ac:dyDescent="0.25">
      <c r="D3673" s="40"/>
      <c r="E3673" s="40"/>
      <c r="F3673" s="101">
        <v>41655</v>
      </c>
      <c r="G3673" s="44">
        <v>1.57E-3</v>
      </c>
      <c r="H3673" s="44">
        <v>2.3635000000000001E-3</v>
      </c>
      <c r="I3673" s="44">
        <v>3.346E-3</v>
      </c>
      <c r="J3673" s="44">
        <v>3.2500000000000001E-2</v>
      </c>
      <c r="K3673" s="44">
        <v>2.8414000000000002E-2</v>
      </c>
      <c r="M3673" s="45">
        <v>2.061E-4</v>
      </c>
    </row>
    <row r="3674" spans="4:13" ht="15.75" customHeight="1" x14ac:dyDescent="0.25">
      <c r="D3674" s="40"/>
      <c r="E3674" s="40"/>
      <c r="F3674" s="101">
        <v>41656</v>
      </c>
      <c r="G3674" s="44">
        <v>1.57E-3</v>
      </c>
      <c r="H3674" s="44">
        <v>2.366E-3</v>
      </c>
      <c r="I3674" s="44">
        <v>3.346E-3</v>
      </c>
      <c r="J3674" s="44">
        <v>3.2500000000000001E-2</v>
      </c>
      <c r="K3674" s="44">
        <v>2.8194E-2</v>
      </c>
      <c r="M3674" s="45">
        <v>2.063E-4</v>
      </c>
    </row>
    <row r="3675" spans="4:13" ht="15.75" customHeight="1" x14ac:dyDescent="0.25">
      <c r="D3675" s="40"/>
      <c r="E3675" s="40"/>
      <c r="F3675" s="101">
        <v>41659</v>
      </c>
      <c r="G3675" s="44">
        <v>1.57E-3</v>
      </c>
      <c r="H3675" s="44">
        <v>2.3709999999999998E-3</v>
      </c>
      <c r="I3675" s="44">
        <v>3.3410000000000002E-3</v>
      </c>
      <c r="J3675" s="44" t="s">
        <v>33</v>
      </c>
      <c r="K3675" s="44">
        <v>2.8194E-2</v>
      </c>
      <c r="M3675" s="45">
        <v>2.063E-4</v>
      </c>
    </row>
    <row r="3676" spans="4:13" ht="15.75" customHeight="1" x14ac:dyDescent="0.25">
      <c r="D3676" s="40"/>
      <c r="E3676" s="40"/>
      <c r="F3676" s="101">
        <v>41660</v>
      </c>
      <c r="G3676" s="44">
        <v>1.57E-3</v>
      </c>
      <c r="H3676" s="44">
        <v>2.366E-3</v>
      </c>
      <c r="I3676" s="44">
        <v>3.3410000000000002E-3</v>
      </c>
      <c r="J3676" s="44">
        <v>3.2500000000000001E-2</v>
      </c>
      <c r="K3676" s="44">
        <v>2.8285999999999999E-2</v>
      </c>
      <c r="M3676" s="45">
        <v>2.1609999999999999E-4</v>
      </c>
    </row>
    <row r="3677" spans="4:13" ht="15.75" customHeight="1" x14ac:dyDescent="0.25">
      <c r="D3677" s="40"/>
      <c r="E3677" s="40"/>
      <c r="F3677" s="101">
        <v>41661</v>
      </c>
      <c r="G3677" s="44">
        <v>1.58E-3</v>
      </c>
      <c r="H3677" s="44">
        <v>2.3709999999999998E-3</v>
      </c>
      <c r="I3677" s="44">
        <v>3.3410000000000002E-3</v>
      </c>
      <c r="J3677" s="44">
        <v>3.2500000000000001E-2</v>
      </c>
      <c r="K3677" s="44">
        <v>2.8656000000000001E-2</v>
      </c>
      <c r="M3677" s="45">
        <v>2.242E-4</v>
      </c>
    </row>
    <row r="3678" spans="4:13" ht="15.75" customHeight="1" x14ac:dyDescent="0.25">
      <c r="D3678" s="40"/>
      <c r="E3678" s="40"/>
      <c r="F3678" s="101">
        <v>41662</v>
      </c>
      <c r="G3678" s="44">
        <v>1.58E-3</v>
      </c>
      <c r="H3678" s="44">
        <v>2.3860000000000001E-3</v>
      </c>
      <c r="I3678" s="44">
        <v>3.3500000000000001E-3</v>
      </c>
      <c r="J3678" s="44">
        <v>3.2500000000000001E-2</v>
      </c>
      <c r="K3678" s="44">
        <v>2.7772000000000002E-2</v>
      </c>
      <c r="M3678" s="45">
        <v>2.2499999999999999E-4</v>
      </c>
    </row>
    <row r="3679" spans="4:13" ht="15.75" customHeight="1" x14ac:dyDescent="0.25">
      <c r="D3679" s="40"/>
      <c r="E3679" s="40"/>
      <c r="F3679" s="101">
        <v>41663</v>
      </c>
      <c r="G3679" s="44">
        <v>1.6120000000000002E-3</v>
      </c>
      <c r="H3679" s="44">
        <v>2.3535000000000001E-3</v>
      </c>
      <c r="I3679" s="44">
        <v>3.3350000000000003E-3</v>
      </c>
      <c r="J3679" s="44">
        <v>3.2500000000000001E-2</v>
      </c>
      <c r="K3679" s="44">
        <v>2.7149999999999997E-2</v>
      </c>
      <c r="M3679" s="45">
        <v>2.2900000000000001E-4</v>
      </c>
    </row>
    <row r="3680" spans="4:13" ht="15.75" customHeight="1" x14ac:dyDescent="0.25">
      <c r="D3680" s="40"/>
      <c r="E3680" s="40"/>
      <c r="F3680" s="101">
        <v>41666</v>
      </c>
      <c r="G3680" s="44">
        <v>1.585E-3</v>
      </c>
      <c r="H3680" s="44">
        <v>2.3610000000000003E-3</v>
      </c>
      <c r="I3680" s="44">
        <v>3.3250000000000003E-3</v>
      </c>
      <c r="J3680" s="44">
        <v>3.2500000000000001E-2</v>
      </c>
      <c r="K3680" s="44">
        <v>2.7479E-2</v>
      </c>
      <c r="M3680" s="45">
        <v>2.419E-4</v>
      </c>
    </row>
    <row r="3681" spans="4:13" ht="15.75" customHeight="1" x14ac:dyDescent="0.25">
      <c r="D3681" s="40"/>
      <c r="E3681" s="40"/>
      <c r="F3681" s="101">
        <v>41667</v>
      </c>
      <c r="G3681" s="44">
        <v>1.5900000000000001E-3</v>
      </c>
      <c r="H3681" s="44">
        <v>2.3610000000000003E-3</v>
      </c>
      <c r="I3681" s="44">
        <v>3.32E-3</v>
      </c>
      <c r="J3681" s="44">
        <v>3.2500000000000001E-2</v>
      </c>
      <c r="K3681" s="44">
        <v>2.7488000000000002E-2</v>
      </c>
      <c r="M3681" s="45">
        <v>2.4840000000000002E-4</v>
      </c>
    </row>
    <row r="3682" spans="4:13" ht="15.75" customHeight="1" x14ac:dyDescent="0.25">
      <c r="D3682" s="40"/>
      <c r="E3682" s="40"/>
      <c r="F3682" s="101">
        <v>41668</v>
      </c>
      <c r="G3682" s="44">
        <v>1.5950000000000001E-3</v>
      </c>
      <c r="H3682" s="44">
        <v>2.356E-3</v>
      </c>
      <c r="I3682" s="44">
        <v>3.3350000000000003E-3</v>
      </c>
      <c r="J3682" s="44">
        <v>3.2500000000000001E-2</v>
      </c>
      <c r="K3682" s="44">
        <v>2.6766999999999999E-2</v>
      </c>
      <c r="M3682" s="45">
        <v>2.5329999999999998E-4</v>
      </c>
    </row>
    <row r="3683" spans="4:13" ht="15.75" customHeight="1" x14ac:dyDescent="0.25">
      <c r="D3683" s="40"/>
      <c r="E3683" s="40"/>
      <c r="F3683" s="101">
        <v>41669</v>
      </c>
      <c r="G3683" s="44">
        <v>1.585E-3</v>
      </c>
      <c r="H3683" s="44">
        <v>2.3760000000000001E-3</v>
      </c>
      <c r="I3683" s="44">
        <v>3.3700000000000002E-3</v>
      </c>
      <c r="J3683" s="44">
        <v>3.2500000000000001E-2</v>
      </c>
      <c r="K3683" s="44">
        <v>2.6949000000000001E-2</v>
      </c>
      <c r="M3683" s="45">
        <v>2.586E-4</v>
      </c>
    </row>
    <row r="3684" spans="4:13" ht="15.75" customHeight="1" x14ac:dyDescent="0.25">
      <c r="D3684" s="40"/>
      <c r="E3684" s="40"/>
      <c r="F3684" s="101">
        <v>41670</v>
      </c>
      <c r="G3684" s="44">
        <v>1.565E-3</v>
      </c>
      <c r="H3684" s="44">
        <v>2.366E-3</v>
      </c>
      <c r="I3684" s="44">
        <v>3.3629999999999997E-3</v>
      </c>
      <c r="J3684" s="44">
        <v>3.2500000000000001E-2</v>
      </c>
      <c r="K3684" s="44">
        <v>2.6440000000000002E-2</v>
      </c>
      <c r="M3684" s="45">
        <v>2.6069999999999999E-4</v>
      </c>
    </row>
    <row r="3685" spans="4:13" ht="15.75" customHeight="1" x14ac:dyDescent="0.25">
      <c r="D3685" s="40"/>
      <c r="E3685" s="40"/>
      <c r="F3685" s="101">
        <v>41673</v>
      </c>
      <c r="G3685" s="44">
        <v>1.5709999999999999E-3</v>
      </c>
      <c r="H3685" s="44">
        <v>2.356E-3</v>
      </c>
      <c r="I3685" s="44">
        <v>3.3350000000000003E-3</v>
      </c>
      <c r="J3685" s="44">
        <v>3.2500000000000001E-2</v>
      </c>
      <c r="K3685" s="44">
        <v>2.5760999999999999E-2</v>
      </c>
      <c r="M3685" s="45">
        <v>2.8209999999999997E-4</v>
      </c>
    </row>
    <row r="3686" spans="4:13" ht="15.75" customHeight="1" x14ac:dyDescent="0.25">
      <c r="D3686" s="40"/>
      <c r="E3686" s="40"/>
      <c r="F3686" s="101">
        <v>41674</v>
      </c>
      <c r="G3686" s="44">
        <v>1.575E-3</v>
      </c>
      <c r="H3686" s="44">
        <v>2.3644999999999998E-3</v>
      </c>
      <c r="I3686" s="44">
        <v>3.333E-3</v>
      </c>
      <c r="J3686" s="44">
        <v>3.2500000000000001E-2</v>
      </c>
      <c r="K3686" s="44">
        <v>2.6293999999999998E-2</v>
      </c>
      <c r="M3686" s="45">
        <v>2.9290000000000002E-4</v>
      </c>
    </row>
    <row r="3687" spans="4:13" ht="15.75" customHeight="1" x14ac:dyDescent="0.25">
      <c r="D3687" s="40"/>
      <c r="E3687" s="40"/>
      <c r="F3687" s="101">
        <v>41675</v>
      </c>
      <c r="G3687" s="44">
        <v>1.575E-3</v>
      </c>
      <c r="H3687" s="44">
        <v>2.3635000000000001E-3</v>
      </c>
      <c r="I3687" s="44">
        <v>3.3300000000000001E-3</v>
      </c>
      <c r="J3687" s="44">
        <v>3.2500000000000001E-2</v>
      </c>
      <c r="K3687" s="44">
        <v>2.6675000000000001E-2</v>
      </c>
      <c r="M3687" s="45">
        <v>3.0710000000000004E-4</v>
      </c>
    </row>
    <row r="3688" spans="4:13" ht="15.75" customHeight="1" x14ac:dyDescent="0.25">
      <c r="D3688" s="40"/>
      <c r="E3688" s="40"/>
      <c r="F3688" s="101">
        <v>41676</v>
      </c>
      <c r="G3688" s="44">
        <v>1.565E-3</v>
      </c>
      <c r="H3688" s="44">
        <v>2.3684999999999999E-3</v>
      </c>
      <c r="I3688" s="44">
        <v>3.3310000000000002E-3</v>
      </c>
      <c r="J3688" s="44">
        <v>3.2500000000000001E-2</v>
      </c>
      <c r="K3688" s="44">
        <v>2.7002999999999999E-2</v>
      </c>
      <c r="M3688" s="45">
        <v>3.2140000000000001E-4</v>
      </c>
    </row>
    <row r="3689" spans="4:13" ht="15.75" customHeight="1" x14ac:dyDescent="0.25">
      <c r="D3689" s="40"/>
      <c r="E3689" s="40"/>
      <c r="F3689" s="101">
        <v>41677</v>
      </c>
      <c r="G3689" s="44">
        <v>1.555E-3</v>
      </c>
      <c r="H3689" s="44">
        <v>2.3384999999999999E-3</v>
      </c>
      <c r="I3689" s="44">
        <v>3.3110000000000001E-3</v>
      </c>
      <c r="J3689" s="44">
        <v>3.2500000000000001E-2</v>
      </c>
      <c r="K3689" s="44">
        <v>2.6829000000000002E-2</v>
      </c>
      <c r="M3689" s="45">
        <v>3.3930000000000001E-4</v>
      </c>
    </row>
    <row r="3690" spans="4:13" ht="15.75" customHeight="1" x14ac:dyDescent="0.25">
      <c r="D3690" s="40"/>
      <c r="E3690" s="40"/>
      <c r="F3690" s="101">
        <v>41680</v>
      </c>
      <c r="G3690" s="44">
        <v>1.5475E-3</v>
      </c>
      <c r="H3690" s="44">
        <v>2.3384999999999999E-3</v>
      </c>
      <c r="I3690" s="44">
        <v>3.2910000000000001E-3</v>
      </c>
      <c r="J3690" s="44">
        <v>3.2500000000000001E-2</v>
      </c>
      <c r="K3690" s="44">
        <v>2.6674000000000003E-2</v>
      </c>
      <c r="M3690" s="45">
        <v>3.9290000000000001E-4</v>
      </c>
    </row>
    <row r="3691" spans="4:13" ht="15.75" customHeight="1" x14ac:dyDescent="0.25">
      <c r="D3691" s="40"/>
      <c r="E3691" s="40"/>
      <c r="F3691" s="101">
        <v>41681</v>
      </c>
      <c r="G3691" s="44">
        <v>1.5425E-3</v>
      </c>
      <c r="H3691" s="44">
        <v>2.366E-3</v>
      </c>
      <c r="I3691" s="44">
        <v>3.32E-3</v>
      </c>
      <c r="J3691" s="44">
        <v>3.2500000000000001E-2</v>
      </c>
      <c r="K3691" s="44">
        <v>2.725E-2</v>
      </c>
      <c r="M3691" s="45">
        <v>4.1070000000000001E-4</v>
      </c>
    </row>
    <row r="3692" spans="4:13" ht="15.75" customHeight="1" x14ac:dyDescent="0.25">
      <c r="D3692" s="40"/>
      <c r="E3692" s="40"/>
      <c r="F3692" s="101">
        <v>41682</v>
      </c>
      <c r="G3692" s="44">
        <v>1.5349999999999999E-3</v>
      </c>
      <c r="H3692" s="44">
        <v>2.3610000000000003E-3</v>
      </c>
      <c r="I3692" s="44">
        <v>3.31E-3</v>
      </c>
      <c r="J3692" s="44">
        <v>3.2500000000000001E-2</v>
      </c>
      <c r="K3692" s="44">
        <v>2.7608000000000001E-2</v>
      </c>
      <c r="M3692" s="45">
        <v>4.1790000000000002E-4</v>
      </c>
    </row>
    <row r="3693" spans="4:13" ht="15.75" customHeight="1" x14ac:dyDescent="0.25">
      <c r="D3693" s="40"/>
      <c r="E3693" s="40"/>
      <c r="F3693" s="101">
        <v>41683</v>
      </c>
      <c r="G3693" s="44">
        <v>1.5449999999999999E-3</v>
      </c>
      <c r="H3693" s="44">
        <v>2.3584999999999999E-3</v>
      </c>
      <c r="I3693" s="44">
        <v>3.31E-3</v>
      </c>
      <c r="J3693" s="44">
        <v>3.2500000000000001E-2</v>
      </c>
      <c r="K3693" s="44">
        <v>2.7320000000000001E-2</v>
      </c>
      <c r="M3693" s="45">
        <v>4.2860000000000001E-4</v>
      </c>
    </row>
    <row r="3694" spans="4:13" ht="15.75" customHeight="1" x14ac:dyDescent="0.25">
      <c r="D3694" s="40"/>
      <c r="E3694" s="40"/>
      <c r="F3694" s="101">
        <v>41684</v>
      </c>
      <c r="G3694" s="44">
        <v>1.5449999999999999E-3</v>
      </c>
      <c r="H3694" s="44">
        <v>2.3584999999999999E-3</v>
      </c>
      <c r="I3694" s="44">
        <v>3.29E-3</v>
      </c>
      <c r="J3694" s="44">
        <v>3.2500000000000001E-2</v>
      </c>
      <c r="K3694" s="44">
        <v>2.7427999999999998E-2</v>
      </c>
      <c r="M3694" s="45">
        <v>4.3929999999999994E-4</v>
      </c>
    </row>
    <row r="3695" spans="4:13" ht="15.75" customHeight="1" x14ac:dyDescent="0.25">
      <c r="D3695" s="40"/>
      <c r="E3695" s="40"/>
      <c r="F3695" s="101">
        <v>41687</v>
      </c>
      <c r="G3695" s="44">
        <v>1.5349999999999999E-3</v>
      </c>
      <c r="H3695" s="44">
        <v>2.3510000000000002E-3</v>
      </c>
      <c r="I3695" s="44">
        <v>3.3E-3</v>
      </c>
      <c r="J3695" s="44" t="s">
        <v>33</v>
      </c>
      <c r="K3695" s="44">
        <v>2.7427999999999998E-2</v>
      </c>
      <c r="M3695" s="45">
        <v>4.3929999999999994E-4</v>
      </c>
    </row>
    <row r="3696" spans="4:13" ht="15.75" customHeight="1" x14ac:dyDescent="0.25">
      <c r="D3696" s="40"/>
      <c r="E3696" s="40"/>
      <c r="F3696" s="101">
        <v>41688</v>
      </c>
      <c r="G3696" s="44">
        <v>1.5399999999999999E-3</v>
      </c>
      <c r="H3696" s="44">
        <v>2.3454999999999999E-3</v>
      </c>
      <c r="I3696" s="44">
        <v>3.297E-3</v>
      </c>
      <c r="J3696" s="44">
        <v>3.2500000000000001E-2</v>
      </c>
      <c r="K3696" s="44">
        <v>2.7068999999999999E-2</v>
      </c>
      <c r="M3696" s="45">
        <v>5.0000000000000001E-4</v>
      </c>
    </row>
    <row r="3697" spans="4:13" ht="15.75" customHeight="1" x14ac:dyDescent="0.25">
      <c r="D3697" s="40"/>
      <c r="E3697" s="40"/>
      <c r="F3697" s="101">
        <v>41689</v>
      </c>
      <c r="G3697" s="44">
        <v>1.5449999999999999E-3</v>
      </c>
      <c r="H3697" s="44">
        <v>2.336E-3</v>
      </c>
      <c r="I3697" s="44">
        <v>3.29E-3</v>
      </c>
      <c r="J3697" s="44">
        <v>3.2500000000000001E-2</v>
      </c>
      <c r="K3697" s="44">
        <v>2.7392E-2</v>
      </c>
      <c r="M3697" s="45">
        <v>5.1429999999999998E-4</v>
      </c>
    </row>
    <row r="3698" spans="4:13" ht="15.75" customHeight="1" x14ac:dyDescent="0.25">
      <c r="D3698" s="40"/>
      <c r="E3698" s="40"/>
      <c r="F3698" s="101">
        <v>41690</v>
      </c>
      <c r="G3698" s="44">
        <v>1.555E-3</v>
      </c>
      <c r="H3698" s="44">
        <v>2.356E-3</v>
      </c>
      <c r="I3698" s="44">
        <v>3.2950000000000002E-3</v>
      </c>
      <c r="J3698" s="44">
        <v>3.2500000000000001E-2</v>
      </c>
      <c r="K3698" s="44">
        <v>2.7509000000000002E-2</v>
      </c>
      <c r="M3698" s="45">
        <v>5.2139999999999999E-4</v>
      </c>
    </row>
    <row r="3699" spans="4:13" ht="15.75" customHeight="1" x14ac:dyDescent="0.25">
      <c r="D3699" s="40"/>
      <c r="E3699" s="40"/>
      <c r="F3699" s="101">
        <v>41691</v>
      </c>
      <c r="G3699" s="44">
        <v>1.555E-3</v>
      </c>
      <c r="H3699" s="44">
        <v>2.3484999999999999E-3</v>
      </c>
      <c r="I3699" s="44">
        <v>3.3050000000000002E-3</v>
      </c>
      <c r="J3699" s="44">
        <v>3.2500000000000001E-2</v>
      </c>
      <c r="K3699" s="44">
        <v>2.7309999999999997E-2</v>
      </c>
      <c r="M3699" s="45">
        <v>5.2859999999999995E-4</v>
      </c>
    </row>
    <row r="3700" spans="4:13" ht="15.75" customHeight="1" x14ac:dyDescent="0.25">
      <c r="D3700" s="40"/>
      <c r="E3700" s="40"/>
      <c r="F3700" s="101">
        <v>41694</v>
      </c>
      <c r="G3700" s="44">
        <v>1.5449999999999999E-3</v>
      </c>
      <c r="H3700" s="44">
        <v>2.3435000000000001E-3</v>
      </c>
      <c r="I3700" s="44">
        <v>3.3050000000000002E-3</v>
      </c>
      <c r="J3700" s="44">
        <v>3.2500000000000001E-2</v>
      </c>
      <c r="K3700" s="44">
        <v>2.7382E-2</v>
      </c>
      <c r="M3700" s="45">
        <v>5.5000000000000003E-4</v>
      </c>
    </row>
    <row r="3701" spans="4:13" ht="15.75" customHeight="1" x14ac:dyDescent="0.25">
      <c r="D3701" s="40"/>
      <c r="E3701" s="40"/>
      <c r="F3701" s="101">
        <v>41695</v>
      </c>
      <c r="G3701" s="44">
        <v>1.5449999999999999E-3</v>
      </c>
      <c r="H3701" s="44">
        <v>2.336E-3</v>
      </c>
      <c r="I3701" s="44">
        <v>3.3050000000000002E-3</v>
      </c>
      <c r="J3701" s="44">
        <v>3.2500000000000001E-2</v>
      </c>
      <c r="K3701" s="44">
        <v>2.7023000000000002E-2</v>
      </c>
      <c r="M3701" s="45">
        <v>5.5719999999999999E-4</v>
      </c>
    </row>
    <row r="3702" spans="4:13" ht="15.75" customHeight="1" x14ac:dyDescent="0.25">
      <c r="D3702" s="40"/>
      <c r="E3702" s="40"/>
      <c r="F3702" s="101">
        <v>41696</v>
      </c>
      <c r="G3702" s="44">
        <v>1.5449999999999999E-3</v>
      </c>
      <c r="H3702" s="44">
        <v>2.333E-3</v>
      </c>
      <c r="I3702" s="44">
        <v>3.297E-3</v>
      </c>
      <c r="J3702" s="44">
        <v>3.2500000000000001E-2</v>
      </c>
      <c r="K3702" s="44">
        <v>2.6655000000000002E-2</v>
      </c>
      <c r="M3702" s="45">
        <v>5.643E-4</v>
      </c>
    </row>
    <row r="3703" spans="4:13" ht="15.75" customHeight="1" x14ac:dyDescent="0.25">
      <c r="D3703" s="40"/>
      <c r="E3703" s="40"/>
      <c r="F3703" s="101">
        <v>41697</v>
      </c>
      <c r="G3703" s="44">
        <v>1.5449999999999999E-3</v>
      </c>
      <c r="H3703" s="44">
        <v>2.3610000000000003E-3</v>
      </c>
      <c r="I3703" s="44">
        <v>3.3E-3</v>
      </c>
      <c r="J3703" s="44">
        <v>3.2500000000000001E-2</v>
      </c>
      <c r="K3703" s="44">
        <v>2.6387000000000001E-2</v>
      </c>
      <c r="M3703" s="45">
        <v>5.6789999999999998E-4</v>
      </c>
    </row>
    <row r="3704" spans="4:13" ht="15.75" customHeight="1" x14ac:dyDescent="0.25">
      <c r="D3704" s="40"/>
      <c r="E3704" s="40"/>
      <c r="F3704" s="101">
        <v>41698</v>
      </c>
      <c r="G3704" s="44">
        <v>1.555E-3</v>
      </c>
      <c r="H3704" s="44">
        <v>2.3565000000000001E-3</v>
      </c>
      <c r="I3704" s="44">
        <v>3.3050000000000002E-3</v>
      </c>
      <c r="J3704" s="44">
        <v>3.2500000000000001E-2</v>
      </c>
      <c r="K3704" s="44">
        <v>2.6476000000000003E-2</v>
      </c>
      <c r="M3704" s="45">
        <v>5.6789999999999998E-4</v>
      </c>
    </row>
    <row r="3705" spans="4:13" ht="15.75" customHeight="1" x14ac:dyDescent="0.25">
      <c r="D3705" s="40"/>
      <c r="E3705" s="40"/>
      <c r="F3705" s="101">
        <v>41701</v>
      </c>
      <c r="G3705" s="44">
        <v>1.5529999999999999E-3</v>
      </c>
      <c r="H3705" s="44">
        <v>2.3565000000000001E-3</v>
      </c>
      <c r="I3705" s="44">
        <v>3.3050000000000002E-3</v>
      </c>
      <c r="J3705" s="44">
        <v>3.2500000000000001E-2</v>
      </c>
      <c r="K3705" s="44">
        <v>2.6012E-2</v>
      </c>
      <c r="M3705" s="45">
        <v>5.6450000000000001E-4</v>
      </c>
    </row>
    <row r="3706" spans="4:13" ht="15.75" customHeight="1" x14ac:dyDescent="0.25">
      <c r="D3706" s="40"/>
      <c r="E3706" s="40"/>
      <c r="F3706" s="101">
        <v>41702</v>
      </c>
      <c r="G3706" s="44">
        <v>1.565E-3</v>
      </c>
      <c r="H3706" s="44">
        <v>2.3535000000000001E-3</v>
      </c>
      <c r="I3706" s="44">
        <v>3.3150000000000002E-3</v>
      </c>
      <c r="J3706" s="44">
        <v>3.2500000000000001E-2</v>
      </c>
      <c r="K3706" s="44">
        <v>2.6977000000000001E-2</v>
      </c>
      <c r="M3706" s="45">
        <v>5.6450000000000001E-4</v>
      </c>
    </row>
    <row r="3707" spans="4:13" ht="15.75" customHeight="1" x14ac:dyDescent="0.25">
      <c r="D3707" s="40"/>
      <c r="E3707" s="40"/>
      <c r="F3707" s="101">
        <v>41703</v>
      </c>
      <c r="G3707" s="44">
        <v>1.5559999999999999E-3</v>
      </c>
      <c r="H3707" s="44">
        <v>2.3440000000000002E-3</v>
      </c>
      <c r="I3707" s="44">
        <v>3.3110000000000001E-3</v>
      </c>
      <c r="J3707" s="44">
        <v>3.2500000000000001E-2</v>
      </c>
      <c r="K3707" s="44">
        <v>2.7048000000000003E-2</v>
      </c>
      <c r="M3707" s="45">
        <v>5.576E-4</v>
      </c>
    </row>
    <row r="3708" spans="4:13" ht="15.75" customHeight="1" x14ac:dyDescent="0.25">
      <c r="D3708" s="40"/>
      <c r="E3708" s="40"/>
      <c r="F3708" s="101">
        <v>41704</v>
      </c>
      <c r="G3708" s="44">
        <v>1.544E-3</v>
      </c>
      <c r="H3708" s="44">
        <v>2.3510000000000002E-3</v>
      </c>
      <c r="I3708" s="44">
        <v>3.32E-3</v>
      </c>
      <c r="J3708" s="44">
        <v>3.2500000000000001E-2</v>
      </c>
      <c r="K3708" s="44">
        <v>2.7372999999999998E-2</v>
      </c>
      <c r="M3708" s="45">
        <v>5.5630000000000002E-4</v>
      </c>
    </row>
    <row r="3709" spans="4:13" ht="15.75" customHeight="1" x14ac:dyDescent="0.25">
      <c r="D3709" s="40"/>
      <c r="E3709" s="40"/>
      <c r="F3709" s="101">
        <v>41705</v>
      </c>
      <c r="G3709" s="44">
        <v>1.565E-3</v>
      </c>
      <c r="H3709" s="44">
        <v>2.3565000000000001E-3</v>
      </c>
      <c r="I3709" s="44">
        <v>3.3179999999999998E-3</v>
      </c>
      <c r="J3709" s="44">
        <v>3.2500000000000001E-2</v>
      </c>
      <c r="K3709" s="44">
        <v>2.7879000000000001E-2</v>
      </c>
      <c r="M3709" s="45">
        <v>5.5159999999999996E-4</v>
      </c>
    </row>
    <row r="3710" spans="4:13" ht="15.75" customHeight="1" x14ac:dyDescent="0.25">
      <c r="D3710" s="40"/>
      <c r="E3710" s="40"/>
      <c r="F3710" s="101">
        <v>41708</v>
      </c>
      <c r="G3710" s="44">
        <v>1.5499999999999999E-3</v>
      </c>
      <c r="H3710" s="44">
        <v>2.3435000000000001E-3</v>
      </c>
      <c r="I3710" s="44">
        <v>3.32E-3</v>
      </c>
      <c r="J3710" s="44">
        <v>3.2500000000000001E-2</v>
      </c>
      <c r="K3710" s="44">
        <v>2.7770000000000003E-2</v>
      </c>
      <c r="M3710" s="45">
        <v>5.3229999999999998E-4</v>
      </c>
    </row>
    <row r="3711" spans="4:13" ht="15.75" customHeight="1" x14ac:dyDescent="0.25">
      <c r="D3711" s="40"/>
      <c r="E3711" s="40"/>
      <c r="F3711" s="101">
        <v>41709</v>
      </c>
      <c r="G3711" s="44">
        <v>1.5579999999999999E-3</v>
      </c>
      <c r="H3711" s="44">
        <v>2.333E-3</v>
      </c>
      <c r="I3711" s="44">
        <v>3.31E-3</v>
      </c>
      <c r="J3711" s="44">
        <v>3.2500000000000001E-2</v>
      </c>
      <c r="K3711" s="44">
        <v>2.7679999999999996E-2</v>
      </c>
      <c r="M3711" s="45">
        <v>5.2579999999999999E-4</v>
      </c>
    </row>
    <row r="3712" spans="4:13" ht="15.75" customHeight="1" x14ac:dyDescent="0.25">
      <c r="D3712" s="40"/>
      <c r="E3712" s="40"/>
      <c r="F3712" s="101">
        <v>41710</v>
      </c>
      <c r="G3712" s="44">
        <v>1.555E-3</v>
      </c>
      <c r="H3712" s="44">
        <v>2.3410000000000002E-3</v>
      </c>
      <c r="I3712" s="44">
        <v>3.3050000000000002E-3</v>
      </c>
      <c r="J3712" s="44">
        <v>3.2500000000000001E-2</v>
      </c>
      <c r="K3712" s="44">
        <v>2.7300000000000001E-2</v>
      </c>
      <c r="M3712" s="45">
        <v>5.243E-4</v>
      </c>
    </row>
    <row r="3713" spans="4:13" ht="15.75" customHeight="1" x14ac:dyDescent="0.25">
      <c r="D3713" s="40"/>
      <c r="E3713" s="40"/>
      <c r="F3713" s="101">
        <v>41711</v>
      </c>
      <c r="G3713" s="44">
        <v>1.5499999999999999E-3</v>
      </c>
      <c r="H3713" s="44">
        <v>2.3335000000000001E-3</v>
      </c>
      <c r="I3713" s="44">
        <v>3.3179999999999998E-3</v>
      </c>
      <c r="J3713" s="44">
        <v>3.2500000000000001E-2</v>
      </c>
      <c r="K3713" s="44">
        <v>2.6446000000000001E-2</v>
      </c>
      <c r="M3713" s="45">
        <v>5.2499999999999997E-4</v>
      </c>
    </row>
    <row r="3714" spans="4:13" ht="15.75" customHeight="1" x14ac:dyDescent="0.25">
      <c r="D3714" s="40"/>
      <c r="E3714" s="40"/>
      <c r="F3714" s="101">
        <v>41712</v>
      </c>
      <c r="G3714" s="44">
        <v>1.5645000000000001E-3</v>
      </c>
      <c r="H3714" s="44">
        <v>2.3484999999999999E-3</v>
      </c>
      <c r="I3714" s="44">
        <v>3.3279999999999998E-3</v>
      </c>
      <c r="J3714" s="44">
        <v>3.2500000000000001E-2</v>
      </c>
      <c r="K3714" s="44">
        <v>2.6543000000000001E-2</v>
      </c>
      <c r="M3714" s="45">
        <v>5.2260000000000002E-4</v>
      </c>
    </row>
    <row r="3715" spans="4:13" ht="15.75" customHeight="1" x14ac:dyDescent="0.25">
      <c r="D3715" s="40"/>
      <c r="E3715" s="40"/>
      <c r="F3715" s="101">
        <v>41715</v>
      </c>
      <c r="G3715" s="44">
        <v>1.562E-3</v>
      </c>
      <c r="H3715" s="44">
        <v>2.3444999999999998E-3</v>
      </c>
      <c r="I3715" s="44">
        <v>3.339E-3</v>
      </c>
      <c r="J3715" s="44">
        <v>3.2500000000000001E-2</v>
      </c>
      <c r="K3715" s="44">
        <v>2.6921E-2</v>
      </c>
      <c r="M3715" s="45">
        <v>5.1610000000000002E-4</v>
      </c>
    </row>
    <row r="3716" spans="4:13" ht="15.75" customHeight="1" x14ac:dyDescent="0.25">
      <c r="D3716" s="40"/>
      <c r="E3716" s="40"/>
      <c r="F3716" s="101">
        <v>41716</v>
      </c>
      <c r="G3716" s="44">
        <v>1.5675000000000001E-3</v>
      </c>
      <c r="H3716" s="44">
        <v>2.3484999999999999E-3</v>
      </c>
      <c r="I3716" s="44">
        <v>3.3400000000000001E-3</v>
      </c>
      <c r="J3716" s="44">
        <v>3.2500000000000001E-2</v>
      </c>
      <c r="K3716" s="44">
        <v>2.6722000000000003E-2</v>
      </c>
      <c r="M3716" s="45">
        <v>5.0880000000000001E-4</v>
      </c>
    </row>
    <row r="3717" spans="4:13" ht="15.75" customHeight="1" x14ac:dyDescent="0.25">
      <c r="D3717" s="40"/>
      <c r="E3717" s="40"/>
      <c r="F3717" s="101">
        <v>41717</v>
      </c>
      <c r="G3717" s="44">
        <v>1.5754999999999999E-3</v>
      </c>
      <c r="H3717" s="44">
        <v>2.3384999999999999E-3</v>
      </c>
      <c r="I3717" s="44">
        <v>3.297E-3</v>
      </c>
      <c r="J3717" s="44">
        <v>3.2500000000000001E-2</v>
      </c>
      <c r="K3717" s="44">
        <v>2.7725E-2</v>
      </c>
      <c r="M3717" s="45">
        <v>5.0299999999999997E-4</v>
      </c>
    </row>
    <row r="3718" spans="4:13" ht="15.75" customHeight="1" x14ac:dyDescent="0.25">
      <c r="D3718" s="40"/>
      <c r="E3718" s="40"/>
      <c r="F3718" s="101">
        <v>41718</v>
      </c>
      <c r="G3718" s="44">
        <v>1.5449999999999999E-3</v>
      </c>
      <c r="H3718" s="44">
        <v>2.336E-3</v>
      </c>
      <c r="I3718" s="44">
        <v>3.3E-3</v>
      </c>
      <c r="J3718" s="44">
        <v>3.2500000000000001E-2</v>
      </c>
      <c r="K3718" s="44">
        <v>2.7715999999999998E-2</v>
      </c>
      <c r="M3718" s="45">
        <v>5.0310000000000003E-4</v>
      </c>
    </row>
    <row r="3719" spans="4:13" ht="15.75" customHeight="1" x14ac:dyDescent="0.25">
      <c r="D3719" s="40"/>
      <c r="E3719" s="40"/>
      <c r="F3719" s="101">
        <v>41719</v>
      </c>
      <c r="G3719" s="44">
        <v>1.5425E-3</v>
      </c>
      <c r="H3719" s="44">
        <v>2.3284999999999998E-3</v>
      </c>
      <c r="I3719" s="44">
        <v>3.3150000000000002E-3</v>
      </c>
      <c r="J3719" s="44">
        <v>3.2500000000000001E-2</v>
      </c>
      <c r="K3719" s="44">
        <v>2.7425999999999999E-2</v>
      </c>
      <c r="M3719" s="45">
        <v>5.0319999999999998E-4</v>
      </c>
    </row>
    <row r="3720" spans="4:13" ht="15.75" customHeight="1" x14ac:dyDescent="0.25">
      <c r="D3720" s="40"/>
      <c r="E3720" s="40"/>
      <c r="F3720" s="101">
        <v>41722</v>
      </c>
      <c r="G3720" s="44">
        <v>1.5425E-3</v>
      </c>
      <c r="H3720" s="44">
        <v>2.3510000000000002E-3</v>
      </c>
      <c r="I3720" s="44">
        <v>3.3250000000000003E-3</v>
      </c>
      <c r="J3720" s="44">
        <v>3.2500000000000001E-2</v>
      </c>
      <c r="K3720" s="44">
        <v>2.7281E-2</v>
      </c>
      <c r="M3720" s="45">
        <v>4.9680000000000004E-4</v>
      </c>
    </row>
    <row r="3721" spans="4:13" ht="15.75" customHeight="1" x14ac:dyDescent="0.25">
      <c r="D3721" s="40"/>
      <c r="E3721" s="40"/>
      <c r="F3721" s="101">
        <v>41723</v>
      </c>
      <c r="G3721" s="44">
        <v>1.5375E-3</v>
      </c>
      <c r="H3721" s="44">
        <v>2.3435000000000001E-3</v>
      </c>
      <c r="I3721" s="44">
        <v>3.2950000000000002E-3</v>
      </c>
      <c r="J3721" s="44">
        <v>3.2500000000000001E-2</v>
      </c>
      <c r="K3721" s="44">
        <v>2.7480000000000001E-2</v>
      </c>
      <c r="M3721" s="45">
        <v>4.9359999999999996E-4</v>
      </c>
    </row>
    <row r="3722" spans="4:13" ht="15.75" customHeight="1" x14ac:dyDescent="0.25">
      <c r="D3722" s="40"/>
      <c r="E3722" s="40"/>
      <c r="F3722" s="101">
        <v>41724</v>
      </c>
      <c r="G3722" s="44">
        <v>1.5299999999999999E-3</v>
      </c>
      <c r="H3722" s="44">
        <v>2.3335000000000001E-3</v>
      </c>
      <c r="I3722" s="44">
        <v>3.2950000000000002E-3</v>
      </c>
      <c r="J3722" s="44">
        <v>3.2500000000000001E-2</v>
      </c>
      <c r="K3722" s="44">
        <v>2.6918999999999998E-2</v>
      </c>
      <c r="M3722" s="45">
        <v>4.8489999999999997E-4</v>
      </c>
    </row>
    <row r="3723" spans="4:13" ht="15.75" customHeight="1" x14ac:dyDescent="0.25">
      <c r="D3723" s="40"/>
      <c r="E3723" s="40"/>
      <c r="F3723" s="101">
        <v>41725</v>
      </c>
      <c r="G3723" s="44">
        <v>1.5249999999999999E-3</v>
      </c>
      <c r="H3723" s="44">
        <v>2.336E-3</v>
      </c>
      <c r="I3723" s="44">
        <v>3.29E-3</v>
      </c>
      <c r="J3723" s="44">
        <v>3.2500000000000001E-2</v>
      </c>
      <c r="K3723" s="44">
        <v>2.681E-2</v>
      </c>
      <c r="M3723" s="45">
        <v>4.8439999999999996E-4</v>
      </c>
    </row>
    <row r="3724" spans="4:13" ht="15.75" customHeight="1" x14ac:dyDescent="0.25">
      <c r="D3724" s="40"/>
      <c r="E3724" s="40"/>
      <c r="F3724" s="101">
        <v>41726</v>
      </c>
      <c r="G3724" s="44">
        <v>1.5175E-3</v>
      </c>
      <c r="H3724" s="44">
        <v>2.3335000000000001E-3</v>
      </c>
      <c r="I3724" s="44">
        <v>3.2890000000000003E-3</v>
      </c>
      <c r="J3724" s="44">
        <v>3.2500000000000001E-2</v>
      </c>
      <c r="K3724" s="44">
        <v>2.7208E-2</v>
      </c>
      <c r="M3724" s="45">
        <v>4.8710000000000002E-4</v>
      </c>
    </row>
    <row r="3725" spans="4:13" ht="15.75" customHeight="1" x14ac:dyDescent="0.25">
      <c r="D3725" s="40"/>
      <c r="E3725" s="40"/>
      <c r="F3725" s="101">
        <v>41729</v>
      </c>
      <c r="G3725" s="44">
        <v>1.5199999999999999E-3</v>
      </c>
      <c r="H3725" s="44">
        <v>2.3059999999999999E-3</v>
      </c>
      <c r="I3725" s="44">
        <v>3.2890000000000003E-3</v>
      </c>
      <c r="J3725" s="44">
        <v>3.2500000000000001E-2</v>
      </c>
      <c r="K3725" s="44">
        <v>2.7179999999999999E-2</v>
      </c>
      <c r="M3725" s="45">
        <v>4.8000000000000001E-4</v>
      </c>
    </row>
    <row r="3726" spans="4:13" ht="15.75" customHeight="1" x14ac:dyDescent="0.25">
      <c r="D3726" s="40"/>
      <c r="E3726" s="40"/>
      <c r="F3726" s="101">
        <v>41730</v>
      </c>
      <c r="G3726" s="44">
        <v>1.5100000000000001E-3</v>
      </c>
      <c r="H3726" s="44">
        <v>2.281E-3</v>
      </c>
      <c r="I3726" s="44">
        <v>3.2790000000000002E-3</v>
      </c>
      <c r="J3726" s="44">
        <v>3.2500000000000001E-2</v>
      </c>
      <c r="K3726" s="44">
        <v>2.7525000000000001E-2</v>
      </c>
      <c r="M3726" s="45">
        <v>4.7669999999999999E-4</v>
      </c>
    </row>
    <row r="3727" spans="4:13" ht="15.75" customHeight="1" x14ac:dyDescent="0.25">
      <c r="D3727" s="40"/>
      <c r="E3727" s="40"/>
      <c r="F3727" s="101">
        <v>41731</v>
      </c>
      <c r="G3727" s="44">
        <v>1.5199999999999999E-3</v>
      </c>
      <c r="H3727" s="44">
        <v>2.3010000000000001E-3</v>
      </c>
      <c r="I3727" s="44">
        <v>3.2799999999999999E-3</v>
      </c>
      <c r="J3727" s="44">
        <v>3.2500000000000001E-2</v>
      </c>
      <c r="K3727" s="44">
        <v>2.8045E-2</v>
      </c>
      <c r="M3727" s="45">
        <v>4.7329999999999996E-4</v>
      </c>
    </row>
    <row r="3728" spans="4:13" ht="15.75" customHeight="1" x14ac:dyDescent="0.25">
      <c r="D3728" s="40"/>
      <c r="E3728" s="40"/>
      <c r="F3728" s="101">
        <v>41732</v>
      </c>
      <c r="G3728" s="44">
        <v>1.5249999999999999E-3</v>
      </c>
      <c r="H3728" s="44">
        <v>2.3035E-3</v>
      </c>
      <c r="I3728" s="44">
        <v>3.2799999999999999E-3</v>
      </c>
      <c r="J3728" s="44">
        <v>3.2500000000000001E-2</v>
      </c>
      <c r="K3728" s="44">
        <v>2.7972E-2</v>
      </c>
      <c r="M3728" s="45">
        <v>4.6559999999999999E-4</v>
      </c>
    </row>
    <row r="3729" spans="4:13" ht="15.75" customHeight="1" x14ac:dyDescent="0.25">
      <c r="D3729" s="40"/>
      <c r="E3729" s="40"/>
      <c r="F3729" s="101">
        <v>41733</v>
      </c>
      <c r="G3729" s="44">
        <v>1.5249999999999999E-3</v>
      </c>
      <c r="H3729" s="44">
        <v>2.2959999999999999E-3</v>
      </c>
      <c r="I3729" s="44">
        <v>3.2750000000000001E-3</v>
      </c>
      <c r="J3729" s="44">
        <v>3.2500000000000001E-2</v>
      </c>
      <c r="K3729" s="44">
        <v>2.7206999999999999E-2</v>
      </c>
      <c r="M3729" s="45">
        <v>4.6449999999999996E-4</v>
      </c>
    </row>
    <row r="3730" spans="4:13" ht="15.75" customHeight="1" x14ac:dyDescent="0.25">
      <c r="D3730" s="40"/>
      <c r="E3730" s="40"/>
      <c r="F3730" s="101">
        <v>41736</v>
      </c>
      <c r="G3730" s="44">
        <v>1.5199999999999999E-3</v>
      </c>
      <c r="H3730" s="44">
        <v>2.2935E-3</v>
      </c>
      <c r="I3730" s="44">
        <v>3.2650000000000001E-3</v>
      </c>
      <c r="J3730" s="44">
        <v>3.2500000000000001E-2</v>
      </c>
      <c r="K3730" s="44">
        <v>2.6998000000000001E-2</v>
      </c>
      <c r="M3730" s="45">
        <v>4.5670000000000004E-4</v>
      </c>
    </row>
    <row r="3731" spans="4:13" ht="15.75" customHeight="1" x14ac:dyDescent="0.25">
      <c r="D3731" s="40"/>
      <c r="E3731" s="40"/>
      <c r="F3731" s="101">
        <v>41737</v>
      </c>
      <c r="G3731" s="44">
        <v>1.5040000000000001E-3</v>
      </c>
      <c r="H3731" s="44">
        <v>2.2729999999999998E-3</v>
      </c>
      <c r="I3731" s="44">
        <v>3.2650000000000001E-3</v>
      </c>
      <c r="J3731" s="44">
        <v>3.2500000000000001E-2</v>
      </c>
      <c r="K3731" s="44">
        <v>2.6808000000000002E-2</v>
      </c>
      <c r="M3731" s="45">
        <v>4.5330000000000001E-4</v>
      </c>
    </row>
    <row r="3732" spans="4:13" ht="15.75" customHeight="1" x14ac:dyDescent="0.25">
      <c r="D3732" s="40"/>
      <c r="E3732" s="40"/>
      <c r="F3732" s="101">
        <v>41738</v>
      </c>
      <c r="G3732" s="44">
        <v>1.5090000000000001E-3</v>
      </c>
      <c r="H3732" s="44">
        <v>2.2755000000000002E-3</v>
      </c>
      <c r="I3732" s="44">
        <v>3.2650000000000001E-3</v>
      </c>
      <c r="J3732" s="44">
        <v>3.2500000000000001E-2</v>
      </c>
      <c r="K3732" s="44">
        <v>2.6897999999999998E-2</v>
      </c>
      <c r="M3732" s="45">
        <v>4.4999999999999999E-4</v>
      </c>
    </row>
    <row r="3733" spans="4:13" ht="15.75" customHeight="1" x14ac:dyDescent="0.25">
      <c r="D3733" s="40"/>
      <c r="E3733" s="40"/>
      <c r="F3733" s="101">
        <v>41739</v>
      </c>
      <c r="G3733" s="44">
        <v>1.5249999999999999E-3</v>
      </c>
      <c r="H3733" s="44">
        <v>2.2704999999999999E-3</v>
      </c>
      <c r="I3733" s="44">
        <v>3.2400000000000003E-3</v>
      </c>
      <c r="J3733" s="44">
        <v>3.2500000000000001E-2</v>
      </c>
      <c r="K3733" s="44">
        <v>2.6474000000000001E-2</v>
      </c>
      <c r="M3733" s="45">
        <v>4.4380000000000005E-4</v>
      </c>
    </row>
    <row r="3734" spans="4:13" ht="15.75" customHeight="1" x14ac:dyDescent="0.25">
      <c r="D3734" s="40"/>
      <c r="E3734" s="40"/>
      <c r="F3734" s="101">
        <v>41740</v>
      </c>
      <c r="G3734" s="44">
        <v>1.5219999999999999E-3</v>
      </c>
      <c r="H3734" s="44">
        <v>2.2645E-3</v>
      </c>
      <c r="I3734" s="44">
        <v>3.2200000000000002E-3</v>
      </c>
      <c r="J3734" s="44">
        <v>3.2500000000000001E-2</v>
      </c>
      <c r="K3734" s="44">
        <v>2.6246999999999999E-2</v>
      </c>
      <c r="M3734" s="45">
        <v>4.4190000000000001E-4</v>
      </c>
    </row>
    <row r="3735" spans="4:13" ht="15.75" customHeight="1" x14ac:dyDescent="0.25">
      <c r="D3735" s="40"/>
      <c r="E3735" s="40"/>
      <c r="F3735" s="101">
        <v>41743</v>
      </c>
      <c r="G3735" s="44">
        <v>1.5170000000000001E-3</v>
      </c>
      <c r="H3735" s="44">
        <v>2.2864999999999999E-3</v>
      </c>
      <c r="I3735" s="44">
        <v>3.2269999999999998E-3</v>
      </c>
      <c r="J3735" s="44">
        <v>3.2500000000000001E-2</v>
      </c>
      <c r="K3735" s="44">
        <v>2.6472000000000002E-2</v>
      </c>
      <c r="M3735" s="45">
        <v>4.3330000000000002E-4</v>
      </c>
    </row>
    <row r="3736" spans="4:13" ht="15.75" customHeight="1" x14ac:dyDescent="0.25">
      <c r="D3736" s="40"/>
      <c r="E3736" s="40"/>
      <c r="F3736" s="101">
        <v>41744</v>
      </c>
      <c r="G3736" s="44">
        <v>1.5140000000000002E-3</v>
      </c>
      <c r="H3736" s="44">
        <v>2.2634999999999999E-3</v>
      </c>
      <c r="I3736" s="44">
        <v>3.209E-3</v>
      </c>
      <c r="J3736" s="44">
        <v>3.2500000000000001E-2</v>
      </c>
      <c r="K3736" s="44">
        <v>2.6282999999999997E-2</v>
      </c>
      <c r="M3736" s="45">
        <v>4.2999999999999999E-4</v>
      </c>
    </row>
    <row r="3737" spans="4:13" ht="15.75" customHeight="1" x14ac:dyDescent="0.25">
      <c r="D3737" s="40"/>
      <c r="E3737" s="40"/>
      <c r="F3737" s="101">
        <v>41745</v>
      </c>
      <c r="G3737" s="44">
        <v>1.5199999999999999E-3</v>
      </c>
      <c r="H3737" s="44">
        <v>2.2785000000000001E-3</v>
      </c>
      <c r="I3737" s="44">
        <v>3.209E-3</v>
      </c>
      <c r="J3737" s="44">
        <v>3.2500000000000001E-2</v>
      </c>
      <c r="K3737" s="44">
        <v>2.6282E-2</v>
      </c>
      <c r="M3737" s="45">
        <v>4.2329999999999999E-4</v>
      </c>
    </row>
    <row r="3738" spans="4:13" ht="15.75" customHeight="1" x14ac:dyDescent="0.25">
      <c r="D3738" s="40"/>
      <c r="E3738" s="40"/>
      <c r="F3738" s="101">
        <v>41746</v>
      </c>
      <c r="G3738" s="44">
        <v>1.5219999999999999E-3</v>
      </c>
      <c r="H3738" s="44">
        <v>2.2585000000000001E-3</v>
      </c>
      <c r="I3738" s="44">
        <v>3.1979999999999999E-3</v>
      </c>
      <c r="J3738" s="44">
        <v>3.2500000000000001E-2</v>
      </c>
      <c r="K3738" s="44">
        <v>2.7215E-2</v>
      </c>
      <c r="M3738" s="45">
        <v>4.1879999999999999E-4</v>
      </c>
    </row>
    <row r="3739" spans="4:13" ht="15.75" customHeight="1" x14ac:dyDescent="0.25">
      <c r="D3739" s="40"/>
      <c r="E3739" s="40"/>
      <c r="F3739" s="101">
        <v>41747</v>
      </c>
      <c r="G3739" s="44" t="s">
        <v>33</v>
      </c>
      <c r="H3739" s="44" t="s">
        <v>33</v>
      </c>
      <c r="I3739" s="44" t="s">
        <v>33</v>
      </c>
      <c r="J3739" s="44" t="s">
        <v>33</v>
      </c>
      <c r="K3739" s="44">
        <v>2.7215E-2</v>
      </c>
      <c r="M3739" s="45">
        <v>4.1879999999999999E-4</v>
      </c>
    </row>
    <row r="3740" spans="4:13" ht="15.75" customHeight="1" x14ac:dyDescent="0.25">
      <c r="D3740" s="40"/>
      <c r="E3740" s="40"/>
      <c r="F3740" s="101">
        <v>41750</v>
      </c>
      <c r="G3740" s="44" t="s">
        <v>33</v>
      </c>
      <c r="H3740" s="44" t="s">
        <v>33</v>
      </c>
      <c r="I3740" s="44" t="s">
        <v>33</v>
      </c>
      <c r="J3740" s="44">
        <v>3.2500000000000001E-2</v>
      </c>
      <c r="K3740" s="44">
        <v>2.7151000000000002E-2</v>
      </c>
      <c r="M3740" s="45">
        <v>4.0669999999999997E-4</v>
      </c>
    </row>
    <row r="3741" spans="4:13" ht="15.75" customHeight="1" x14ac:dyDescent="0.25">
      <c r="D3741" s="40"/>
      <c r="E3741" s="40"/>
      <c r="F3741" s="101">
        <v>41751</v>
      </c>
      <c r="G3741" s="44">
        <v>1.5229999999999998E-3</v>
      </c>
      <c r="H3741" s="44">
        <v>2.2859999999999998E-3</v>
      </c>
      <c r="I3741" s="44">
        <v>3.2209999999999999E-3</v>
      </c>
      <c r="J3741" s="44">
        <v>3.2500000000000001E-2</v>
      </c>
      <c r="K3741" s="44">
        <v>2.7105000000000001E-2</v>
      </c>
      <c r="M3741" s="45">
        <v>4.0329999999999999E-4</v>
      </c>
    </row>
    <row r="3742" spans="4:13" ht="15.75" customHeight="1" x14ac:dyDescent="0.25">
      <c r="D3742" s="40"/>
      <c r="E3742" s="40"/>
      <c r="F3742" s="101">
        <v>41752</v>
      </c>
      <c r="G3742" s="44">
        <v>1.5229999999999998E-3</v>
      </c>
      <c r="H3742" s="44">
        <v>2.2875E-3</v>
      </c>
      <c r="I3742" s="44">
        <v>3.228E-3</v>
      </c>
      <c r="J3742" s="44">
        <v>3.2500000000000001E-2</v>
      </c>
      <c r="K3742" s="44">
        <v>2.6987000000000001E-2</v>
      </c>
      <c r="M3742" s="45">
        <v>4.0329999999999999E-4</v>
      </c>
    </row>
    <row r="3743" spans="4:13" ht="15.75" customHeight="1" x14ac:dyDescent="0.25">
      <c r="D3743" s="40"/>
      <c r="E3743" s="40"/>
      <c r="F3743" s="101">
        <v>41753</v>
      </c>
      <c r="G3743" s="44">
        <v>1.5179999999999998E-3</v>
      </c>
      <c r="H3743" s="44">
        <v>2.2785000000000001E-3</v>
      </c>
      <c r="I3743" s="44">
        <v>3.235E-3</v>
      </c>
      <c r="J3743" s="44">
        <v>3.2500000000000001E-2</v>
      </c>
      <c r="K3743" s="44">
        <v>2.6804999999999999E-2</v>
      </c>
      <c r="M3743" s="45">
        <v>4.1520000000000001E-4</v>
      </c>
    </row>
    <row r="3744" spans="4:13" ht="15.75" customHeight="1" x14ac:dyDescent="0.25">
      <c r="D3744" s="40"/>
      <c r="E3744" s="40"/>
      <c r="F3744" s="101">
        <v>41754</v>
      </c>
      <c r="G3744" s="44">
        <v>1.5199999999999999E-3</v>
      </c>
      <c r="H3744" s="44">
        <v>2.2659999999999998E-3</v>
      </c>
      <c r="I3744" s="44">
        <v>3.2300000000000002E-3</v>
      </c>
      <c r="J3744" s="44">
        <v>3.2500000000000001E-2</v>
      </c>
      <c r="K3744" s="44">
        <v>2.6623000000000001E-2</v>
      </c>
      <c r="M3744" s="45">
        <v>4.1560000000000002E-4</v>
      </c>
    </row>
    <row r="3745" spans="4:13" ht="15.75" customHeight="1" x14ac:dyDescent="0.25">
      <c r="D3745" s="40"/>
      <c r="E3745" s="40"/>
      <c r="F3745" s="101">
        <v>41757</v>
      </c>
      <c r="G3745" s="44">
        <v>1.503E-3</v>
      </c>
      <c r="H3745" s="44">
        <v>2.2485000000000001E-3</v>
      </c>
      <c r="I3745" s="44">
        <v>3.2640000000000004E-3</v>
      </c>
      <c r="J3745" s="44">
        <v>3.2500000000000001E-2</v>
      </c>
      <c r="K3745" s="44">
        <v>2.7004E-2</v>
      </c>
      <c r="M3745" s="45">
        <v>4.1669999999999999E-4</v>
      </c>
    </row>
    <row r="3746" spans="4:13" ht="15.75" customHeight="1" x14ac:dyDescent="0.25">
      <c r="D3746" s="40"/>
      <c r="E3746" s="40"/>
      <c r="F3746" s="101">
        <v>41758</v>
      </c>
      <c r="G3746" s="44">
        <v>1.5149999999999999E-3</v>
      </c>
      <c r="H3746" s="44">
        <v>2.2534999999999999E-3</v>
      </c>
      <c r="I3746" s="44">
        <v>3.2300000000000002E-3</v>
      </c>
      <c r="J3746" s="44">
        <v>3.2500000000000001E-2</v>
      </c>
      <c r="K3746" s="44">
        <v>2.6912999999999999E-2</v>
      </c>
      <c r="M3746" s="45">
        <v>4.2000000000000002E-4</v>
      </c>
    </row>
    <row r="3747" spans="4:13" ht="15.75" customHeight="1" x14ac:dyDescent="0.25">
      <c r="D3747" s="40"/>
      <c r="E3747" s="40"/>
      <c r="F3747" s="101">
        <v>41759</v>
      </c>
      <c r="G3747" s="44">
        <v>1.505E-3</v>
      </c>
      <c r="H3747" s="44">
        <v>2.2334999999999998E-3</v>
      </c>
      <c r="I3747" s="44">
        <v>3.225E-3</v>
      </c>
      <c r="J3747" s="44">
        <v>3.2500000000000001E-2</v>
      </c>
      <c r="K3747" s="44">
        <v>2.6459E-2</v>
      </c>
      <c r="M3747" s="45">
        <v>4.2670000000000002E-4</v>
      </c>
    </row>
    <row r="3748" spans="4:13" ht="15.75" customHeight="1" x14ac:dyDescent="0.25">
      <c r="D3748" s="40"/>
      <c r="E3748" s="40"/>
      <c r="F3748" s="101">
        <v>41760</v>
      </c>
      <c r="G3748" s="44">
        <v>1.505E-3</v>
      </c>
      <c r="H3748" s="44">
        <v>2.2285E-3</v>
      </c>
      <c r="I3748" s="44">
        <v>3.2200000000000002E-3</v>
      </c>
      <c r="J3748" s="44">
        <v>3.2500000000000001E-2</v>
      </c>
      <c r="K3748" s="44">
        <v>2.6133000000000003E-2</v>
      </c>
      <c r="M3748" s="45">
        <v>4.594E-4</v>
      </c>
    </row>
    <row r="3749" spans="4:13" ht="15.75" customHeight="1" x14ac:dyDescent="0.25">
      <c r="D3749" s="40"/>
      <c r="E3749" s="40"/>
      <c r="F3749" s="101">
        <v>41761</v>
      </c>
      <c r="G3749" s="44">
        <v>1.5149999999999999E-3</v>
      </c>
      <c r="H3749" s="44">
        <v>2.2285E-3</v>
      </c>
      <c r="I3749" s="44">
        <v>3.225E-3</v>
      </c>
      <c r="J3749" s="44">
        <v>3.2500000000000001E-2</v>
      </c>
      <c r="K3749" s="44">
        <v>2.5842999999999998E-2</v>
      </c>
      <c r="M3749" s="45">
        <v>4.6129999999999999E-4</v>
      </c>
    </row>
    <row r="3750" spans="4:13" ht="15.75" customHeight="1" x14ac:dyDescent="0.25">
      <c r="D3750" s="40"/>
      <c r="E3750" s="40"/>
      <c r="F3750" s="101">
        <v>41764</v>
      </c>
      <c r="G3750" s="44" t="s">
        <v>33</v>
      </c>
      <c r="H3750" s="44" t="s">
        <v>33</v>
      </c>
      <c r="I3750" s="44" t="s">
        <v>33</v>
      </c>
      <c r="J3750" s="44">
        <v>3.2500000000000001E-2</v>
      </c>
      <c r="K3750" s="44">
        <v>2.6067999999999997E-2</v>
      </c>
      <c r="M3750" s="45">
        <v>4.9029999999999994E-4</v>
      </c>
    </row>
    <row r="3751" spans="4:13" ht="15.75" customHeight="1" x14ac:dyDescent="0.25">
      <c r="D3751" s="40"/>
      <c r="E3751" s="40"/>
      <c r="F3751" s="101">
        <v>41765</v>
      </c>
      <c r="G3751" s="44">
        <v>1.505E-3</v>
      </c>
      <c r="H3751" s="44">
        <v>2.2485000000000001E-3</v>
      </c>
      <c r="I3751" s="44">
        <v>3.2290000000000001E-3</v>
      </c>
      <c r="J3751" s="44">
        <v>3.2500000000000001E-2</v>
      </c>
      <c r="K3751" s="44">
        <v>2.5914000000000003E-2</v>
      </c>
      <c r="M3751" s="45">
        <v>5.0000000000000001E-4</v>
      </c>
    </row>
    <row r="3752" spans="4:13" ht="15.75" customHeight="1" x14ac:dyDescent="0.25">
      <c r="D3752" s="40"/>
      <c r="E3752" s="40"/>
      <c r="F3752" s="101">
        <v>41766</v>
      </c>
      <c r="G3752" s="44">
        <v>1.5149999999999999E-3</v>
      </c>
      <c r="H3752" s="44">
        <v>2.2395000000000002E-3</v>
      </c>
      <c r="I3752" s="44">
        <v>3.235E-3</v>
      </c>
      <c r="J3752" s="44">
        <v>3.2500000000000001E-2</v>
      </c>
      <c r="K3752" s="44">
        <v>2.5878000000000002E-2</v>
      </c>
      <c r="M3752" s="45">
        <v>5.2119999999999998E-4</v>
      </c>
    </row>
    <row r="3753" spans="4:13" ht="15.75" customHeight="1" x14ac:dyDescent="0.25">
      <c r="D3753" s="40"/>
      <c r="E3753" s="40"/>
      <c r="F3753" s="101">
        <v>41767</v>
      </c>
      <c r="G3753" s="44">
        <v>1.5024999999999999E-3</v>
      </c>
      <c r="H3753" s="44">
        <v>2.2334999999999998E-3</v>
      </c>
      <c r="I3753" s="44">
        <v>3.2340000000000003E-3</v>
      </c>
      <c r="J3753" s="44">
        <v>3.2500000000000001E-2</v>
      </c>
      <c r="K3753" s="44">
        <v>2.6161E-2</v>
      </c>
      <c r="M3753" s="45">
        <v>5.2499999999999997E-4</v>
      </c>
    </row>
    <row r="3754" spans="4:13" ht="15.75" customHeight="1" x14ac:dyDescent="0.25">
      <c r="D3754" s="40"/>
      <c r="E3754" s="40"/>
      <c r="F3754" s="101">
        <v>41768</v>
      </c>
      <c r="G3754" s="44">
        <v>1.5160000000000002E-3</v>
      </c>
      <c r="H3754" s="44">
        <v>2.2409999999999999E-3</v>
      </c>
      <c r="I3754" s="44">
        <v>3.2240000000000003E-3</v>
      </c>
      <c r="J3754" s="44">
        <v>3.2500000000000001E-2</v>
      </c>
      <c r="K3754" s="44">
        <v>2.6232999999999999E-2</v>
      </c>
      <c r="M3754" s="45">
        <v>5.2900000000000006E-4</v>
      </c>
    </row>
    <row r="3755" spans="4:13" ht="15.75" customHeight="1" x14ac:dyDescent="0.25">
      <c r="D3755" s="40"/>
      <c r="E3755" s="40"/>
      <c r="F3755" s="101">
        <v>41771</v>
      </c>
      <c r="G3755" s="44">
        <v>1.5110000000000002E-3</v>
      </c>
      <c r="H3755" s="44">
        <v>2.251E-3</v>
      </c>
      <c r="I3755" s="44">
        <v>3.2240000000000003E-3</v>
      </c>
      <c r="J3755" s="44">
        <v>3.2500000000000001E-2</v>
      </c>
      <c r="K3755" s="44">
        <v>2.6610999999999999E-2</v>
      </c>
      <c r="M3755" s="45">
        <v>5.5809999999999996E-4</v>
      </c>
    </row>
    <row r="3756" spans="4:13" ht="15.75" customHeight="1" x14ac:dyDescent="0.25">
      <c r="D3756" s="40"/>
      <c r="E3756" s="40"/>
      <c r="F3756" s="101">
        <v>41772</v>
      </c>
      <c r="G3756" s="44">
        <v>1.5110000000000002E-3</v>
      </c>
      <c r="H3756" s="44">
        <v>2.2385E-3</v>
      </c>
      <c r="I3756" s="44">
        <v>3.2290000000000001E-3</v>
      </c>
      <c r="J3756" s="44">
        <v>3.2500000000000001E-2</v>
      </c>
      <c r="K3756" s="44">
        <v>2.6089000000000001E-2</v>
      </c>
      <c r="M3756" s="45">
        <v>5.7419999999999997E-4</v>
      </c>
    </row>
    <row r="3757" spans="4:13" ht="15.75" customHeight="1" x14ac:dyDescent="0.25">
      <c r="D3757" s="40"/>
      <c r="E3757" s="40"/>
      <c r="F3757" s="101">
        <v>41773</v>
      </c>
      <c r="G3757" s="44">
        <v>1.5110000000000002E-3</v>
      </c>
      <c r="H3757" s="44">
        <v>2.2534999999999999E-3</v>
      </c>
      <c r="I3757" s="44">
        <v>3.2390000000000001E-3</v>
      </c>
      <c r="J3757" s="44">
        <v>3.2500000000000001E-2</v>
      </c>
      <c r="K3757" s="44">
        <v>2.5426999999999998E-2</v>
      </c>
      <c r="M3757" s="45">
        <v>5.9999999999999995E-4</v>
      </c>
    </row>
    <row r="3758" spans="4:13" ht="15.75" customHeight="1" x14ac:dyDescent="0.25">
      <c r="D3758" s="40"/>
      <c r="E3758" s="40"/>
      <c r="F3758" s="101">
        <v>41774</v>
      </c>
      <c r="G3758" s="44">
        <v>1.5100000000000001E-3</v>
      </c>
      <c r="H3758" s="44">
        <v>2.2585000000000001E-3</v>
      </c>
      <c r="I3758" s="44">
        <v>3.2390000000000001E-3</v>
      </c>
      <c r="J3758" s="44">
        <v>3.2500000000000001E-2</v>
      </c>
      <c r="K3758" s="44">
        <v>2.4893000000000002E-2</v>
      </c>
      <c r="M3758" s="45">
        <v>6.0630000000000005E-4</v>
      </c>
    </row>
    <row r="3759" spans="4:13" ht="15.75" customHeight="1" x14ac:dyDescent="0.25">
      <c r="D3759" s="40"/>
      <c r="E3759" s="40"/>
      <c r="F3759" s="101">
        <v>41775</v>
      </c>
      <c r="G3759" s="44">
        <v>1.4924999999999999E-3</v>
      </c>
      <c r="H3759" s="44">
        <v>2.2859999999999998E-3</v>
      </c>
      <c r="I3759" s="44">
        <v>3.2529999999999998E-3</v>
      </c>
      <c r="J3759" s="44">
        <v>3.2500000000000001E-2</v>
      </c>
      <c r="K3759" s="44">
        <v>2.5231E-2</v>
      </c>
      <c r="M3759" s="45">
        <v>6.1289999999999999E-4</v>
      </c>
    </row>
    <row r="3760" spans="4:13" ht="15.75" customHeight="1" x14ac:dyDescent="0.25">
      <c r="D3760" s="40"/>
      <c r="E3760" s="40"/>
      <c r="F3760" s="101">
        <v>41778</v>
      </c>
      <c r="G3760" s="44">
        <v>1.485E-3</v>
      </c>
      <c r="H3760" s="44">
        <v>2.2695000000000002E-3</v>
      </c>
      <c r="I3760" s="44">
        <v>3.2290000000000001E-3</v>
      </c>
      <c r="J3760" s="44">
        <v>3.2500000000000001E-2</v>
      </c>
      <c r="K3760" s="44">
        <v>2.5445000000000002E-2</v>
      </c>
      <c r="M3760" s="45">
        <v>6.5490000000000004E-4</v>
      </c>
    </row>
    <row r="3761" spans="4:13" ht="15.75" customHeight="1" x14ac:dyDescent="0.25">
      <c r="D3761" s="40"/>
      <c r="E3761" s="40"/>
      <c r="F3761" s="101">
        <v>41779</v>
      </c>
      <c r="G3761" s="44">
        <v>1.4774999999999999E-3</v>
      </c>
      <c r="H3761" s="44">
        <v>2.281E-3</v>
      </c>
      <c r="I3761" s="44">
        <v>3.2529999999999998E-3</v>
      </c>
      <c r="J3761" s="44">
        <v>3.2500000000000001E-2</v>
      </c>
      <c r="K3761" s="44">
        <v>2.5106000000000003E-2</v>
      </c>
      <c r="M3761" s="45">
        <v>6.6129999999999997E-4</v>
      </c>
    </row>
    <row r="3762" spans="4:13" ht="15.75" customHeight="1" x14ac:dyDescent="0.25">
      <c r="D3762" s="40"/>
      <c r="E3762" s="40"/>
      <c r="F3762" s="101">
        <v>41780</v>
      </c>
      <c r="G3762" s="44">
        <v>1.485E-3</v>
      </c>
      <c r="H3762" s="44">
        <v>2.2734999999999999E-3</v>
      </c>
      <c r="I3762" s="44">
        <v>3.2340000000000003E-3</v>
      </c>
      <c r="J3762" s="44">
        <v>3.2500000000000001E-2</v>
      </c>
      <c r="K3762" s="44">
        <v>2.5319999999999999E-2</v>
      </c>
      <c r="M3762" s="45">
        <v>6.7269999999999993E-4</v>
      </c>
    </row>
    <row r="3763" spans="4:13" ht="15.75" customHeight="1" x14ac:dyDescent="0.25">
      <c r="D3763" s="40"/>
      <c r="E3763" s="40"/>
      <c r="F3763" s="101">
        <v>41781</v>
      </c>
      <c r="G3763" s="44">
        <v>1.5E-3</v>
      </c>
      <c r="H3763" s="44">
        <v>2.2715000000000001E-3</v>
      </c>
      <c r="I3763" s="44">
        <v>3.222E-3</v>
      </c>
      <c r="J3763" s="44">
        <v>3.2500000000000001E-2</v>
      </c>
      <c r="K3763" s="44">
        <v>2.5499000000000001E-2</v>
      </c>
      <c r="M3763" s="45">
        <v>6.8129999999999992E-4</v>
      </c>
    </row>
    <row r="3764" spans="4:13" ht="15.75" customHeight="1" x14ac:dyDescent="0.25">
      <c r="D3764" s="40"/>
      <c r="E3764" s="40"/>
      <c r="F3764" s="101">
        <v>41782</v>
      </c>
      <c r="G3764" s="44">
        <v>1.505E-3</v>
      </c>
      <c r="H3764" s="44">
        <v>2.2935E-3</v>
      </c>
      <c r="I3764" s="44">
        <v>3.2390000000000001E-3</v>
      </c>
      <c r="J3764" s="44">
        <v>3.2500000000000001E-2</v>
      </c>
      <c r="K3764" s="44">
        <v>2.5319999999999999E-2</v>
      </c>
      <c r="M3764" s="45">
        <v>6.9029999999999992E-4</v>
      </c>
    </row>
    <row r="3765" spans="4:13" ht="15.75" customHeight="1" x14ac:dyDescent="0.25">
      <c r="D3765" s="40"/>
      <c r="E3765" s="40"/>
      <c r="F3765" s="101">
        <v>41785</v>
      </c>
      <c r="G3765" s="44" t="s">
        <v>33</v>
      </c>
      <c r="H3765" s="44" t="s">
        <v>33</v>
      </c>
      <c r="I3765" s="44" t="s">
        <v>33</v>
      </c>
      <c r="J3765" s="44" t="s">
        <v>33</v>
      </c>
      <c r="K3765" s="44">
        <v>2.5319999999999999E-2</v>
      </c>
      <c r="M3765" s="45">
        <v>6.9029999999999992E-4</v>
      </c>
    </row>
    <row r="3766" spans="4:13" ht="15.75" customHeight="1" x14ac:dyDescent="0.25">
      <c r="D3766" s="40"/>
      <c r="E3766" s="40"/>
      <c r="F3766" s="101">
        <v>41786</v>
      </c>
      <c r="G3766" s="44">
        <v>1.505E-3</v>
      </c>
      <c r="H3766" s="44">
        <v>2.2985000000000002E-3</v>
      </c>
      <c r="I3766" s="44">
        <v>3.2390000000000001E-3</v>
      </c>
      <c r="J3766" s="44">
        <v>3.2500000000000001E-2</v>
      </c>
      <c r="K3766" s="44">
        <v>2.5142000000000001E-2</v>
      </c>
      <c r="M3766" s="45">
        <v>7.1940000000000003E-4</v>
      </c>
    </row>
    <row r="3767" spans="4:13" ht="15.75" customHeight="1" x14ac:dyDescent="0.25">
      <c r="D3767" s="40"/>
      <c r="E3767" s="40"/>
      <c r="F3767" s="101">
        <v>41787</v>
      </c>
      <c r="G3767" s="44">
        <v>1.5E-3</v>
      </c>
      <c r="H3767" s="44">
        <v>2.2759999999999998E-3</v>
      </c>
      <c r="I3767" s="44">
        <v>3.2190000000000001E-3</v>
      </c>
      <c r="J3767" s="44">
        <v>3.2500000000000001E-2</v>
      </c>
      <c r="K3767" s="44">
        <v>2.4430999999999998E-2</v>
      </c>
      <c r="M3767" s="45">
        <v>7.4550000000000007E-4</v>
      </c>
    </row>
    <row r="3768" spans="4:13" ht="15.75" customHeight="1" x14ac:dyDescent="0.25">
      <c r="D3768" s="40"/>
      <c r="E3768" s="40"/>
      <c r="F3768" s="101">
        <v>41788</v>
      </c>
      <c r="G3768" s="44">
        <v>1.5100000000000001E-3</v>
      </c>
      <c r="H3768" s="44">
        <v>2.2734999999999999E-3</v>
      </c>
      <c r="I3768" s="44">
        <v>3.2190000000000001E-3</v>
      </c>
      <c r="J3768" s="44">
        <v>3.2500000000000001E-2</v>
      </c>
      <c r="K3768" s="44">
        <v>2.4643999999999999E-2</v>
      </c>
      <c r="M3768" s="45">
        <v>7.5310000000000004E-4</v>
      </c>
    </row>
    <row r="3769" spans="4:13" ht="15.75" customHeight="1" x14ac:dyDescent="0.25">
      <c r="D3769" s="40"/>
      <c r="E3769" s="40"/>
      <c r="F3769" s="101">
        <v>41789</v>
      </c>
      <c r="G3769" s="44">
        <v>1.5100000000000001E-3</v>
      </c>
      <c r="H3769" s="44">
        <v>2.274E-3</v>
      </c>
      <c r="I3769" s="44">
        <v>3.2190000000000001E-3</v>
      </c>
      <c r="J3769" s="44">
        <v>3.2500000000000001E-2</v>
      </c>
      <c r="K3769" s="44">
        <v>2.4759000000000003E-2</v>
      </c>
      <c r="M3769" s="45">
        <v>7.5810000000000005E-4</v>
      </c>
    </row>
    <row r="3770" spans="4:13" ht="15.75" customHeight="1" x14ac:dyDescent="0.25">
      <c r="D3770" s="40"/>
      <c r="E3770" s="40"/>
      <c r="F3770" s="101">
        <v>41792</v>
      </c>
      <c r="G3770" s="44">
        <v>1.5100000000000001E-3</v>
      </c>
      <c r="H3770" s="44">
        <v>2.2715000000000001E-3</v>
      </c>
      <c r="I3770" s="44">
        <v>3.2190000000000001E-3</v>
      </c>
      <c r="J3770" s="44">
        <v>3.2500000000000001E-2</v>
      </c>
      <c r="K3770" s="44">
        <v>2.5266999999999998E-2</v>
      </c>
      <c r="M3770" s="45">
        <v>7.5999999999999993E-4</v>
      </c>
    </row>
    <row r="3771" spans="4:13" ht="15.75" customHeight="1" x14ac:dyDescent="0.25">
      <c r="D3771" s="40"/>
      <c r="E3771" s="40"/>
      <c r="F3771" s="101">
        <v>41793</v>
      </c>
      <c r="G3771" s="44">
        <v>1.5090000000000001E-3</v>
      </c>
      <c r="H3771" s="44">
        <v>2.274E-3</v>
      </c>
      <c r="I3771" s="44">
        <v>3.2190000000000001E-3</v>
      </c>
      <c r="J3771" s="44">
        <v>3.2500000000000001E-2</v>
      </c>
      <c r="K3771" s="44">
        <v>2.5985000000000001E-2</v>
      </c>
      <c r="M3771" s="45">
        <v>7.5670000000000002E-4</v>
      </c>
    </row>
    <row r="3772" spans="4:13" ht="15.75" customHeight="1" x14ac:dyDescent="0.25">
      <c r="D3772" s="40"/>
      <c r="E3772" s="40"/>
      <c r="F3772" s="101">
        <v>41794</v>
      </c>
      <c r="G3772" s="44">
        <v>1.5199999999999999E-3</v>
      </c>
      <c r="H3772" s="44">
        <v>2.2950000000000002E-3</v>
      </c>
      <c r="I3772" s="44">
        <v>3.2190000000000001E-3</v>
      </c>
      <c r="J3772" s="44">
        <v>3.2500000000000001E-2</v>
      </c>
      <c r="K3772" s="44">
        <v>2.6021000000000002E-2</v>
      </c>
      <c r="M3772" s="45">
        <v>7.515E-4</v>
      </c>
    </row>
    <row r="3773" spans="4:13" ht="15.75" customHeight="1" x14ac:dyDescent="0.25">
      <c r="D3773" s="40"/>
      <c r="E3773" s="40"/>
      <c r="F3773" s="101">
        <v>41795</v>
      </c>
      <c r="G3773" s="44">
        <v>1.5100000000000001E-3</v>
      </c>
      <c r="H3773" s="44">
        <v>2.3059999999999999E-3</v>
      </c>
      <c r="I3773" s="44">
        <v>3.2240000000000003E-3</v>
      </c>
      <c r="J3773" s="44">
        <v>3.2500000000000001E-2</v>
      </c>
      <c r="K3773" s="44">
        <v>2.5824E-2</v>
      </c>
      <c r="M3773" s="45">
        <v>7.5310000000000004E-4</v>
      </c>
    </row>
    <row r="3774" spans="4:13" ht="15.75" customHeight="1" x14ac:dyDescent="0.25">
      <c r="D3774" s="40"/>
      <c r="E3774" s="40"/>
      <c r="F3774" s="101">
        <v>41796</v>
      </c>
      <c r="G3774" s="44">
        <v>1.5349999999999999E-3</v>
      </c>
      <c r="H3774" s="44">
        <v>2.2959999999999999E-3</v>
      </c>
      <c r="I3774" s="44">
        <v>3.2140000000000003E-3</v>
      </c>
      <c r="J3774" s="44">
        <v>3.2500000000000001E-2</v>
      </c>
      <c r="K3774" s="44">
        <v>2.5869E-2</v>
      </c>
      <c r="M3774" s="45">
        <v>7.5489999999999997E-4</v>
      </c>
    </row>
    <row r="3775" spans="4:13" ht="15.75" customHeight="1" x14ac:dyDescent="0.25">
      <c r="D3775" s="40"/>
      <c r="E3775" s="40"/>
      <c r="F3775" s="101">
        <v>41799</v>
      </c>
      <c r="G3775" s="44">
        <v>1.5225E-3</v>
      </c>
      <c r="H3775" s="44">
        <v>2.3055000000000003E-3</v>
      </c>
      <c r="I3775" s="44">
        <v>3.2140000000000003E-3</v>
      </c>
      <c r="J3775" s="44">
        <v>3.2500000000000001E-2</v>
      </c>
      <c r="K3775" s="44">
        <v>2.6032000000000003E-2</v>
      </c>
      <c r="M3775" s="45">
        <v>7.5000000000000002E-4</v>
      </c>
    </row>
    <row r="3776" spans="4:13" ht="15.75" customHeight="1" x14ac:dyDescent="0.25">
      <c r="D3776" s="40"/>
      <c r="E3776" s="40"/>
      <c r="F3776" s="101">
        <v>41800</v>
      </c>
      <c r="G3776" s="44">
        <v>1.5199999999999999E-3</v>
      </c>
      <c r="H3776" s="44">
        <v>2.3029999999999999E-3</v>
      </c>
      <c r="I3776" s="44">
        <v>3.2140000000000003E-3</v>
      </c>
      <c r="J3776" s="44">
        <v>3.2500000000000001E-2</v>
      </c>
      <c r="K3776" s="44">
        <v>2.6439000000000001E-2</v>
      </c>
      <c r="M3776" s="45">
        <v>7.4340000000000007E-4</v>
      </c>
    </row>
    <row r="3777" spans="4:13" ht="15.75" customHeight="1" x14ac:dyDescent="0.25">
      <c r="D3777" s="40"/>
      <c r="E3777" s="40"/>
      <c r="F3777" s="101">
        <v>41801</v>
      </c>
      <c r="G3777" s="44">
        <v>1.5125E-3</v>
      </c>
      <c r="H3777" s="44">
        <v>2.2980000000000001E-3</v>
      </c>
      <c r="I3777" s="44">
        <v>3.2029999999999997E-3</v>
      </c>
      <c r="J3777" s="44">
        <v>3.2500000000000001E-2</v>
      </c>
      <c r="K3777" s="44">
        <v>2.6394000000000001E-2</v>
      </c>
      <c r="M3777" s="45">
        <v>7.3999999999999999E-4</v>
      </c>
    </row>
    <row r="3778" spans="4:13" ht="15.75" customHeight="1" x14ac:dyDescent="0.25">
      <c r="D3778" s="40"/>
      <c r="E3778" s="40"/>
      <c r="F3778" s="101">
        <v>41802</v>
      </c>
      <c r="G3778" s="44">
        <v>1.5175E-3</v>
      </c>
      <c r="H3778" s="44">
        <v>2.3059999999999999E-3</v>
      </c>
      <c r="I3778" s="44">
        <v>3.2400000000000003E-3</v>
      </c>
      <c r="J3778" s="44">
        <v>3.2500000000000001E-2</v>
      </c>
      <c r="K3778" s="44">
        <v>2.5950999999999998E-2</v>
      </c>
      <c r="M3778" s="45">
        <v>7.2809999999999997E-4</v>
      </c>
    </row>
    <row r="3779" spans="4:13" ht="15.75" customHeight="1" x14ac:dyDescent="0.25">
      <c r="D3779" s="40"/>
      <c r="E3779" s="40"/>
      <c r="F3779" s="101">
        <v>41803</v>
      </c>
      <c r="G3779" s="44">
        <v>1.5425E-3</v>
      </c>
      <c r="H3779" s="44">
        <v>2.3210000000000001E-3</v>
      </c>
      <c r="I3779" s="44">
        <v>3.2550000000000001E-3</v>
      </c>
      <c r="J3779" s="44">
        <v>3.2500000000000001E-2</v>
      </c>
      <c r="K3779" s="44">
        <v>2.6033000000000001E-2</v>
      </c>
      <c r="M3779" s="45">
        <v>7.226E-4</v>
      </c>
    </row>
    <row r="3780" spans="4:13" ht="15.75" customHeight="1" x14ac:dyDescent="0.25">
      <c r="D3780" s="40"/>
      <c r="E3780" s="40"/>
      <c r="F3780" s="101">
        <v>41806</v>
      </c>
      <c r="G3780" s="44">
        <v>1.5399999999999999E-3</v>
      </c>
      <c r="H3780" s="44">
        <v>2.3059999999999999E-3</v>
      </c>
      <c r="I3780" s="44">
        <v>3.261E-3</v>
      </c>
      <c r="J3780" s="44">
        <v>3.2500000000000001E-2</v>
      </c>
      <c r="K3780" s="44">
        <v>2.597E-2</v>
      </c>
      <c r="M3780" s="45">
        <v>7.0999999999999991E-4</v>
      </c>
    </row>
    <row r="3781" spans="4:13" ht="15.75" customHeight="1" x14ac:dyDescent="0.25">
      <c r="D3781" s="40"/>
      <c r="E3781" s="40"/>
      <c r="F3781" s="101">
        <v>41807</v>
      </c>
      <c r="G3781" s="44">
        <v>1.5499999999999999E-3</v>
      </c>
      <c r="H3781" s="44">
        <v>2.31E-3</v>
      </c>
      <c r="I3781" s="44">
        <v>3.2450000000000001E-3</v>
      </c>
      <c r="J3781" s="44">
        <v>3.2500000000000001E-2</v>
      </c>
      <c r="K3781" s="44">
        <v>2.6522999999999998E-2</v>
      </c>
      <c r="M3781" s="45">
        <v>7.000000000000001E-4</v>
      </c>
    </row>
    <row r="3782" spans="4:13" ht="15.75" customHeight="1" x14ac:dyDescent="0.25">
      <c r="D3782" s="40"/>
      <c r="E3782" s="40"/>
      <c r="F3782" s="101">
        <v>41808</v>
      </c>
      <c r="G3782" s="44">
        <v>1.5299999999999999E-3</v>
      </c>
      <c r="H3782" s="44">
        <v>2.31E-3</v>
      </c>
      <c r="I3782" s="44">
        <v>3.2540000000000004E-3</v>
      </c>
      <c r="J3782" s="44">
        <v>3.2500000000000001E-2</v>
      </c>
      <c r="K3782" s="44">
        <v>2.5843999999999999E-2</v>
      </c>
      <c r="M3782" s="45">
        <v>6.9669999999999997E-4</v>
      </c>
    </row>
    <row r="3783" spans="4:13" ht="15.75" customHeight="1" x14ac:dyDescent="0.25">
      <c r="D3783" s="40"/>
      <c r="E3783" s="40"/>
      <c r="F3783" s="101">
        <v>41809</v>
      </c>
      <c r="G3783" s="44">
        <v>1.5325E-3</v>
      </c>
      <c r="H3783" s="44">
        <v>2.2959999999999999E-3</v>
      </c>
      <c r="I3783" s="44">
        <v>3.2290000000000001E-3</v>
      </c>
      <c r="J3783" s="44">
        <v>3.2500000000000001E-2</v>
      </c>
      <c r="K3783" s="44">
        <v>2.6206E-2</v>
      </c>
      <c r="M3783" s="45">
        <v>6.9689999999999997E-4</v>
      </c>
    </row>
    <row r="3784" spans="4:13" ht="15.75" customHeight="1" x14ac:dyDescent="0.25">
      <c r="D3784" s="40"/>
      <c r="E3784" s="40"/>
      <c r="F3784" s="101">
        <v>41810</v>
      </c>
      <c r="G3784" s="44">
        <v>1.5399999999999999E-3</v>
      </c>
      <c r="H3784" s="44">
        <v>2.3059999999999999E-3</v>
      </c>
      <c r="I3784" s="44">
        <v>3.2340000000000003E-3</v>
      </c>
      <c r="J3784" s="44">
        <v>3.2500000000000001E-2</v>
      </c>
      <c r="K3784" s="44">
        <v>2.6051999999999999E-2</v>
      </c>
      <c r="M3784" s="45">
        <v>7.000000000000001E-4</v>
      </c>
    </row>
    <row r="3785" spans="4:13" ht="15.75" customHeight="1" x14ac:dyDescent="0.25">
      <c r="D3785" s="40"/>
      <c r="E3785" s="40"/>
      <c r="F3785" s="101">
        <v>41813</v>
      </c>
      <c r="G3785" s="44">
        <v>1.5199999999999999E-3</v>
      </c>
      <c r="H3785" s="44">
        <v>2.3259999999999999E-3</v>
      </c>
      <c r="I3785" s="44">
        <v>3.2529999999999998E-3</v>
      </c>
      <c r="J3785" s="44">
        <v>3.2500000000000001E-2</v>
      </c>
      <c r="K3785" s="44">
        <v>2.6261E-2</v>
      </c>
      <c r="M3785" s="45">
        <v>6.9339999999999994E-4</v>
      </c>
    </row>
    <row r="3786" spans="4:13" ht="15.75" customHeight="1" x14ac:dyDescent="0.25">
      <c r="D3786" s="40"/>
      <c r="E3786" s="40"/>
      <c r="F3786" s="101">
        <v>41814</v>
      </c>
      <c r="G3786" s="44">
        <v>1.5149999999999999E-3</v>
      </c>
      <c r="H3786" s="44">
        <v>2.336E-3</v>
      </c>
      <c r="I3786" s="44">
        <v>3.2629999999999998E-3</v>
      </c>
      <c r="J3786" s="44">
        <v>3.2500000000000001E-2</v>
      </c>
      <c r="K3786" s="44">
        <v>2.5781000000000002E-2</v>
      </c>
      <c r="M3786" s="45">
        <v>6.9000000000000008E-4</v>
      </c>
    </row>
    <row r="3787" spans="4:13" ht="15.75" customHeight="1" x14ac:dyDescent="0.25">
      <c r="D3787" s="40"/>
      <c r="E3787" s="40"/>
      <c r="F3787" s="101">
        <v>41815</v>
      </c>
      <c r="G3787" s="44">
        <v>1.5100000000000001E-3</v>
      </c>
      <c r="H3787" s="44">
        <v>2.3384999999999999E-3</v>
      </c>
      <c r="I3787" s="44">
        <v>3.2590000000000002E-3</v>
      </c>
      <c r="J3787" s="44">
        <v>3.2500000000000001E-2</v>
      </c>
      <c r="K3787" s="44">
        <v>2.5592E-2</v>
      </c>
      <c r="M3787" s="45">
        <v>6.8669999999999994E-4</v>
      </c>
    </row>
    <row r="3788" spans="4:13" ht="15.75" customHeight="1" x14ac:dyDescent="0.25">
      <c r="D3788" s="40"/>
      <c r="E3788" s="40"/>
      <c r="F3788" s="101">
        <v>41816</v>
      </c>
      <c r="G3788" s="44">
        <v>1.495E-3</v>
      </c>
      <c r="H3788" s="44">
        <v>2.3410000000000002E-3</v>
      </c>
      <c r="I3788" s="44">
        <v>3.2615000000000001E-3</v>
      </c>
      <c r="J3788" s="44">
        <v>3.2500000000000001E-2</v>
      </c>
      <c r="K3788" s="44">
        <v>2.5285999999999999E-2</v>
      </c>
      <c r="M3788" s="45">
        <v>6.8440000000000005E-4</v>
      </c>
    </row>
    <row r="3789" spans="4:13" ht="15.75" customHeight="1" x14ac:dyDescent="0.25">
      <c r="D3789" s="40"/>
      <c r="E3789" s="40"/>
      <c r="F3789" s="101">
        <v>41817</v>
      </c>
      <c r="G3789" s="44">
        <v>1.5149999999999999E-3</v>
      </c>
      <c r="H3789" s="44">
        <v>2.346E-3</v>
      </c>
      <c r="I3789" s="44">
        <v>3.2679999999999996E-3</v>
      </c>
      <c r="J3789" s="44">
        <v>3.2500000000000001E-2</v>
      </c>
      <c r="K3789" s="44">
        <v>2.5339999999999998E-2</v>
      </c>
      <c r="M3789" s="45">
        <v>6.8070000000000001E-4</v>
      </c>
    </row>
    <row r="3790" spans="4:13" ht="15.75" customHeight="1" x14ac:dyDescent="0.25">
      <c r="D3790" s="40"/>
      <c r="E3790" s="40"/>
      <c r="F3790" s="101">
        <v>41820</v>
      </c>
      <c r="G3790" s="44">
        <v>1.552E-3</v>
      </c>
      <c r="H3790" s="44">
        <v>2.307E-3</v>
      </c>
      <c r="I3790" s="44">
        <v>3.2679999999999996E-3</v>
      </c>
      <c r="J3790" s="44">
        <v>3.2500000000000001E-2</v>
      </c>
      <c r="K3790" s="44">
        <v>2.5304000000000004E-2</v>
      </c>
      <c r="M3790" s="45">
        <v>6.5670000000000008E-4</v>
      </c>
    </row>
    <row r="3791" spans="4:13" ht="15.75" customHeight="1" x14ac:dyDescent="0.25">
      <c r="D3791" s="40"/>
      <c r="E3791" s="40"/>
      <c r="F3791" s="101">
        <v>41821</v>
      </c>
      <c r="G3791" s="44">
        <v>1.552E-3</v>
      </c>
      <c r="H3791" s="44">
        <v>2.3180000000000002E-3</v>
      </c>
      <c r="I3791" s="44">
        <v>3.2790000000000002E-3</v>
      </c>
      <c r="J3791" s="44">
        <v>3.2500000000000001E-2</v>
      </c>
      <c r="K3791" s="44">
        <v>2.5647000000000003E-2</v>
      </c>
      <c r="M3791" s="45">
        <v>6.5490000000000004E-4</v>
      </c>
    </row>
    <row r="3792" spans="4:13" ht="15.75" customHeight="1" x14ac:dyDescent="0.25">
      <c r="D3792" s="40"/>
      <c r="E3792" s="40"/>
      <c r="F3792" s="101">
        <v>41822</v>
      </c>
      <c r="G3792" s="44">
        <v>1.555E-3</v>
      </c>
      <c r="H3792" s="44">
        <v>2.346E-3</v>
      </c>
      <c r="I3792" s="44">
        <v>3.2790000000000002E-3</v>
      </c>
      <c r="J3792" s="44">
        <v>3.2500000000000001E-2</v>
      </c>
      <c r="K3792" s="44">
        <v>2.6263999999999999E-2</v>
      </c>
      <c r="M3792" s="45">
        <v>6.6370000000000003E-4</v>
      </c>
    </row>
    <row r="3793" spans="4:13" ht="15.75" customHeight="1" x14ac:dyDescent="0.25">
      <c r="D3793" s="40"/>
      <c r="E3793" s="40"/>
      <c r="F3793" s="101">
        <v>41823</v>
      </c>
      <c r="G3793" s="44">
        <v>1.555E-3</v>
      </c>
      <c r="H3793" s="44">
        <v>2.3210000000000001E-3</v>
      </c>
      <c r="I3793" s="44">
        <v>3.2669999999999999E-3</v>
      </c>
      <c r="J3793" s="44">
        <v>3.2500000000000001E-2</v>
      </c>
      <c r="K3793" s="44">
        <v>2.6383E-2</v>
      </c>
      <c r="M3793" s="45">
        <v>6.6559999999999992E-4</v>
      </c>
    </row>
    <row r="3794" spans="4:13" ht="15.75" customHeight="1" x14ac:dyDescent="0.25">
      <c r="D3794" s="40"/>
      <c r="E3794" s="40"/>
      <c r="F3794" s="101">
        <v>41824</v>
      </c>
      <c r="G3794" s="44">
        <v>1.534E-3</v>
      </c>
      <c r="H3794" s="44">
        <v>2.3310000000000002E-3</v>
      </c>
      <c r="I3794" s="44">
        <v>3.2719999999999997E-3</v>
      </c>
      <c r="J3794" s="44" t="s">
        <v>33</v>
      </c>
      <c r="K3794" s="44">
        <v>2.6383E-2</v>
      </c>
      <c r="M3794" s="45">
        <v>6.6559999999999992E-4</v>
      </c>
    </row>
    <row r="3795" spans="4:13" ht="15.75" customHeight="1" x14ac:dyDescent="0.25">
      <c r="D3795" s="40"/>
      <c r="E3795" s="40"/>
      <c r="F3795" s="101">
        <v>41827</v>
      </c>
      <c r="G3795" s="44">
        <v>1.534E-3</v>
      </c>
      <c r="H3795" s="44">
        <v>2.3410000000000002E-3</v>
      </c>
      <c r="I3795" s="44">
        <v>3.2829999999999999E-3</v>
      </c>
      <c r="J3795" s="44">
        <v>3.2500000000000001E-2</v>
      </c>
      <c r="K3795" s="44">
        <v>2.6110000000000001E-2</v>
      </c>
      <c r="M3795" s="45">
        <v>6.580999999999999E-4</v>
      </c>
    </row>
    <row r="3796" spans="4:13" ht="15.75" customHeight="1" x14ac:dyDescent="0.25">
      <c r="D3796" s="40"/>
      <c r="E3796" s="40"/>
      <c r="F3796" s="101">
        <v>41828</v>
      </c>
      <c r="G3796" s="44">
        <v>1.5249999999999999E-3</v>
      </c>
      <c r="H3796" s="44">
        <v>2.336E-3</v>
      </c>
      <c r="I3796" s="44">
        <v>3.3019999999999998E-3</v>
      </c>
      <c r="J3796" s="44">
        <v>3.2500000000000001E-2</v>
      </c>
      <c r="K3796" s="44">
        <v>2.5557E-2</v>
      </c>
      <c r="M3796" s="45">
        <v>6.580999999999999E-4</v>
      </c>
    </row>
    <row r="3797" spans="4:13" ht="15.75" customHeight="1" x14ac:dyDescent="0.25">
      <c r="D3797" s="40"/>
      <c r="E3797" s="40"/>
      <c r="F3797" s="101">
        <v>41829</v>
      </c>
      <c r="G3797" s="44">
        <v>1.5275E-3</v>
      </c>
      <c r="H3797" s="44">
        <v>2.3410000000000002E-3</v>
      </c>
      <c r="I3797" s="44">
        <v>3.307E-3</v>
      </c>
      <c r="J3797" s="44">
        <v>3.2500000000000001E-2</v>
      </c>
      <c r="K3797" s="44">
        <v>2.5503000000000001E-2</v>
      </c>
      <c r="M3797" s="45">
        <v>6.4549999999999991E-4</v>
      </c>
    </row>
    <row r="3798" spans="4:13" ht="15.75" customHeight="1" x14ac:dyDescent="0.25">
      <c r="D3798" s="40"/>
      <c r="E3798" s="40"/>
      <c r="F3798" s="101">
        <v>41830</v>
      </c>
      <c r="G3798" s="44">
        <v>1.5149999999999999E-3</v>
      </c>
      <c r="H3798" s="44">
        <v>2.336E-3</v>
      </c>
      <c r="I3798" s="44">
        <v>3.2719999999999997E-3</v>
      </c>
      <c r="J3798" s="44">
        <v>3.2500000000000001E-2</v>
      </c>
      <c r="K3798" s="44">
        <v>2.5359E-2</v>
      </c>
      <c r="M3798" s="45">
        <v>6.4999999999999997E-4</v>
      </c>
    </row>
    <row r="3799" spans="4:13" ht="15.75" customHeight="1" x14ac:dyDescent="0.25">
      <c r="D3799" s="40"/>
      <c r="E3799" s="40"/>
      <c r="F3799" s="101">
        <v>41831</v>
      </c>
      <c r="G3799" s="44">
        <v>1.5199999999999999E-3</v>
      </c>
      <c r="H3799" s="44">
        <v>2.336E-3</v>
      </c>
      <c r="I3799" s="44">
        <v>3.2569999999999999E-3</v>
      </c>
      <c r="J3799" s="44">
        <v>3.2500000000000001E-2</v>
      </c>
      <c r="K3799" s="44">
        <v>2.5160000000000002E-2</v>
      </c>
      <c r="M3799" s="45">
        <v>6.5160000000000001E-4</v>
      </c>
    </row>
    <row r="3800" spans="4:13" ht="15.75" customHeight="1" x14ac:dyDescent="0.25">
      <c r="D3800" s="40"/>
      <c r="E3800" s="40"/>
      <c r="F3800" s="101">
        <v>41834</v>
      </c>
      <c r="G3800" s="44">
        <v>1.5199999999999999E-3</v>
      </c>
      <c r="H3800" s="44">
        <v>2.3259999999999999E-3</v>
      </c>
      <c r="I3800" s="44">
        <v>3.2640000000000004E-3</v>
      </c>
      <c r="J3800" s="44">
        <v>3.2500000000000001E-2</v>
      </c>
      <c r="K3800" s="44">
        <v>2.5468000000000001E-2</v>
      </c>
      <c r="M3800" s="45">
        <v>6.4839999999999993E-4</v>
      </c>
    </row>
    <row r="3801" spans="4:13" ht="15.75" customHeight="1" x14ac:dyDescent="0.25">
      <c r="D3801" s="40"/>
      <c r="E3801" s="40"/>
      <c r="F3801" s="101">
        <v>41835</v>
      </c>
      <c r="G3801" s="44">
        <v>1.542E-3</v>
      </c>
      <c r="H3801" s="44">
        <v>2.3310000000000002E-3</v>
      </c>
      <c r="I3801" s="44">
        <v>3.2640000000000004E-3</v>
      </c>
      <c r="J3801" s="44">
        <v>3.2500000000000001E-2</v>
      </c>
      <c r="K3801" s="44">
        <v>2.5468000000000001E-2</v>
      </c>
      <c r="M3801" s="45">
        <v>6.4839999999999993E-4</v>
      </c>
    </row>
    <row r="3802" spans="4:13" ht="15.75" customHeight="1" x14ac:dyDescent="0.25">
      <c r="D3802" s="40"/>
      <c r="E3802" s="40"/>
      <c r="F3802" s="101">
        <v>41836</v>
      </c>
      <c r="G3802" s="44">
        <v>1.5545000000000001E-3</v>
      </c>
      <c r="H3802" s="44">
        <v>2.336E-3</v>
      </c>
      <c r="I3802" s="44">
        <v>3.2659999999999998E-3</v>
      </c>
      <c r="J3802" s="44">
        <v>3.2500000000000001E-2</v>
      </c>
      <c r="K3802" s="44">
        <v>2.5259999999999998E-2</v>
      </c>
      <c r="M3802" s="45">
        <v>6.5149999999999995E-4</v>
      </c>
    </row>
    <row r="3803" spans="4:13" ht="15.75" customHeight="1" x14ac:dyDescent="0.25">
      <c r="D3803" s="40"/>
      <c r="E3803" s="40"/>
      <c r="F3803" s="101">
        <v>41837</v>
      </c>
      <c r="G3803" s="44">
        <v>1.562E-3</v>
      </c>
      <c r="H3803" s="44">
        <v>2.336E-3</v>
      </c>
      <c r="I3803" s="44">
        <v>3.271E-3</v>
      </c>
      <c r="J3803" s="44">
        <v>3.2500000000000001E-2</v>
      </c>
      <c r="K3803" s="44">
        <v>2.4458000000000001E-2</v>
      </c>
      <c r="M3803" s="45">
        <v>6.4999999999999997E-4</v>
      </c>
    </row>
    <row r="3804" spans="4:13" ht="15.75" customHeight="1" x14ac:dyDescent="0.25">
      <c r="D3804" s="40"/>
      <c r="E3804" s="40"/>
      <c r="F3804" s="101">
        <v>41838</v>
      </c>
      <c r="G3804" s="44">
        <v>1.5425E-3</v>
      </c>
      <c r="H3804" s="44">
        <v>2.3159999999999999E-3</v>
      </c>
      <c r="I3804" s="44">
        <v>3.2540000000000004E-3</v>
      </c>
      <c r="J3804" s="44">
        <v>3.2500000000000001E-2</v>
      </c>
      <c r="K3804" s="44">
        <v>2.4809000000000001E-2</v>
      </c>
      <c r="M3804" s="45">
        <v>6.4839999999999993E-4</v>
      </c>
    </row>
    <row r="3805" spans="4:13" ht="15.75" customHeight="1" x14ac:dyDescent="0.25">
      <c r="D3805" s="40"/>
      <c r="E3805" s="40"/>
      <c r="F3805" s="101">
        <v>41841</v>
      </c>
      <c r="G3805" s="44">
        <v>1.5475E-3</v>
      </c>
      <c r="H3805" s="44">
        <v>2.3310000000000002E-3</v>
      </c>
      <c r="I3805" s="44">
        <v>3.2740000000000004E-3</v>
      </c>
      <c r="J3805" s="44">
        <v>3.2500000000000001E-2</v>
      </c>
      <c r="K3805" s="44">
        <v>2.4674000000000001E-2</v>
      </c>
      <c r="M3805" s="45">
        <v>6.3869999999999997E-4</v>
      </c>
    </row>
    <row r="3806" spans="4:13" ht="15.75" customHeight="1" x14ac:dyDescent="0.25">
      <c r="D3806" s="40"/>
      <c r="E3806" s="40"/>
      <c r="F3806" s="101">
        <v>41842</v>
      </c>
      <c r="G3806" s="44">
        <v>1.5525000000000001E-3</v>
      </c>
      <c r="H3806" s="44">
        <v>2.3259999999999999E-3</v>
      </c>
      <c r="I3806" s="44">
        <v>3.271E-3</v>
      </c>
      <c r="J3806" s="44">
        <v>3.2500000000000001E-2</v>
      </c>
      <c r="K3806" s="44">
        <v>2.4601000000000001E-2</v>
      </c>
      <c r="M3806" s="45">
        <v>6.355E-4</v>
      </c>
    </row>
    <row r="3807" spans="4:13" ht="15.75" customHeight="1" x14ac:dyDescent="0.25">
      <c r="D3807" s="40"/>
      <c r="E3807" s="40"/>
      <c r="F3807" s="101">
        <v>41843</v>
      </c>
      <c r="G3807" s="44">
        <v>1.5499999999999999E-3</v>
      </c>
      <c r="H3807" s="44">
        <v>2.3410000000000002E-3</v>
      </c>
      <c r="I3807" s="44">
        <v>3.2879999999999997E-3</v>
      </c>
      <c r="J3807" s="44">
        <v>3.2500000000000001E-2</v>
      </c>
      <c r="K3807" s="44">
        <v>2.4655E-2</v>
      </c>
      <c r="M3807" s="45">
        <v>6.3339999999999989E-4</v>
      </c>
    </row>
    <row r="3808" spans="4:13" ht="15.75" customHeight="1" x14ac:dyDescent="0.25">
      <c r="D3808" s="40"/>
      <c r="E3808" s="40"/>
      <c r="F3808" s="101">
        <v>41844</v>
      </c>
      <c r="G3808" s="44">
        <v>1.5425E-3</v>
      </c>
      <c r="H3808" s="44">
        <v>2.3510000000000002E-3</v>
      </c>
      <c r="I3808" s="44">
        <v>3.2910000000000001E-3</v>
      </c>
      <c r="J3808" s="44">
        <v>3.2500000000000001E-2</v>
      </c>
      <c r="K3808" s="44">
        <v>2.5024999999999999E-2</v>
      </c>
      <c r="M3808" s="45">
        <v>6.3750000000000005E-4</v>
      </c>
    </row>
    <row r="3809" spans="4:13" ht="15.75" customHeight="1" x14ac:dyDescent="0.25">
      <c r="D3809" s="40"/>
      <c r="E3809" s="40"/>
      <c r="F3809" s="101">
        <v>41845</v>
      </c>
      <c r="G3809" s="44">
        <v>1.56E-3</v>
      </c>
      <c r="H3809" s="44">
        <v>2.3410000000000002E-3</v>
      </c>
      <c r="I3809" s="44">
        <v>3.2810000000000001E-3</v>
      </c>
      <c r="J3809" s="44">
        <v>3.2500000000000001E-2</v>
      </c>
      <c r="K3809" s="44">
        <v>2.4655E-2</v>
      </c>
      <c r="M3809" s="45">
        <v>6.3869999999999997E-4</v>
      </c>
    </row>
    <row r="3810" spans="4:13" ht="15.75" customHeight="1" x14ac:dyDescent="0.25">
      <c r="D3810" s="40"/>
      <c r="E3810" s="40"/>
      <c r="F3810" s="101">
        <v>41848</v>
      </c>
      <c r="G3810" s="44">
        <v>1.5499999999999999E-3</v>
      </c>
      <c r="H3810" s="44">
        <v>2.3610000000000003E-3</v>
      </c>
      <c r="I3810" s="44">
        <v>3.2879999999999997E-3</v>
      </c>
      <c r="J3810" s="44">
        <v>3.2500000000000001E-2</v>
      </c>
      <c r="K3810" s="44">
        <v>2.4853E-2</v>
      </c>
      <c r="M3810" s="45">
        <v>6.1609999999999996E-4</v>
      </c>
    </row>
    <row r="3811" spans="4:13" ht="15.75" customHeight="1" x14ac:dyDescent="0.25">
      <c r="D3811" s="40"/>
      <c r="E3811" s="40"/>
      <c r="F3811" s="101">
        <v>41849</v>
      </c>
      <c r="G3811" s="44">
        <v>1.5499999999999999E-3</v>
      </c>
      <c r="H3811" s="44">
        <v>2.3709999999999998E-3</v>
      </c>
      <c r="I3811" s="44">
        <v>3.3E-3</v>
      </c>
      <c r="J3811" s="44">
        <v>3.2500000000000001E-2</v>
      </c>
      <c r="K3811" s="44">
        <v>2.4601000000000001E-2</v>
      </c>
      <c r="M3811" s="45">
        <v>6.0650000000000005E-4</v>
      </c>
    </row>
    <row r="3812" spans="4:13" ht="15.75" customHeight="1" x14ac:dyDescent="0.25">
      <c r="D3812" s="40"/>
      <c r="E3812" s="40"/>
      <c r="F3812" s="101">
        <v>41850</v>
      </c>
      <c r="G3812" s="44">
        <v>1.5579999999999999E-3</v>
      </c>
      <c r="H3812" s="44">
        <v>2.3960000000000001E-3</v>
      </c>
      <c r="I3812" s="44">
        <v>3.3250000000000003E-3</v>
      </c>
      <c r="J3812" s="44">
        <v>3.2500000000000001E-2</v>
      </c>
      <c r="K3812" s="44">
        <v>2.5569000000000001E-2</v>
      </c>
      <c r="M3812" s="45">
        <v>6.0670000000000006E-4</v>
      </c>
    </row>
    <row r="3813" spans="4:13" ht="15.75" customHeight="1" x14ac:dyDescent="0.25">
      <c r="D3813" s="40"/>
      <c r="E3813" s="40"/>
      <c r="F3813" s="101">
        <v>41851</v>
      </c>
      <c r="G3813" s="44">
        <v>1.56E-3</v>
      </c>
      <c r="H3813" s="44">
        <v>2.3909999999999999E-3</v>
      </c>
      <c r="I3813" s="44">
        <v>3.3450000000000003E-3</v>
      </c>
      <c r="J3813" s="44">
        <v>3.2500000000000001E-2</v>
      </c>
      <c r="K3813" s="44">
        <v>2.5578E-2</v>
      </c>
      <c r="M3813" s="45">
        <v>6.0690000000000006E-4</v>
      </c>
    </row>
    <row r="3814" spans="4:13" ht="15.75" customHeight="1" x14ac:dyDescent="0.25">
      <c r="D3814" s="40"/>
      <c r="E3814" s="40"/>
      <c r="F3814" s="101">
        <v>41852</v>
      </c>
      <c r="G3814" s="44">
        <v>1.56E-3</v>
      </c>
      <c r="H3814" s="44">
        <v>2.3809999999999999E-3</v>
      </c>
      <c r="I3814" s="44">
        <v>3.3439999999999998E-3</v>
      </c>
      <c r="J3814" s="44">
        <v>3.2500000000000001E-2</v>
      </c>
      <c r="K3814" s="44">
        <v>2.4925000000000003E-2</v>
      </c>
      <c r="M3814" s="45">
        <v>5.844E-4</v>
      </c>
    </row>
    <row r="3815" spans="4:13" ht="15.75" customHeight="1" x14ac:dyDescent="0.25">
      <c r="D3815" s="40"/>
      <c r="E3815" s="40"/>
      <c r="F3815" s="101">
        <v>41855</v>
      </c>
      <c r="G3815" s="44">
        <v>1.5690000000000001E-3</v>
      </c>
      <c r="H3815" s="44">
        <v>2.3709999999999998E-3</v>
      </c>
      <c r="I3815" s="44">
        <v>3.3059999999999999E-3</v>
      </c>
      <c r="J3815" s="44">
        <v>3.2500000000000001E-2</v>
      </c>
      <c r="K3815" s="44">
        <v>2.4816999999999999E-2</v>
      </c>
      <c r="M3815" s="45">
        <v>5.5809999999999996E-4</v>
      </c>
    </row>
    <row r="3816" spans="4:13" ht="15.75" customHeight="1" x14ac:dyDescent="0.25">
      <c r="D3816" s="40"/>
      <c r="E3816" s="40"/>
      <c r="F3816" s="101">
        <v>41856</v>
      </c>
      <c r="G3816" s="44">
        <v>1.585E-3</v>
      </c>
      <c r="H3816" s="44">
        <v>2.3709999999999998E-3</v>
      </c>
      <c r="I3816" s="44">
        <v>3.2990000000000003E-3</v>
      </c>
      <c r="J3816" s="44">
        <v>3.2500000000000001E-2</v>
      </c>
      <c r="K3816" s="44">
        <v>2.4843999999999998E-2</v>
      </c>
      <c r="M3816" s="45">
        <v>5.5489999999999999E-4</v>
      </c>
    </row>
    <row r="3817" spans="4:13" ht="15.75" customHeight="1" x14ac:dyDescent="0.25">
      <c r="D3817" s="40"/>
      <c r="E3817" s="40"/>
      <c r="F3817" s="101">
        <v>41857</v>
      </c>
      <c r="G3817" s="44">
        <v>1.588E-3</v>
      </c>
      <c r="H3817" s="44">
        <v>2.3419999999999999E-3</v>
      </c>
      <c r="I3817" s="44">
        <v>3.2829999999999999E-3</v>
      </c>
      <c r="J3817" s="44">
        <v>3.2500000000000001E-2</v>
      </c>
      <c r="K3817" s="44">
        <v>2.4708000000000001E-2</v>
      </c>
      <c r="M3817" s="45">
        <v>5.576E-4</v>
      </c>
    </row>
    <row r="3818" spans="4:13" ht="15.75" customHeight="1" x14ac:dyDescent="0.25">
      <c r="D3818" s="40"/>
      <c r="E3818" s="40"/>
      <c r="F3818" s="101">
        <v>41858</v>
      </c>
      <c r="G3818" s="44">
        <v>1.57E-3</v>
      </c>
      <c r="H3818" s="44">
        <v>2.3310000000000002E-3</v>
      </c>
      <c r="I3818" s="44">
        <v>3.2829999999999999E-3</v>
      </c>
      <c r="J3818" s="44">
        <v>3.2500000000000001E-2</v>
      </c>
      <c r="K3818" s="44">
        <v>2.4114E-2</v>
      </c>
      <c r="M3818" s="45">
        <v>5.5630000000000002E-4</v>
      </c>
    </row>
    <row r="3819" spans="4:13" ht="15.75" customHeight="1" x14ac:dyDescent="0.25">
      <c r="D3819" s="40"/>
      <c r="E3819" s="40"/>
      <c r="F3819" s="101">
        <v>41859</v>
      </c>
      <c r="G3819" s="44">
        <v>1.56E-3</v>
      </c>
      <c r="H3819" s="44">
        <v>2.3510000000000002E-3</v>
      </c>
      <c r="I3819" s="44">
        <v>3.2890000000000003E-3</v>
      </c>
      <c r="J3819" s="44">
        <v>3.2500000000000001E-2</v>
      </c>
      <c r="K3819" s="44">
        <v>2.4203000000000002E-2</v>
      </c>
      <c r="M3819" s="45">
        <v>5.5489999999999999E-4</v>
      </c>
    </row>
    <row r="3820" spans="4:13" ht="15.75" customHeight="1" x14ac:dyDescent="0.25">
      <c r="D3820" s="40"/>
      <c r="E3820" s="40"/>
      <c r="F3820" s="101">
        <v>41862</v>
      </c>
      <c r="G3820" s="44">
        <v>1.555E-3</v>
      </c>
      <c r="H3820" s="44">
        <v>2.3380000000000002E-3</v>
      </c>
      <c r="I3820" s="44">
        <v>3.2810000000000001E-3</v>
      </c>
      <c r="J3820" s="44">
        <v>3.2500000000000001E-2</v>
      </c>
      <c r="K3820" s="44">
        <v>2.4275000000000001E-2</v>
      </c>
      <c r="M3820" s="45">
        <v>5.5489999999999999E-4</v>
      </c>
    </row>
    <row r="3821" spans="4:13" ht="15.75" customHeight="1" x14ac:dyDescent="0.25">
      <c r="D3821" s="40"/>
      <c r="E3821" s="40"/>
      <c r="F3821" s="101">
        <v>41863</v>
      </c>
      <c r="G3821" s="44">
        <v>1.56E-3</v>
      </c>
      <c r="H3821" s="44">
        <v>2.3310000000000002E-3</v>
      </c>
      <c r="I3821" s="44">
        <v>3.2890000000000003E-3</v>
      </c>
      <c r="J3821" s="44">
        <v>3.2500000000000001E-2</v>
      </c>
      <c r="K3821" s="44">
        <v>2.4490999999999999E-2</v>
      </c>
      <c r="M3821" s="45">
        <v>5.5159999999999996E-4</v>
      </c>
    </row>
    <row r="3822" spans="4:13" ht="15.75" customHeight="1" x14ac:dyDescent="0.25">
      <c r="D3822" s="40"/>
      <c r="E3822" s="40"/>
      <c r="F3822" s="101">
        <v>41864</v>
      </c>
      <c r="G3822" s="44">
        <v>1.5499999999999999E-3</v>
      </c>
      <c r="H3822" s="44">
        <v>2.336E-3</v>
      </c>
      <c r="I3822" s="44">
        <v>3.3090000000000003E-3</v>
      </c>
      <c r="J3822" s="44">
        <v>3.2500000000000001E-2</v>
      </c>
      <c r="K3822" s="44">
        <v>2.4166E-2</v>
      </c>
      <c r="M3822" s="45">
        <v>5.4549999999999998E-4</v>
      </c>
    </row>
    <row r="3823" spans="4:13" ht="15.75" customHeight="1" x14ac:dyDescent="0.25">
      <c r="D3823" s="40"/>
      <c r="E3823" s="40"/>
      <c r="F3823" s="101">
        <v>41865</v>
      </c>
      <c r="G3823" s="44">
        <v>1.5499999999999999E-3</v>
      </c>
      <c r="H3823" s="44">
        <v>2.3110000000000001E-3</v>
      </c>
      <c r="I3823" s="44">
        <v>3.2919999999999998E-3</v>
      </c>
      <c r="J3823" s="44">
        <v>3.2500000000000001E-2</v>
      </c>
      <c r="K3823" s="44">
        <v>2.4014999999999998E-2</v>
      </c>
      <c r="M3823" s="45">
        <v>5.4690000000000001E-4</v>
      </c>
    </row>
    <row r="3824" spans="4:13" ht="15.75" customHeight="1" x14ac:dyDescent="0.25">
      <c r="D3824" s="40"/>
      <c r="E3824" s="40"/>
      <c r="F3824" s="101">
        <v>41866</v>
      </c>
      <c r="G3824" s="44">
        <v>1.555E-3</v>
      </c>
      <c r="H3824" s="44">
        <v>2.3210000000000001E-3</v>
      </c>
      <c r="I3824" s="44">
        <v>3.2850000000000002E-3</v>
      </c>
      <c r="J3824" s="44">
        <v>3.2500000000000001E-2</v>
      </c>
      <c r="K3824" s="44">
        <v>2.3397000000000001E-2</v>
      </c>
      <c r="M3824" s="45">
        <v>5.4520000000000002E-4</v>
      </c>
    </row>
    <row r="3825" spans="4:13" ht="15.75" customHeight="1" x14ac:dyDescent="0.25">
      <c r="D3825" s="40"/>
      <c r="E3825" s="40"/>
      <c r="F3825" s="101">
        <v>41869</v>
      </c>
      <c r="G3825" s="44">
        <v>1.555E-3</v>
      </c>
      <c r="H3825" s="44">
        <v>2.3210000000000001E-3</v>
      </c>
      <c r="I3825" s="44">
        <v>3.2850000000000002E-3</v>
      </c>
      <c r="J3825" s="44">
        <v>3.2500000000000001E-2</v>
      </c>
      <c r="K3825" s="44">
        <v>2.3927E-2</v>
      </c>
      <c r="M3825" s="45">
        <v>5.2900000000000006E-4</v>
      </c>
    </row>
    <row r="3826" spans="4:13" ht="15.75" customHeight="1" x14ac:dyDescent="0.25">
      <c r="D3826" s="40"/>
      <c r="E3826" s="40"/>
      <c r="F3826" s="101">
        <v>41870</v>
      </c>
      <c r="G3826" s="44">
        <v>1.555E-3</v>
      </c>
      <c r="H3826" s="44">
        <v>2.3440000000000002E-3</v>
      </c>
      <c r="I3826" s="44">
        <v>3.2850000000000002E-3</v>
      </c>
      <c r="J3826" s="44">
        <v>3.2500000000000001E-2</v>
      </c>
      <c r="K3826" s="44">
        <v>2.3997000000000001E-2</v>
      </c>
      <c r="M3826" s="45">
        <v>5.1940000000000005E-4</v>
      </c>
    </row>
    <row r="3827" spans="4:13" ht="15.75" customHeight="1" x14ac:dyDescent="0.25">
      <c r="D3827" s="40"/>
      <c r="E3827" s="40"/>
      <c r="F3827" s="101">
        <v>41871</v>
      </c>
      <c r="G3827" s="44">
        <v>1.5499999999999999E-3</v>
      </c>
      <c r="H3827" s="44">
        <v>2.349E-3</v>
      </c>
      <c r="I3827" s="44">
        <v>3.2700000000000003E-3</v>
      </c>
      <c r="J3827" s="44">
        <v>3.2500000000000001E-2</v>
      </c>
      <c r="K3827" s="44">
        <v>2.4264000000000001E-2</v>
      </c>
      <c r="M3827" s="45">
        <v>5.061E-4</v>
      </c>
    </row>
    <row r="3828" spans="4:13" ht="15.75" customHeight="1" x14ac:dyDescent="0.25">
      <c r="D3828" s="40"/>
      <c r="E3828" s="40"/>
      <c r="F3828" s="101">
        <v>41872</v>
      </c>
      <c r="G3828" s="44">
        <v>1.5499999999999999E-3</v>
      </c>
      <c r="H3828" s="44">
        <v>2.349E-3</v>
      </c>
      <c r="I3828" s="44">
        <v>3.29E-3</v>
      </c>
      <c r="J3828" s="44">
        <v>3.2500000000000001E-2</v>
      </c>
      <c r="K3828" s="44">
        <v>2.4067999999999999E-2</v>
      </c>
      <c r="M3828" s="45">
        <v>5.063E-4</v>
      </c>
    </row>
    <row r="3829" spans="4:13" ht="15.75" customHeight="1" x14ac:dyDescent="0.25">
      <c r="D3829" s="40"/>
      <c r="E3829" s="40"/>
      <c r="F3829" s="101">
        <v>41873</v>
      </c>
      <c r="G3829" s="44">
        <v>1.5499999999999999E-3</v>
      </c>
      <c r="H3829" s="44">
        <v>2.3839999999999998E-3</v>
      </c>
      <c r="I3829" s="44">
        <v>3.3050000000000002E-3</v>
      </c>
      <c r="J3829" s="44">
        <v>3.2500000000000001E-2</v>
      </c>
      <c r="K3829" s="44">
        <v>2.4024E-2</v>
      </c>
      <c r="M3829" s="45">
        <v>5.0650000000000001E-4</v>
      </c>
    </row>
    <row r="3830" spans="4:13" ht="15.75" customHeight="1" x14ac:dyDescent="0.25">
      <c r="D3830" s="40"/>
      <c r="E3830" s="40"/>
      <c r="F3830" s="101">
        <v>41876</v>
      </c>
      <c r="G3830" s="44" t="s">
        <v>33</v>
      </c>
      <c r="H3830" s="44" t="s">
        <v>33</v>
      </c>
      <c r="I3830" s="44" t="s">
        <v>33</v>
      </c>
      <c r="J3830" s="44">
        <v>3.2500000000000001E-2</v>
      </c>
      <c r="K3830" s="44">
        <v>2.3820000000000001E-2</v>
      </c>
      <c r="M3830" s="45">
        <v>4.8070000000000003E-4</v>
      </c>
    </row>
    <row r="3831" spans="4:13" ht="15.75" customHeight="1" x14ac:dyDescent="0.25">
      <c r="D3831" s="40"/>
      <c r="E3831" s="40"/>
      <c r="F3831" s="101">
        <v>41877</v>
      </c>
      <c r="G3831" s="44">
        <v>1.56E-3</v>
      </c>
      <c r="H3831" s="44">
        <v>2.3809999999999999E-3</v>
      </c>
      <c r="I3831" s="44">
        <v>3.2990000000000003E-3</v>
      </c>
      <c r="J3831" s="44">
        <v>3.2500000000000001E-2</v>
      </c>
      <c r="K3831" s="44">
        <v>2.3961999999999997E-2</v>
      </c>
      <c r="M3831" s="45">
        <v>4.7419999999999998E-4</v>
      </c>
    </row>
    <row r="3832" spans="4:13" ht="15.75" customHeight="1" x14ac:dyDescent="0.25">
      <c r="D3832" s="40"/>
      <c r="E3832" s="40"/>
      <c r="F3832" s="101">
        <v>41878</v>
      </c>
      <c r="G3832" s="44">
        <v>1.567E-3</v>
      </c>
      <c r="H3832" s="44">
        <v>2.346E-3</v>
      </c>
      <c r="I3832" s="44">
        <v>3.3189999999999999E-3</v>
      </c>
      <c r="J3832" s="44">
        <v>3.2500000000000001E-2</v>
      </c>
      <c r="K3832" s="44">
        <v>2.3573E-2</v>
      </c>
      <c r="M3832" s="45">
        <v>4.5760000000000001E-4</v>
      </c>
    </row>
    <row r="3833" spans="4:13" ht="15.75" customHeight="1" x14ac:dyDescent="0.25">
      <c r="D3833" s="40"/>
      <c r="E3833" s="40"/>
      <c r="F3833" s="101">
        <v>41879</v>
      </c>
      <c r="G3833" s="44">
        <v>1.5449999999999999E-3</v>
      </c>
      <c r="H3833" s="44">
        <v>2.336E-3</v>
      </c>
      <c r="I3833" s="44">
        <v>3.3189999999999999E-3</v>
      </c>
      <c r="J3833" s="44">
        <v>3.2500000000000001E-2</v>
      </c>
      <c r="K3833" s="44">
        <v>2.3361E-2</v>
      </c>
      <c r="M3833" s="45">
        <v>4.594E-4</v>
      </c>
    </row>
    <row r="3834" spans="4:13" ht="15.75" customHeight="1" x14ac:dyDescent="0.25">
      <c r="D3834" s="40"/>
      <c r="E3834" s="40"/>
      <c r="F3834" s="101">
        <v>41880</v>
      </c>
      <c r="G3834" s="44">
        <v>1.57E-3</v>
      </c>
      <c r="H3834" s="44">
        <v>2.336E-3</v>
      </c>
      <c r="I3834" s="44">
        <v>3.2990000000000003E-3</v>
      </c>
      <c r="J3834" s="44">
        <v>3.2500000000000001E-2</v>
      </c>
      <c r="K3834" s="44">
        <v>2.3431E-2</v>
      </c>
      <c r="M3834" s="45">
        <v>4.6129999999999999E-4</v>
      </c>
    </row>
    <row r="3835" spans="4:13" ht="15.75" customHeight="1" x14ac:dyDescent="0.25">
      <c r="D3835" s="40"/>
      <c r="E3835" s="40"/>
      <c r="F3835" s="101">
        <v>41883</v>
      </c>
      <c r="G3835" s="44">
        <v>1.565E-3</v>
      </c>
      <c r="H3835" s="44">
        <v>2.336E-3</v>
      </c>
      <c r="I3835" s="44">
        <v>3.2940000000000001E-3</v>
      </c>
      <c r="J3835" s="44" t="s">
        <v>33</v>
      </c>
      <c r="K3835" s="44">
        <v>2.3431E-2</v>
      </c>
      <c r="M3835" s="45">
        <v>4.6129999999999999E-4</v>
      </c>
    </row>
    <row r="3836" spans="4:13" ht="15.75" customHeight="1" x14ac:dyDescent="0.25">
      <c r="D3836" s="40"/>
      <c r="E3836" s="40"/>
      <c r="F3836" s="101">
        <v>41884</v>
      </c>
      <c r="G3836" s="44">
        <v>1.565E-3</v>
      </c>
      <c r="H3836" s="44">
        <v>2.3310000000000002E-3</v>
      </c>
      <c r="I3836" s="44">
        <v>3.2965E-3</v>
      </c>
      <c r="J3836" s="44">
        <v>3.2500000000000001E-2</v>
      </c>
      <c r="K3836" s="44">
        <v>2.4211E-2</v>
      </c>
      <c r="M3836" s="45">
        <v>4.2999999999999999E-4</v>
      </c>
    </row>
    <row r="3837" spans="4:13" ht="15.75" customHeight="1" x14ac:dyDescent="0.25">
      <c r="D3837" s="40"/>
      <c r="E3837" s="40"/>
      <c r="F3837" s="101">
        <v>41885</v>
      </c>
      <c r="G3837" s="44">
        <v>1.5609999999999999E-3</v>
      </c>
      <c r="H3837" s="44">
        <v>2.3410000000000002E-3</v>
      </c>
      <c r="I3837" s="44">
        <v>3.2890000000000003E-3</v>
      </c>
      <c r="J3837" s="44">
        <v>3.2500000000000001E-2</v>
      </c>
      <c r="K3837" s="44">
        <v>2.3961999999999997E-2</v>
      </c>
      <c r="M3837" s="45">
        <v>4.2670000000000002E-4</v>
      </c>
    </row>
    <row r="3838" spans="4:13" ht="15.75" customHeight="1" x14ac:dyDescent="0.25">
      <c r="D3838" s="40"/>
      <c r="E3838" s="40"/>
      <c r="F3838" s="101">
        <v>41886</v>
      </c>
      <c r="G3838" s="44">
        <v>1.5609999999999999E-3</v>
      </c>
      <c r="H3838" s="44">
        <v>2.3310000000000002E-3</v>
      </c>
      <c r="I3838" s="44">
        <v>3.2890000000000003E-3</v>
      </c>
      <c r="J3838" s="44">
        <v>3.2500000000000001E-2</v>
      </c>
      <c r="K3838" s="44">
        <v>2.4497000000000001E-2</v>
      </c>
      <c r="M3838" s="45">
        <v>4.3130000000000002E-4</v>
      </c>
    </row>
    <row r="3839" spans="4:13" ht="15.75" customHeight="1" x14ac:dyDescent="0.25">
      <c r="D3839" s="40"/>
      <c r="E3839" s="40"/>
      <c r="F3839" s="101">
        <v>41887</v>
      </c>
      <c r="G3839" s="44">
        <v>1.5279999999999998E-3</v>
      </c>
      <c r="H3839" s="44">
        <v>2.323E-3</v>
      </c>
      <c r="I3839" s="44">
        <v>3.2700000000000003E-3</v>
      </c>
      <c r="J3839" s="44">
        <v>3.2500000000000001E-2</v>
      </c>
      <c r="K3839" s="44">
        <v>2.4586999999999998E-2</v>
      </c>
      <c r="M3839" s="45">
        <v>4.258E-4</v>
      </c>
    </row>
    <row r="3840" spans="4:13" ht="15.75" customHeight="1" x14ac:dyDescent="0.25">
      <c r="D3840" s="40"/>
      <c r="E3840" s="40"/>
      <c r="F3840" s="101">
        <v>41890</v>
      </c>
      <c r="G3840" s="44">
        <v>1.5349999999999999E-3</v>
      </c>
      <c r="H3840" s="44">
        <v>2.336E-3</v>
      </c>
      <c r="I3840" s="44">
        <v>3.2629999999999998E-3</v>
      </c>
      <c r="J3840" s="44">
        <v>3.2500000000000001E-2</v>
      </c>
      <c r="K3840" s="44">
        <v>2.4712000000000001E-2</v>
      </c>
      <c r="M3840" s="45">
        <v>4.0999999999999999E-4</v>
      </c>
    </row>
    <row r="3841" spans="4:13" ht="15.75" customHeight="1" x14ac:dyDescent="0.25">
      <c r="D3841" s="40"/>
      <c r="E3841" s="40"/>
      <c r="F3841" s="101">
        <v>41891</v>
      </c>
      <c r="G3841" s="44">
        <v>1.5349999999999999E-3</v>
      </c>
      <c r="H3841" s="44">
        <v>2.346E-3</v>
      </c>
      <c r="I3841" s="44">
        <v>3.2940000000000001E-3</v>
      </c>
      <c r="J3841" s="44">
        <v>3.2500000000000001E-2</v>
      </c>
      <c r="K3841" s="44">
        <v>2.5035999999999999E-2</v>
      </c>
      <c r="M3841" s="45">
        <v>4.0669999999999997E-4</v>
      </c>
    </row>
    <row r="3842" spans="4:13" ht="15.75" customHeight="1" x14ac:dyDescent="0.25">
      <c r="D3842" s="40"/>
      <c r="E3842" s="40"/>
      <c r="F3842" s="101">
        <v>41892</v>
      </c>
      <c r="G3842" s="44">
        <v>1.5349999999999999E-3</v>
      </c>
      <c r="H3842" s="44">
        <v>2.346E-3</v>
      </c>
      <c r="I3842" s="44">
        <v>3.3139999999999997E-3</v>
      </c>
      <c r="J3842" s="44">
        <v>3.2500000000000001E-2</v>
      </c>
      <c r="K3842" s="44">
        <v>2.5413999999999999E-2</v>
      </c>
      <c r="M3842" s="45">
        <v>4.0669999999999997E-4</v>
      </c>
    </row>
    <row r="3843" spans="4:13" ht="15.75" customHeight="1" x14ac:dyDescent="0.25">
      <c r="D3843" s="40"/>
      <c r="E3843" s="40"/>
      <c r="F3843" s="101">
        <v>41893</v>
      </c>
      <c r="G3843" s="44">
        <v>1.5359999999999998E-3</v>
      </c>
      <c r="H3843" s="44">
        <v>2.3410000000000002E-3</v>
      </c>
      <c r="I3843" s="44">
        <v>3.3090000000000003E-3</v>
      </c>
      <c r="J3843" s="44">
        <v>3.2500000000000001E-2</v>
      </c>
      <c r="K3843" s="44">
        <v>2.5495999999999998E-2</v>
      </c>
      <c r="M3843" s="45">
        <v>4.2729999999999998E-4</v>
      </c>
    </row>
    <row r="3844" spans="4:13" ht="15.75" customHeight="1" x14ac:dyDescent="0.25">
      <c r="D3844" s="40"/>
      <c r="E3844" s="40"/>
      <c r="F3844" s="101">
        <v>41894</v>
      </c>
      <c r="G3844" s="44">
        <v>1.5359999999999998E-3</v>
      </c>
      <c r="H3844" s="44">
        <v>2.346E-3</v>
      </c>
      <c r="I3844" s="44">
        <v>3.3090000000000003E-3</v>
      </c>
      <c r="J3844" s="44">
        <v>3.2500000000000001E-2</v>
      </c>
      <c r="K3844" s="44">
        <v>2.6105E-2</v>
      </c>
      <c r="M3844" s="45">
        <v>4.2500000000000003E-4</v>
      </c>
    </row>
    <row r="3845" spans="4:13" ht="15.75" customHeight="1" x14ac:dyDescent="0.25">
      <c r="D3845" s="40"/>
      <c r="E3845" s="40"/>
      <c r="F3845" s="101">
        <v>41897</v>
      </c>
      <c r="G3845" s="44">
        <v>1.5359999999999998E-3</v>
      </c>
      <c r="H3845" s="44">
        <v>2.346E-3</v>
      </c>
      <c r="I3845" s="44">
        <v>3.3090000000000003E-3</v>
      </c>
      <c r="J3845" s="44">
        <v>3.2500000000000001E-2</v>
      </c>
      <c r="K3845" s="44">
        <v>2.5886999999999997E-2</v>
      </c>
      <c r="M3845" s="45">
        <v>4.2329999999999999E-4</v>
      </c>
    </row>
    <row r="3846" spans="4:13" ht="15.75" customHeight="1" x14ac:dyDescent="0.25">
      <c r="D3846" s="40"/>
      <c r="E3846" s="40"/>
      <c r="F3846" s="101">
        <v>41898</v>
      </c>
      <c r="G3846" s="44">
        <v>1.5349999999999999E-3</v>
      </c>
      <c r="H3846" s="44">
        <v>2.3440000000000002E-3</v>
      </c>
      <c r="I3846" s="44">
        <v>3.3015000000000002E-3</v>
      </c>
      <c r="J3846" s="44">
        <v>3.2500000000000001E-2</v>
      </c>
      <c r="K3846" s="44">
        <v>2.5923999999999999E-2</v>
      </c>
      <c r="M3846" s="45">
        <v>4.3330000000000002E-4</v>
      </c>
    </row>
    <row r="3847" spans="4:13" ht="15.75" customHeight="1" x14ac:dyDescent="0.25">
      <c r="D3847" s="40"/>
      <c r="E3847" s="40"/>
      <c r="F3847" s="101">
        <v>41899</v>
      </c>
      <c r="G3847" s="44">
        <v>1.5299999999999999E-3</v>
      </c>
      <c r="H3847" s="44">
        <v>2.3410000000000002E-3</v>
      </c>
      <c r="I3847" s="44">
        <v>3.3040000000000001E-3</v>
      </c>
      <c r="J3847" s="44">
        <v>3.2500000000000001E-2</v>
      </c>
      <c r="K3847" s="44">
        <v>2.6198000000000003E-2</v>
      </c>
      <c r="M3847" s="45">
        <v>4.4999999999999999E-4</v>
      </c>
    </row>
    <row r="3848" spans="4:13" ht="15.75" customHeight="1" x14ac:dyDescent="0.25">
      <c r="D3848" s="40"/>
      <c r="E3848" s="40"/>
      <c r="F3848" s="101">
        <v>41900</v>
      </c>
      <c r="G3848" s="44">
        <v>1.5349999999999999E-3</v>
      </c>
      <c r="H3848" s="44">
        <v>2.3310000000000002E-3</v>
      </c>
      <c r="I3848" s="44">
        <v>3.3040000000000001E-3</v>
      </c>
      <c r="J3848" s="44">
        <v>3.2500000000000001E-2</v>
      </c>
      <c r="K3848" s="44">
        <v>2.6143999999999997E-2</v>
      </c>
      <c r="M3848" s="45">
        <v>5.1880000000000003E-4</v>
      </c>
    </row>
    <row r="3849" spans="4:13" ht="15.75" customHeight="1" x14ac:dyDescent="0.25">
      <c r="D3849" s="40"/>
      <c r="E3849" s="40"/>
      <c r="F3849" s="101">
        <v>41901</v>
      </c>
      <c r="G3849" s="44">
        <v>1.5399999999999999E-3</v>
      </c>
      <c r="H3849" s="44">
        <v>2.3310000000000002E-3</v>
      </c>
      <c r="I3849" s="44">
        <v>3.3090000000000003E-3</v>
      </c>
      <c r="J3849" s="44">
        <v>3.2500000000000001E-2</v>
      </c>
      <c r="K3849" s="44">
        <v>2.5745000000000001E-2</v>
      </c>
      <c r="M3849" s="45">
        <v>5.2260000000000002E-4</v>
      </c>
    </row>
    <row r="3850" spans="4:13" ht="15.75" customHeight="1" x14ac:dyDescent="0.25">
      <c r="D3850" s="40"/>
      <c r="E3850" s="40"/>
      <c r="F3850" s="101">
        <v>41904</v>
      </c>
      <c r="G3850" s="44">
        <v>1.5449999999999999E-3</v>
      </c>
      <c r="H3850" s="44">
        <v>2.356E-3</v>
      </c>
      <c r="I3850" s="44">
        <v>3.3040000000000001E-3</v>
      </c>
      <c r="J3850" s="44">
        <v>3.2500000000000001E-2</v>
      </c>
      <c r="K3850" s="44">
        <v>2.5636000000000003E-2</v>
      </c>
      <c r="M3850" s="45">
        <v>5.5329999999999995E-4</v>
      </c>
    </row>
    <row r="3851" spans="4:13" ht="15.75" customHeight="1" x14ac:dyDescent="0.25">
      <c r="D3851" s="40"/>
      <c r="E3851" s="40"/>
      <c r="F3851" s="101">
        <v>41905</v>
      </c>
      <c r="G3851" s="44">
        <v>1.5449999999999999E-3</v>
      </c>
      <c r="H3851" s="44">
        <v>2.3410000000000002E-3</v>
      </c>
      <c r="I3851" s="44">
        <v>3.2990000000000003E-3</v>
      </c>
      <c r="J3851" s="44">
        <v>3.2500000000000001E-2</v>
      </c>
      <c r="K3851" s="44">
        <v>2.5274999999999999E-2</v>
      </c>
      <c r="M3851" s="45">
        <v>5.6329999999999998E-4</v>
      </c>
    </row>
    <row r="3852" spans="4:13" ht="15.75" customHeight="1" x14ac:dyDescent="0.25">
      <c r="D3852" s="40"/>
      <c r="E3852" s="40"/>
      <c r="F3852" s="101">
        <v>41906</v>
      </c>
      <c r="G3852" s="44">
        <v>1.5349999999999999E-3</v>
      </c>
      <c r="H3852" s="44">
        <v>2.3510000000000002E-3</v>
      </c>
      <c r="I3852" s="44">
        <v>3.3115000000000002E-3</v>
      </c>
      <c r="J3852" s="44">
        <v>3.2500000000000001E-2</v>
      </c>
      <c r="K3852" s="44">
        <v>2.5637E-2</v>
      </c>
      <c r="M3852" s="45">
        <v>5.7669999999999998E-4</v>
      </c>
    </row>
    <row r="3853" spans="4:13" ht="15.75" customHeight="1" x14ac:dyDescent="0.25">
      <c r="D3853" s="40"/>
      <c r="E3853" s="40"/>
      <c r="F3853" s="101">
        <v>41907</v>
      </c>
      <c r="G3853" s="44">
        <v>1.5149999999999999E-3</v>
      </c>
      <c r="H3853" s="44">
        <v>2.336E-3</v>
      </c>
      <c r="I3853" s="44">
        <v>3.3139999999999997E-3</v>
      </c>
      <c r="J3853" s="44">
        <v>3.2500000000000001E-2</v>
      </c>
      <c r="K3853" s="44">
        <v>2.5022000000000003E-2</v>
      </c>
      <c r="M3853" s="45">
        <v>6.0630000000000005E-4</v>
      </c>
    </row>
    <row r="3854" spans="4:13" ht="15.75" customHeight="1" x14ac:dyDescent="0.25">
      <c r="D3854" s="40"/>
      <c r="E3854" s="40"/>
      <c r="F3854" s="101">
        <v>41908</v>
      </c>
      <c r="G3854" s="44">
        <v>1.5399999999999999E-3</v>
      </c>
      <c r="H3854" s="44">
        <v>2.3310000000000002E-3</v>
      </c>
      <c r="I3854" s="44">
        <v>3.3040000000000001E-3</v>
      </c>
      <c r="J3854" s="44">
        <v>3.2500000000000001E-2</v>
      </c>
      <c r="K3854" s="44">
        <v>2.5276E-2</v>
      </c>
      <c r="M3854" s="45">
        <v>6.1609999999999996E-4</v>
      </c>
    </row>
    <row r="3855" spans="4:13" ht="15.75" customHeight="1" x14ac:dyDescent="0.25">
      <c r="D3855" s="40"/>
      <c r="E3855" s="40"/>
      <c r="F3855" s="101">
        <v>41911</v>
      </c>
      <c r="G3855" s="44">
        <v>1.5249999999999999E-3</v>
      </c>
      <c r="H3855" s="44">
        <v>2.3510000000000002E-3</v>
      </c>
      <c r="I3855" s="44">
        <v>3.3065E-3</v>
      </c>
      <c r="J3855" s="44">
        <v>3.2500000000000001E-2</v>
      </c>
      <c r="K3855" s="44">
        <v>2.4771000000000001E-2</v>
      </c>
      <c r="M3855" s="45">
        <v>6.6E-4</v>
      </c>
    </row>
    <row r="3856" spans="4:13" ht="15.75" customHeight="1" x14ac:dyDescent="0.25">
      <c r="D3856" s="40"/>
      <c r="E3856" s="40"/>
      <c r="F3856" s="101">
        <v>41912</v>
      </c>
      <c r="G3856" s="44">
        <v>1.565E-3</v>
      </c>
      <c r="H3856" s="44">
        <v>2.3510000000000002E-3</v>
      </c>
      <c r="I3856" s="44">
        <v>3.3040000000000001E-3</v>
      </c>
      <c r="J3856" s="44">
        <v>3.2500000000000001E-2</v>
      </c>
      <c r="K3856" s="44">
        <v>2.4888E-2</v>
      </c>
      <c r="M3856" s="45">
        <v>6.734E-4</v>
      </c>
    </row>
    <row r="3857" spans="4:13" ht="15.75" customHeight="1" x14ac:dyDescent="0.25">
      <c r="D3857" s="40"/>
      <c r="E3857" s="40"/>
      <c r="F3857" s="101">
        <v>41913</v>
      </c>
      <c r="G3857" s="44">
        <v>1.5199999999999999E-3</v>
      </c>
      <c r="H3857" s="44">
        <v>2.3259999999999999E-3</v>
      </c>
      <c r="I3857" s="44">
        <v>3.2469999999999999E-3</v>
      </c>
      <c r="J3857" s="44">
        <v>3.2500000000000001E-2</v>
      </c>
      <c r="K3857" s="44">
        <v>2.3856000000000002E-2</v>
      </c>
      <c r="M3857" s="45">
        <v>7.5759999999999998E-4</v>
      </c>
    </row>
    <row r="3858" spans="4:13" ht="15.75" customHeight="1" x14ac:dyDescent="0.25">
      <c r="D3858" s="40"/>
      <c r="E3858" s="40"/>
      <c r="F3858" s="101">
        <v>41914</v>
      </c>
      <c r="G3858" s="44">
        <v>1.5199999999999999E-3</v>
      </c>
      <c r="H3858" s="44">
        <v>2.3119999999999998E-3</v>
      </c>
      <c r="I3858" s="44">
        <v>3.2379999999999996E-3</v>
      </c>
      <c r="J3858" s="44">
        <v>3.2500000000000001E-2</v>
      </c>
      <c r="K3858" s="44">
        <v>2.4249999999999997E-2</v>
      </c>
      <c r="M3858" s="45">
        <v>7.7189999999999995E-4</v>
      </c>
    </row>
    <row r="3859" spans="4:13" ht="15.75" customHeight="1" x14ac:dyDescent="0.25">
      <c r="D3859" s="40"/>
      <c r="E3859" s="40"/>
      <c r="F3859" s="101">
        <v>41915</v>
      </c>
      <c r="G3859" s="44">
        <v>1.5299999999999999E-3</v>
      </c>
      <c r="H3859" s="44">
        <v>2.3159999999999999E-3</v>
      </c>
      <c r="I3859" s="44">
        <v>3.2469999999999999E-3</v>
      </c>
      <c r="J3859" s="44">
        <v>3.2500000000000001E-2</v>
      </c>
      <c r="K3859" s="44">
        <v>2.4340000000000001E-2</v>
      </c>
      <c r="M3859" s="45">
        <v>7.8390000000000003E-4</v>
      </c>
    </row>
    <row r="3860" spans="4:13" ht="15.75" customHeight="1" x14ac:dyDescent="0.25">
      <c r="D3860" s="40"/>
      <c r="E3860" s="40"/>
      <c r="F3860" s="101">
        <v>41918</v>
      </c>
      <c r="G3860" s="44">
        <v>1.5299999999999999E-3</v>
      </c>
      <c r="H3860" s="44">
        <v>2.3259999999999999E-3</v>
      </c>
      <c r="I3860" s="44">
        <v>3.2640000000000004E-3</v>
      </c>
      <c r="J3860" s="44">
        <v>3.2500000000000001E-2</v>
      </c>
      <c r="K3860" s="44">
        <v>2.4195999999999999E-2</v>
      </c>
      <c r="M3860" s="45">
        <v>8.162E-4</v>
      </c>
    </row>
    <row r="3861" spans="4:13" ht="15.75" customHeight="1" x14ac:dyDescent="0.25">
      <c r="D3861" s="40"/>
      <c r="E3861" s="40"/>
      <c r="F3861" s="101">
        <v>41919</v>
      </c>
      <c r="G3861" s="44">
        <v>1.5249999999999999E-3</v>
      </c>
      <c r="H3861" s="44">
        <v>2.3110000000000001E-3</v>
      </c>
      <c r="I3861" s="44">
        <v>3.2764999999999999E-3</v>
      </c>
      <c r="J3861" s="44">
        <v>3.2500000000000001E-2</v>
      </c>
      <c r="K3861" s="44">
        <v>2.3391000000000002E-2</v>
      </c>
      <c r="M3861" s="45">
        <v>8.2580000000000001E-4</v>
      </c>
    </row>
    <row r="3862" spans="4:13" ht="15.75" customHeight="1" x14ac:dyDescent="0.25">
      <c r="D3862" s="40"/>
      <c r="E3862" s="40"/>
      <c r="F3862" s="101">
        <v>41920</v>
      </c>
      <c r="G3862" s="44">
        <v>1.5179999999999998E-3</v>
      </c>
      <c r="H3862" s="44">
        <v>2.2910000000000001E-3</v>
      </c>
      <c r="I3862" s="44">
        <v>3.2415E-3</v>
      </c>
      <c r="J3862" s="44">
        <v>3.2500000000000001E-2</v>
      </c>
      <c r="K3862" s="44">
        <v>2.3212999999999998E-2</v>
      </c>
      <c r="M3862" s="45">
        <v>8.1519999999999997E-4</v>
      </c>
    </row>
    <row r="3863" spans="4:13" ht="15.75" customHeight="1" x14ac:dyDescent="0.25">
      <c r="D3863" s="40"/>
      <c r="E3863" s="40"/>
      <c r="F3863" s="101">
        <v>41921</v>
      </c>
      <c r="G3863" s="44">
        <v>1.5269999999999999E-3</v>
      </c>
      <c r="H3863" s="44">
        <v>2.2910000000000001E-3</v>
      </c>
      <c r="I3863" s="44">
        <v>3.1940000000000002E-3</v>
      </c>
      <c r="J3863" s="44">
        <v>3.2500000000000001E-2</v>
      </c>
      <c r="K3863" s="44">
        <v>2.3133000000000001E-2</v>
      </c>
      <c r="M3863" s="45">
        <v>8.2820000000000007E-4</v>
      </c>
    </row>
    <row r="3864" spans="4:13" ht="15.75" customHeight="1" x14ac:dyDescent="0.25">
      <c r="D3864" s="40"/>
      <c r="E3864" s="40"/>
      <c r="F3864" s="101">
        <v>41922</v>
      </c>
      <c r="G3864" s="44">
        <v>1.5279999999999998E-3</v>
      </c>
      <c r="H3864" s="44">
        <v>2.3E-3</v>
      </c>
      <c r="I3864" s="44">
        <v>3.1979999999999999E-3</v>
      </c>
      <c r="J3864" s="44">
        <v>3.2500000000000001E-2</v>
      </c>
      <c r="K3864" s="44">
        <v>2.2804000000000001E-2</v>
      </c>
      <c r="M3864" s="45">
        <v>8.3869999999999995E-4</v>
      </c>
    </row>
    <row r="3865" spans="4:13" ht="15.75" customHeight="1" x14ac:dyDescent="0.25">
      <c r="D3865" s="40"/>
      <c r="E3865" s="40"/>
      <c r="F3865" s="101">
        <v>41925</v>
      </c>
      <c r="G3865" s="44">
        <v>1.5329999999999999E-3</v>
      </c>
      <c r="H3865" s="44">
        <v>2.3059999999999999E-3</v>
      </c>
      <c r="I3865" s="44">
        <v>3.2104999999999998E-3</v>
      </c>
      <c r="J3865" s="44" t="s">
        <v>33</v>
      </c>
      <c r="K3865" s="44">
        <v>2.2804000000000001E-2</v>
      </c>
      <c r="M3865" s="45">
        <v>8.3869999999999995E-4</v>
      </c>
    </row>
    <row r="3866" spans="4:13" ht="15.75" customHeight="1" x14ac:dyDescent="0.25">
      <c r="D3866" s="40"/>
      <c r="E3866" s="40"/>
      <c r="F3866" s="101">
        <v>41926</v>
      </c>
      <c r="G3866" s="44">
        <v>1.5179999999999998E-3</v>
      </c>
      <c r="H3866" s="44">
        <v>2.2910000000000001E-3</v>
      </c>
      <c r="I3866" s="44">
        <v>3.2005000000000002E-3</v>
      </c>
      <c r="J3866" s="44">
        <v>3.2500000000000001E-2</v>
      </c>
      <c r="K3866" s="44">
        <v>2.1972999999999999E-2</v>
      </c>
      <c r="M3866" s="45">
        <v>8.4840000000000002E-4</v>
      </c>
    </row>
    <row r="3867" spans="4:13" ht="15.75" customHeight="1" x14ac:dyDescent="0.25">
      <c r="D3867" s="40"/>
      <c r="E3867" s="40"/>
      <c r="F3867" s="101">
        <v>41927</v>
      </c>
      <c r="G3867" s="44">
        <v>1.5349999999999999E-3</v>
      </c>
      <c r="H3867" s="44">
        <v>2.281E-3</v>
      </c>
      <c r="I3867" s="44">
        <v>3.2164999999999997E-3</v>
      </c>
      <c r="J3867" s="44">
        <v>3.2500000000000001E-2</v>
      </c>
      <c r="K3867" s="44">
        <v>2.1358000000000002E-2</v>
      </c>
      <c r="M3867" s="45">
        <v>8.6059999999999999E-4</v>
      </c>
    </row>
    <row r="3868" spans="4:13" ht="15.75" customHeight="1" x14ac:dyDescent="0.25">
      <c r="D3868" s="40"/>
      <c r="E3868" s="40"/>
      <c r="F3868" s="101">
        <v>41928</v>
      </c>
      <c r="G3868" s="44">
        <v>1.57E-3</v>
      </c>
      <c r="H3868" s="44">
        <v>2.3075000000000001E-3</v>
      </c>
      <c r="I3868" s="44">
        <v>3.2315E-3</v>
      </c>
      <c r="J3868" s="44">
        <v>3.2500000000000001E-2</v>
      </c>
      <c r="K3868" s="44">
        <v>2.1558999999999998E-2</v>
      </c>
      <c r="M3868" s="45">
        <v>8.5940000000000007E-4</v>
      </c>
    </row>
    <row r="3869" spans="4:13" ht="15.75" customHeight="1" x14ac:dyDescent="0.25">
      <c r="D3869" s="40"/>
      <c r="E3869" s="40"/>
      <c r="F3869" s="101">
        <v>41929</v>
      </c>
      <c r="G3869" s="44">
        <v>1.572E-3</v>
      </c>
      <c r="H3869" s="44">
        <v>2.3135E-3</v>
      </c>
      <c r="I3869" s="44">
        <v>3.2300000000000002E-3</v>
      </c>
      <c r="J3869" s="44">
        <v>3.2500000000000001E-2</v>
      </c>
      <c r="K3869" s="44">
        <v>2.1936000000000001E-2</v>
      </c>
      <c r="M3869" s="45">
        <v>8.5490000000000002E-4</v>
      </c>
    </row>
    <row r="3870" spans="4:13" ht="15.75" customHeight="1" x14ac:dyDescent="0.25">
      <c r="D3870" s="40"/>
      <c r="E3870" s="40"/>
      <c r="F3870" s="101">
        <v>41932</v>
      </c>
      <c r="G3870" s="44">
        <v>1.557E-3</v>
      </c>
      <c r="H3870" s="44">
        <v>2.3210000000000001E-3</v>
      </c>
      <c r="I3870" s="44">
        <v>3.2300000000000002E-3</v>
      </c>
      <c r="J3870" s="44">
        <v>3.2500000000000001E-2</v>
      </c>
      <c r="K3870" s="44">
        <v>2.1909000000000001E-2</v>
      </c>
      <c r="M3870" s="45">
        <v>8.1939999999999997E-4</v>
      </c>
    </row>
    <row r="3871" spans="4:13" ht="15.75" customHeight="1" x14ac:dyDescent="0.25">
      <c r="D3871" s="40"/>
      <c r="E3871" s="40"/>
      <c r="F3871" s="101">
        <v>41933</v>
      </c>
      <c r="G3871" s="44">
        <v>1.5299999999999999E-3</v>
      </c>
      <c r="H3871" s="44">
        <v>2.3059999999999999E-3</v>
      </c>
      <c r="I3871" s="44">
        <v>3.2324999999999997E-3</v>
      </c>
      <c r="J3871" s="44">
        <v>3.2500000000000001E-2</v>
      </c>
      <c r="K3871" s="44">
        <v>2.2216999999999997E-2</v>
      </c>
      <c r="M3871" s="45">
        <v>8.1939999999999997E-4</v>
      </c>
    </row>
    <row r="3872" spans="4:13" ht="15.75" customHeight="1" x14ac:dyDescent="0.25">
      <c r="D3872" s="40"/>
      <c r="E3872" s="40"/>
      <c r="F3872" s="101">
        <v>41934</v>
      </c>
      <c r="G3872" s="44">
        <v>1.5299999999999999E-3</v>
      </c>
      <c r="H3872" s="44">
        <v>2.3280000000000002E-3</v>
      </c>
      <c r="I3872" s="44">
        <v>3.2315E-3</v>
      </c>
      <c r="J3872" s="44">
        <v>3.2500000000000001E-2</v>
      </c>
      <c r="K3872" s="44">
        <v>2.2164000000000003E-2</v>
      </c>
      <c r="M3872" s="45">
        <v>8.1820000000000005E-4</v>
      </c>
    </row>
    <row r="3873" spans="4:13" ht="15.75" customHeight="1" x14ac:dyDescent="0.25">
      <c r="D3873" s="40"/>
      <c r="E3873" s="40"/>
      <c r="F3873" s="101">
        <v>41935</v>
      </c>
      <c r="G3873" s="44">
        <v>1.5199999999999999E-3</v>
      </c>
      <c r="H3873" s="44">
        <v>2.336E-3</v>
      </c>
      <c r="I3873" s="44">
        <v>3.2369999999999999E-3</v>
      </c>
      <c r="J3873" s="44">
        <v>3.2500000000000001E-2</v>
      </c>
      <c r="K3873" s="44">
        <v>2.2712E-2</v>
      </c>
      <c r="M3873" s="45">
        <v>8.2189999999999997E-4</v>
      </c>
    </row>
    <row r="3874" spans="4:13" ht="15.75" customHeight="1" x14ac:dyDescent="0.25">
      <c r="D3874" s="40"/>
      <c r="E3874" s="40"/>
      <c r="F3874" s="101">
        <v>41936</v>
      </c>
      <c r="G3874" s="44">
        <v>1.5199999999999999E-3</v>
      </c>
      <c r="H3874" s="44">
        <v>2.3310000000000002E-3</v>
      </c>
      <c r="I3874" s="44">
        <v>3.2290000000000001E-3</v>
      </c>
      <c r="J3874" s="44">
        <v>3.2500000000000001E-2</v>
      </c>
      <c r="K3874" s="44">
        <v>2.2685E-2</v>
      </c>
      <c r="M3874" s="45">
        <v>8.2580000000000001E-4</v>
      </c>
    </row>
    <row r="3875" spans="4:13" ht="15.75" customHeight="1" x14ac:dyDescent="0.25">
      <c r="D3875" s="40"/>
      <c r="E3875" s="40"/>
      <c r="F3875" s="101">
        <v>41939</v>
      </c>
      <c r="G3875" s="44">
        <v>1.5249999999999999E-3</v>
      </c>
      <c r="H3875" s="44">
        <v>2.3259999999999999E-3</v>
      </c>
      <c r="I3875" s="44">
        <v>3.2264999999999998E-3</v>
      </c>
      <c r="J3875" s="44">
        <v>3.2500000000000001E-2</v>
      </c>
      <c r="K3875" s="44">
        <v>2.2605E-2</v>
      </c>
      <c r="M3875" s="45">
        <v>8.25E-4</v>
      </c>
    </row>
    <row r="3876" spans="4:13" ht="15.75" customHeight="1" x14ac:dyDescent="0.25">
      <c r="D3876" s="40"/>
      <c r="E3876" s="40"/>
      <c r="F3876" s="101">
        <v>41940</v>
      </c>
      <c r="G3876" s="44">
        <v>1.5349999999999999E-3</v>
      </c>
      <c r="H3876" s="44">
        <v>2.3259999999999999E-3</v>
      </c>
      <c r="I3876" s="44">
        <v>3.2390000000000001E-3</v>
      </c>
      <c r="J3876" s="44">
        <v>3.2500000000000001E-2</v>
      </c>
      <c r="K3876" s="44">
        <v>2.2959999999999998E-2</v>
      </c>
      <c r="M3876" s="45">
        <v>8.2260000000000005E-4</v>
      </c>
    </row>
    <row r="3877" spans="4:13" ht="15.75" customHeight="1" x14ac:dyDescent="0.25">
      <c r="D3877" s="40"/>
      <c r="E3877" s="40"/>
      <c r="F3877" s="101">
        <v>41941</v>
      </c>
      <c r="G3877" s="44">
        <v>1.5399999999999999E-3</v>
      </c>
      <c r="H3877" s="44">
        <v>2.3259999999999999E-3</v>
      </c>
      <c r="I3877" s="44">
        <v>3.2464999999999998E-3</v>
      </c>
      <c r="J3877" s="44">
        <v>3.2500000000000001E-2</v>
      </c>
      <c r="K3877" s="44">
        <v>2.3174E-2</v>
      </c>
      <c r="M3877" s="45">
        <v>8.2669999999999998E-4</v>
      </c>
    </row>
    <row r="3878" spans="4:13" ht="15.75" customHeight="1" x14ac:dyDescent="0.25">
      <c r="D3878" s="40"/>
      <c r="E3878" s="40"/>
      <c r="F3878" s="101">
        <v>41942</v>
      </c>
      <c r="G3878" s="44">
        <v>1.567E-3</v>
      </c>
      <c r="H3878" s="44">
        <v>2.3235E-3</v>
      </c>
      <c r="I3878" s="44">
        <v>3.2864999999999999E-3</v>
      </c>
      <c r="J3878" s="44">
        <v>3.2500000000000001E-2</v>
      </c>
      <c r="K3878" s="44">
        <v>2.3058000000000002E-2</v>
      </c>
      <c r="M3878" s="45">
        <v>8.3109999999999998E-4</v>
      </c>
    </row>
    <row r="3879" spans="4:13" ht="15.75" customHeight="1" x14ac:dyDescent="0.25">
      <c r="D3879" s="40"/>
      <c r="E3879" s="40"/>
      <c r="F3879" s="101">
        <v>41943</v>
      </c>
      <c r="G3879" s="44">
        <v>1.5590000000000001E-3</v>
      </c>
      <c r="H3879" s="44">
        <v>2.3210000000000001E-3</v>
      </c>
      <c r="I3879" s="44">
        <v>3.2790000000000002E-3</v>
      </c>
      <c r="J3879" s="44">
        <v>3.2500000000000001E-2</v>
      </c>
      <c r="K3879" s="44">
        <v>2.3353000000000002E-2</v>
      </c>
      <c r="M3879" s="45">
        <v>8.2860000000000008E-4</v>
      </c>
    </row>
    <row r="3880" spans="4:13" ht="15.75" customHeight="1" x14ac:dyDescent="0.25">
      <c r="D3880" s="40"/>
      <c r="E3880" s="40"/>
      <c r="F3880" s="101">
        <v>41946</v>
      </c>
      <c r="G3880" s="44">
        <v>1.555E-3</v>
      </c>
      <c r="H3880" s="44">
        <v>2.3235E-3</v>
      </c>
      <c r="I3880" s="44">
        <v>3.2790000000000002E-3</v>
      </c>
      <c r="J3880" s="44">
        <v>3.2500000000000001E-2</v>
      </c>
      <c r="K3880" s="44">
        <v>2.3424999999999998E-2</v>
      </c>
      <c r="M3880" s="45">
        <v>8.4000000000000003E-4</v>
      </c>
    </row>
    <row r="3881" spans="4:13" ht="15.75" customHeight="1" x14ac:dyDescent="0.25">
      <c r="D3881" s="40"/>
      <c r="E3881" s="40"/>
      <c r="F3881" s="101">
        <v>41947</v>
      </c>
      <c r="G3881" s="44">
        <v>1.555E-3</v>
      </c>
      <c r="H3881" s="44">
        <v>2.3184999999999998E-3</v>
      </c>
      <c r="I3881" s="44">
        <v>3.2615000000000001E-3</v>
      </c>
      <c r="J3881" s="44">
        <v>3.2500000000000001E-2</v>
      </c>
      <c r="K3881" s="44">
        <v>2.3334999999999998E-2</v>
      </c>
      <c r="M3881" s="45">
        <v>8.4669999999999993E-4</v>
      </c>
    </row>
    <row r="3882" spans="4:13" ht="15.75" customHeight="1" x14ac:dyDescent="0.25">
      <c r="D3882" s="40"/>
      <c r="E3882" s="40"/>
      <c r="F3882" s="101">
        <v>41948</v>
      </c>
      <c r="G3882" s="44">
        <v>1.555E-3</v>
      </c>
      <c r="H3882" s="44">
        <v>2.3184999999999998E-3</v>
      </c>
      <c r="I3882" s="44">
        <v>3.2590000000000002E-3</v>
      </c>
      <c r="J3882" s="44">
        <v>3.2500000000000001E-2</v>
      </c>
      <c r="K3882" s="44">
        <v>2.3424E-2</v>
      </c>
      <c r="M3882" s="45">
        <v>8.5999999999999998E-4</v>
      </c>
    </row>
    <row r="3883" spans="4:13" ht="15.75" customHeight="1" x14ac:dyDescent="0.25">
      <c r="D3883" s="40"/>
      <c r="E3883" s="40"/>
      <c r="F3883" s="101">
        <v>41949</v>
      </c>
      <c r="G3883" s="44">
        <v>1.555E-3</v>
      </c>
      <c r="H3883" s="44">
        <v>2.3159999999999999E-3</v>
      </c>
      <c r="I3883" s="44">
        <v>3.2664999999999999E-3</v>
      </c>
      <c r="J3883" s="44">
        <v>3.2500000000000001E-2</v>
      </c>
      <c r="K3883" s="44">
        <v>2.3856000000000002E-2</v>
      </c>
      <c r="M3883" s="45">
        <v>9.1569999999999998E-4</v>
      </c>
    </row>
    <row r="3884" spans="4:13" ht="15.75" customHeight="1" x14ac:dyDescent="0.25">
      <c r="D3884" s="40"/>
      <c r="E3884" s="40"/>
      <c r="F3884" s="101">
        <v>41950</v>
      </c>
      <c r="G3884" s="44">
        <v>1.573E-3</v>
      </c>
      <c r="H3884" s="44">
        <v>2.3259999999999999E-3</v>
      </c>
      <c r="I3884" s="44">
        <v>3.2664999999999999E-3</v>
      </c>
      <c r="J3884" s="44">
        <v>3.2500000000000001E-2</v>
      </c>
      <c r="K3884" s="44">
        <v>2.2976E-2</v>
      </c>
      <c r="M3884" s="45">
        <v>9.2259999999999998E-4</v>
      </c>
    </row>
    <row r="3885" spans="4:13" ht="15.75" customHeight="1" x14ac:dyDescent="0.25">
      <c r="D3885" s="40"/>
      <c r="E3885" s="40"/>
      <c r="F3885" s="101">
        <v>41953</v>
      </c>
      <c r="G3885" s="44">
        <v>1.5429999999999999E-3</v>
      </c>
      <c r="H3885" s="44">
        <v>2.3310000000000002E-3</v>
      </c>
      <c r="I3885" s="44">
        <v>3.2590000000000002E-3</v>
      </c>
      <c r="J3885" s="44">
        <v>3.2500000000000001E-2</v>
      </c>
      <c r="K3885" s="44">
        <v>2.3604E-2</v>
      </c>
      <c r="M3885" s="45">
        <v>9.7000000000000005E-4</v>
      </c>
    </row>
    <row r="3886" spans="4:13" ht="15.75" customHeight="1" x14ac:dyDescent="0.25">
      <c r="D3886" s="40"/>
      <c r="E3886" s="40"/>
      <c r="F3886" s="101">
        <v>41954</v>
      </c>
      <c r="G3886" s="44">
        <v>1.5329999999999999E-3</v>
      </c>
      <c r="H3886" s="44">
        <v>2.3319999999999999E-3</v>
      </c>
      <c r="I3886" s="44">
        <v>3.2600000000000003E-3</v>
      </c>
      <c r="J3886" s="44" t="s">
        <v>33</v>
      </c>
      <c r="K3886" s="44">
        <v>2.3604E-2</v>
      </c>
      <c r="M3886" s="45">
        <v>9.7000000000000005E-4</v>
      </c>
    </row>
    <row r="3887" spans="4:13" ht="15.75" customHeight="1" x14ac:dyDescent="0.25">
      <c r="D3887" s="40"/>
      <c r="E3887" s="40"/>
      <c r="F3887" s="101">
        <v>41955</v>
      </c>
      <c r="G3887" s="44">
        <v>1.5279999999999998E-3</v>
      </c>
      <c r="H3887" s="44">
        <v>2.3319999999999999E-3</v>
      </c>
      <c r="I3887" s="44">
        <v>3.2600000000000003E-3</v>
      </c>
      <c r="J3887" s="44">
        <v>3.2500000000000001E-2</v>
      </c>
      <c r="K3887" s="44">
        <v>2.3712E-2</v>
      </c>
      <c r="M3887" s="45">
        <v>1.0034E-3</v>
      </c>
    </row>
    <row r="3888" spans="4:13" ht="15.75" customHeight="1" x14ac:dyDescent="0.25">
      <c r="D3888" s="40"/>
      <c r="E3888" s="40"/>
      <c r="F3888" s="101">
        <v>41956</v>
      </c>
      <c r="G3888" s="44">
        <v>1.547E-3</v>
      </c>
      <c r="H3888" s="44">
        <v>2.3210000000000001E-3</v>
      </c>
      <c r="I3888" s="44">
        <v>3.2615000000000001E-3</v>
      </c>
      <c r="J3888" s="44">
        <v>3.2500000000000001E-2</v>
      </c>
      <c r="K3888" s="44">
        <v>2.3399E-2</v>
      </c>
      <c r="M3888" s="45">
        <v>1.0313E-3</v>
      </c>
    </row>
    <row r="3889" spans="4:13" ht="15.75" customHeight="1" x14ac:dyDescent="0.25">
      <c r="D3889" s="40"/>
      <c r="E3889" s="40"/>
      <c r="F3889" s="101">
        <v>41957</v>
      </c>
      <c r="G3889" s="44">
        <v>1.5299999999999999E-3</v>
      </c>
      <c r="H3889" s="44">
        <v>2.3210000000000001E-3</v>
      </c>
      <c r="I3889" s="44">
        <v>3.2640000000000004E-3</v>
      </c>
      <c r="J3889" s="44">
        <v>3.2500000000000001E-2</v>
      </c>
      <c r="K3889" s="44">
        <v>2.3203999999999999E-2</v>
      </c>
      <c r="M3889" s="45">
        <v>1.0388000000000001E-3</v>
      </c>
    </row>
    <row r="3890" spans="4:13" ht="15.75" customHeight="1" x14ac:dyDescent="0.25">
      <c r="D3890" s="40"/>
      <c r="E3890" s="40"/>
      <c r="F3890" s="101">
        <v>41960</v>
      </c>
      <c r="G3890" s="44">
        <v>1.5399999999999999E-3</v>
      </c>
      <c r="H3890" s="44">
        <v>2.3184999999999998E-3</v>
      </c>
      <c r="I3890" s="44">
        <v>3.2564999999999998E-3</v>
      </c>
      <c r="J3890" s="44">
        <v>3.2500000000000001E-2</v>
      </c>
      <c r="K3890" s="44">
        <v>2.3399E-2</v>
      </c>
      <c r="M3890" s="45">
        <v>1.0667000000000001E-3</v>
      </c>
    </row>
    <row r="3891" spans="4:13" ht="15.75" customHeight="1" x14ac:dyDescent="0.25">
      <c r="D3891" s="40"/>
      <c r="E3891" s="40"/>
      <c r="F3891" s="101">
        <v>41961</v>
      </c>
      <c r="G3891" s="44">
        <v>1.5499999999999999E-3</v>
      </c>
      <c r="H3891" s="44">
        <v>2.3184999999999998E-3</v>
      </c>
      <c r="I3891" s="44">
        <v>3.2564999999999998E-3</v>
      </c>
      <c r="J3891" s="44">
        <v>3.2500000000000001E-2</v>
      </c>
      <c r="K3891" s="44">
        <v>2.3151000000000001E-2</v>
      </c>
      <c r="M3891" s="45">
        <v>1.07E-3</v>
      </c>
    </row>
    <row r="3892" spans="4:13" ht="15.75" customHeight="1" x14ac:dyDescent="0.25">
      <c r="D3892" s="40"/>
      <c r="E3892" s="40"/>
      <c r="F3892" s="101">
        <v>41962</v>
      </c>
      <c r="G3892" s="44">
        <v>1.5499999999999999E-3</v>
      </c>
      <c r="H3892" s="44">
        <v>2.3110000000000001E-3</v>
      </c>
      <c r="I3892" s="44">
        <v>3.2464999999999998E-3</v>
      </c>
      <c r="J3892" s="44">
        <v>3.2500000000000001E-2</v>
      </c>
      <c r="K3892" s="44">
        <v>2.3594E-2</v>
      </c>
      <c r="M3892" s="45">
        <v>1.0834E-3</v>
      </c>
    </row>
    <row r="3893" spans="4:13" ht="15.75" customHeight="1" x14ac:dyDescent="0.25">
      <c r="D3893" s="40"/>
      <c r="E3893" s="40"/>
      <c r="F3893" s="101">
        <v>41963</v>
      </c>
      <c r="G3893" s="44">
        <v>1.5499999999999999E-3</v>
      </c>
      <c r="H3893" s="44">
        <v>2.3289999999999999E-3</v>
      </c>
      <c r="I3893" s="44">
        <v>3.287E-3</v>
      </c>
      <c r="J3893" s="44">
        <v>3.2500000000000001E-2</v>
      </c>
      <c r="K3893" s="44">
        <v>2.3372999999999998E-2</v>
      </c>
      <c r="M3893" s="45">
        <v>1.1063000000000002E-3</v>
      </c>
    </row>
    <row r="3894" spans="4:13" ht="15.75" customHeight="1" x14ac:dyDescent="0.25">
      <c r="D3894" s="40"/>
      <c r="E3894" s="40"/>
      <c r="F3894" s="101">
        <v>41964</v>
      </c>
      <c r="G3894" s="44">
        <v>1.5525000000000001E-3</v>
      </c>
      <c r="H3894" s="44">
        <v>2.3284999999999998E-3</v>
      </c>
      <c r="I3894" s="44">
        <v>3.2690000000000002E-3</v>
      </c>
      <c r="J3894" s="44">
        <v>3.2500000000000001E-2</v>
      </c>
      <c r="K3894" s="44">
        <v>2.3098999999999998E-2</v>
      </c>
      <c r="M3894" s="45">
        <v>1.1161999999999999E-3</v>
      </c>
    </row>
    <row r="3895" spans="4:13" ht="15.75" customHeight="1" x14ac:dyDescent="0.25">
      <c r="D3895" s="40"/>
      <c r="E3895" s="40"/>
      <c r="F3895" s="101">
        <v>41967</v>
      </c>
      <c r="G3895" s="44">
        <v>1.5349999999999999E-3</v>
      </c>
      <c r="H3895" s="44">
        <v>2.3435000000000001E-3</v>
      </c>
      <c r="I3895" s="44">
        <v>3.2740000000000004E-3</v>
      </c>
      <c r="J3895" s="44">
        <v>3.2500000000000001E-2</v>
      </c>
      <c r="K3895" s="44">
        <v>2.3064000000000001E-2</v>
      </c>
      <c r="M3895" s="45">
        <v>1.1333999999999999E-3</v>
      </c>
    </row>
    <row r="3896" spans="4:13" ht="15.75" customHeight="1" x14ac:dyDescent="0.25">
      <c r="D3896" s="40"/>
      <c r="E3896" s="40"/>
      <c r="F3896" s="101">
        <v>41968</v>
      </c>
      <c r="G3896" s="44">
        <v>1.5625000000000001E-3</v>
      </c>
      <c r="H3896" s="44">
        <v>2.356E-3</v>
      </c>
      <c r="I3896" s="44">
        <v>3.287E-3</v>
      </c>
      <c r="J3896" s="44">
        <v>3.2500000000000001E-2</v>
      </c>
      <c r="K3896" s="44">
        <v>2.257E-2</v>
      </c>
      <c r="M3896" s="45">
        <v>1.0942E-3</v>
      </c>
    </row>
    <row r="3897" spans="4:13" ht="15.75" customHeight="1" x14ac:dyDescent="0.25">
      <c r="D3897" s="40"/>
      <c r="E3897" s="40"/>
      <c r="F3897" s="101">
        <v>41969</v>
      </c>
      <c r="G3897" s="44">
        <v>1.5575000000000001E-3</v>
      </c>
      <c r="H3897" s="44">
        <v>2.356E-3</v>
      </c>
      <c r="I3897" s="44">
        <v>3.3189999999999999E-3</v>
      </c>
      <c r="J3897" s="44">
        <v>3.2500000000000001E-2</v>
      </c>
      <c r="K3897" s="44">
        <v>2.2446999999999998E-2</v>
      </c>
      <c r="M3897" s="45">
        <v>1.1031000000000001E-3</v>
      </c>
    </row>
    <row r="3898" spans="4:13" ht="15.75" customHeight="1" x14ac:dyDescent="0.25">
      <c r="D3898" s="40"/>
      <c r="E3898" s="40"/>
      <c r="F3898" s="101">
        <v>41970</v>
      </c>
      <c r="G3898" s="44">
        <v>1.5499999999999999E-3</v>
      </c>
      <c r="H3898" s="44">
        <v>2.336E-3</v>
      </c>
      <c r="I3898" s="44">
        <v>3.2645E-3</v>
      </c>
      <c r="J3898" s="44" t="s">
        <v>33</v>
      </c>
      <c r="K3898" s="44">
        <v>2.2446999999999998E-2</v>
      </c>
      <c r="M3898" s="45">
        <v>1.1031000000000001E-3</v>
      </c>
    </row>
    <row r="3899" spans="4:13" ht="15.75" customHeight="1" x14ac:dyDescent="0.25">
      <c r="D3899" s="40"/>
      <c r="E3899" s="40"/>
      <c r="F3899" s="101">
        <v>41971</v>
      </c>
      <c r="G3899" s="44">
        <v>1.5399999999999999E-3</v>
      </c>
      <c r="H3899" s="44">
        <v>2.336E-3</v>
      </c>
      <c r="I3899" s="44">
        <v>3.2619999999999997E-3</v>
      </c>
      <c r="J3899" s="44">
        <v>3.2500000000000001E-2</v>
      </c>
      <c r="K3899" s="44">
        <v>2.1640000000000003E-2</v>
      </c>
      <c r="M3899" s="45">
        <v>1.1226000000000001E-3</v>
      </c>
    </row>
    <row r="3900" spans="4:13" ht="15.75" customHeight="1" x14ac:dyDescent="0.25">
      <c r="D3900" s="40"/>
      <c r="E3900" s="40"/>
      <c r="F3900" s="101">
        <v>41974</v>
      </c>
      <c r="G3900" s="44">
        <v>1.5774999999999999E-3</v>
      </c>
      <c r="H3900" s="44">
        <v>2.346E-3</v>
      </c>
      <c r="I3900" s="44">
        <v>3.2895000000000003E-3</v>
      </c>
      <c r="J3900" s="44">
        <v>3.2500000000000001E-2</v>
      </c>
      <c r="K3900" s="44">
        <v>2.2349999999999998E-2</v>
      </c>
      <c r="M3900" s="45">
        <v>1.0843999999999999E-3</v>
      </c>
    </row>
    <row r="3901" spans="4:13" ht="15.75" customHeight="1" x14ac:dyDescent="0.25">
      <c r="D3901" s="40"/>
      <c r="E3901" s="40"/>
      <c r="F3901" s="101">
        <v>41975</v>
      </c>
      <c r="G3901" s="44">
        <v>1.5824999999999999E-3</v>
      </c>
      <c r="H3901" s="44">
        <v>2.346E-3</v>
      </c>
      <c r="I3901" s="44">
        <v>3.2790000000000002E-3</v>
      </c>
      <c r="J3901" s="44">
        <v>3.2500000000000001E-2</v>
      </c>
      <c r="K3901" s="44">
        <v>2.2922999999999999E-2</v>
      </c>
      <c r="M3901" s="45">
        <v>1.0774999999999999E-3</v>
      </c>
    </row>
    <row r="3902" spans="4:13" ht="15.75" customHeight="1" x14ac:dyDescent="0.25">
      <c r="D3902" s="40"/>
      <c r="E3902" s="40"/>
      <c r="F3902" s="101">
        <v>41976</v>
      </c>
      <c r="G3902" s="44">
        <v>1.57E-3</v>
      </c>
      <c r="H3902" s="44">
        <v>2.3484999999999999E-3</v>
      </c>
      <c r="I3902" s="44">
        <v>3.2619999999999997E-3</v>
      </c>
      <c r="J3902" s="44">
        <v>3.2500000000000001E-2</v>
      </c>
      <c r="K3902" s="44">
        <v>2.2799E-2</v>
      </c>
      <c r="M3902" s="45">
        <v>1.0637000000000001E-3</v>
      </c>
    </row>
    <row r="3903" spans="4:13" ht="15.75" customHeight="1" x14ac:dyDescent="0.25">
      <c r="D3903" s="40"/>
      <c r="E3903" s="40"/>
      <c r="F3903" s="101">
        <v>41977</v>
      </c>
      <c r="G3903" s="44">
        <v>1.572E-3</v>
      </c>
      <c r="H3903" s="44">
        <v>2.3535000000000001E-3</v>
      </c>
      <c r="I3903" s="44">
        <v>3.2990000000000003E-3</v>
      </c>
      <c r="J3903" s="44">
        <v>3.2500000000000001E-2</v>
      </c>
      <c r="K3903" s="44">
        <v>2.2341000000000003E-2</v>
      </c>
      <c r="M3903" s="45">
        <v>1.0594000000000001E-3</v>
      </c>
    </row>
    <row r="3904" spans="4:13" ht="15.75" customHeight="1" x14ac:dyDescent="0.25">
      <c r="D3904" s="40"/>
      <c r="E3904" s="40"/>
      <c r="F3904" s="101">
        <v>41978</v>
      </c>
      <c r="G3904" s="44">
        <v>1.58E-3</v>
      </c>
      <c r="H3904" s="44">
        <v>2.356E-3</v>
      </c>
      <c r="I3904" s="44">
        <v>3.3040000000000001E-3</v>
      </c>
      <c r="J3904" s="44">
        <v>3.2500000000000001E-2</v>
      </c>
      <c r="K3904" s="44">
        <v>2.3065000000000002E-2</v>
      </c>
      <c r="M3904" s="45">
        <v>1.0549000000000001E-3</v>
      </c>
    </row>
    <row r="3905" spans="4:13" ht="15.75" customHeight="1" x14ac:dyDescent="0.25">
      <c r="D3905" s="40"/>
      <c r="E3905" s="40"/>
      <c r="F3905" s="101">
        <v>41981</v>
      </c>
      <c r="G3905" s="44">
        <v>1.6170000000000002E-3</v>
      </c>
      <c r="H3905" s="44">
        <v>2.3760000000000001E-3</v>
      </c>
      <c r="I3905" s="44">
        <v>3.3989999999999997E-3</v>
      </c>
      <c r="J3905" s="44">
        <v>3.2500000000000001E-2</v>
      </c>
      <c r="K3905" s="44">
        <v>2.257E-2</v>
      </c>
      <c r="M3905" s="45">
        <v>9.904E-4</v>
      </c>
    </row>
    <row r="3906" spans="4:13" ht="15.75" customHeight="1" x14ac:dyDescent="0.25">
      <c r="D3906" s="40"/>
      <c r="E3906" s="40"/>
      <c r="F3906" s="101">
        <v>41982</v>
      </c>
      <c r="G3906" s="44">
        <v>1.585E-3</v>
      </c>
      <c r="H3906" s="44">
        <v>2.3885E-3</v>
      </c>
      <c r="I3906" s="44">
        <v>3.3789999999999996E-3</v>
      </c>
      <c r="J3906" s="44">
        <v>3.2500000000000001E-2</v>
      </c>
      <c r="K3906" s="44">
        <v>2.2128999999999999E-2</v>
      </c>
      <c r="M3906" s="45">
        <v>9.7420000000000004E-4</v>
      </c>
    </row>
    <row r="3907" spans="4:13" ht="15.75" customHeight="1" x14ac:dyDescent="0.25">
      <c r="D3907" s="40"/>
      <c r="E3907" s="40"/>
      <c r="F3907" s="101">
        <v>41983</v>
      </c>
      <c r="G3907" s="44">
        <v>1.6080000000000001E-3</v>
      </c>
      <c r="H3907" s="44">
        <v>2.3990000000000001E-3</v>
      </c>
      <c r="I3907" s="44">
        <v>3.3769999999999998E-3</v>
      </c>
      <c r="J3907" s="44">
        <v>3.2500000000000001E-2</v>
      </c>
      <c r="K3907" s="44">
        <v>2.1638000000000001E-2</v>
      </c>
      <c r="M3907" s="45">
        <v>9.546E-4</v>
      </c>
    </row>
    <row r="3908" spans="4:13" ht="15.75" customHeight="1" x14ac:dyDescent="0.25">
      <c r="D3908" s="40"/>
      <c r="E3908" s="40"/>
      <c r="F3908" s="101">
        <v>41984</v>
      </c>
      <c r="G3908" s="44">
        <v>1.6080000000000001E-3</v>
      </c>
      <c r="H3908" s="44">
        <v>2.4060000000000002E-3</v>
      </c>
      <c r="I3908" s="44">
        <v>3.3839999999999999E-3</v>
      </c>
      <c r="J3908" s="44">
        <v>3.2500000000000001E-2</v>
      </c>
      <c r="K3908" s="44">
        <v>2.162E-2</v>
      </c>
      <c r="M3908" s="45">
        <v>9.5319999999999997E-4</v>
      </c>
    </row>
    <row r="3909" spans="4:13" ht="15.75" customHeight="1" x14ac:dyDescent="0.25">
      <c r="D3909" s="40"/>
      <c r="E3909" s="40"/>
      <c r="F3909" s="101">
        <v>41985</v>
      </c>
      <c r="G3909" s="44">
        <v>1.6100000000000001E-3</v>
      </c>
      <c r="H3909" s="44">
        <v>2.4285000000000001E-3</v>
      </c>
      <c r="I3909" s="44">
        <v>3.4089999999999997E-3</v>
      </c>
      <c r="J3909" s="44">
        <v>3.2500000000000001E-2</v>
      </c>
      <c r="K3909" s="44">
        <v>2.0817000000000002E-2</v>
      </c>
      <c r="M3909" s="45">
        <v>9.452000000000001E-4</v>
      </c>
    </row>
    <row r="3910" spans="4:13" ht="15.75" customHeight="1" x14ac:dyDescent="0.25">
      <c r="D3910" s="40"/>
      <c r="E3910" s="40"/>
      <c r="F3910" s="101">
        <v>41988</v>
      </c>
      <c r="G3910" s="44">
        <v>1.6200000000000001E-3</v>
      </c>
      <c r="H3910" s="44">
        <v>2.4260000000000002E-3</v>
      </c>
      <c r="I3910" s="44">
        <v>3.4139999999999999E-3</v>
      </c>
      <c r="J3910" s="44">
        <v>3.2500000000000001E-2</v>
      </c>
      <c r="K3910" s="44">
        <v>2.1181999999999999E-2</v>
      </c>
      <c r="M3910" s="45">
        <v>9.0649999999999997E-4</v>
      </c>
    </row>
    <row r="3911" spans="4:13" ht="15.75" customHeight="1" x14ac:dyDescent="0.25">
      <c r="D3911" s="40"/>
      <c r="E3911" s="40"/>
      <c r="F3911" s="101">
        <v>41989</v>
      </c>
      <c r="G3911" s="44">
        <v>1.6200000000000001E-3</v>
      </c>
      <c r="H3911" s="44">
        <v>2.4260000000000002E-3</v>
      </c>
      <c r="I3911" s="44">
        <v>3.3989999999999997E-3</v>
      </c>
      <c r="J3911" s="44">
        <v>3.2500000000000001E-2</v>
      </c>
      <c r="K3911" s="44">
        <v>2.0590999999999998E-2</v>
      </c>
      <c r="M3911" s="45">
        <v>8.9999999999999998E-4</v>
      </c>
    </row>
    <row r="3912" spans="4:13" ht="15.75" customHeight="1" x14ac:dyDescent="0.25">
      <c r="D3912" s="40"/>
      <c r="E3912" s="40"/>
      <c r="F3912" s="101">
        <v>41990</v>
      </c>
      <c r="G3912" s="44">
        <v>1.6409999999999999E-3</v>
      </c>
      <c r="H3912" s="44">
        <v>2.4535E-3</v>
      </c>
      <c r="I3912" s="44">
        <v>3.4360000000000003E-3</v>
      </c>
      <c r="J3912" s="44">
        <v>3.2500000000000001E-2</v>
      </c>
      <c r="K3912" s="44">
        <v>2.1356E-2</v>
      </c>
      <c r="M3912" s="45">
        <v>8.9999999999999998E-4</v>
      </c>
    </row>
    <row r="3913" spans="4:13" ht="15.75" customHeight="1" x14ac:dyDescent="0.25">
      <c r="D3913" s="40"/>
      <c r="E3913" s="40"/>
      <c r="F3913" s="101">
        <v>41991</v>
      </c>
      <c r="G3913" s="44">
        <v>1.6545000000000002E-3</v>
      </c>
      <c r="H3913" s="44">
        <v>2.4709999999999997E-3</v>
      </c>
      <c r="I3913" s="44">
        <v>3.4360000000000003E-3</v>
      </c>
      <c r="J3913" s="44">
        <v>3.2500000000000001E-2</v>
      </c>
      <c r="K3913" s="44">
        <v>2.2075000000000001E-2</v>
      </c>
      <c r="M3913" s="45">
        <v>8.9399999999999994E-4</v>
      </c>
    </row>
    <row r="3914" spans="4:13" ht="15.75" customHeight="1" x14ac:dyDescent="0.25">
      <c r="D3914" s="40"/>
      <c r="E3914" s="40"/>
      <c r="F3914" s="101">
        <v>41992</v>
      </c>
      <c r="G3914" s="44">
        <v>1.6425000000000001E-3</v>
      </c>
      <c r="H3914" s="44">
        <v>2.5209999999999998E-3</v>
      </c>
      <c r="I3914" s="44">
        <v>3.4999999999999996E-3</v>
      </c>
      <c r="J3914" s="44">
        <v>3.2500000000000001E-2</v>
      </c>
      <c r="K3914" s="44">
        <v>2.1617999999999998E-2</v>
      </c>
      <c r="M3914" s="45">
        <v>8.8440000000000003E-4</v>
      </c>
    </row>
    <row r="3915" spans="4:13" ht="15.75" customHeight="1" x14ac:dyDescent="0.25">
      <c r="D3915" s="40"/>
      <c r="E3915" s="40"/>
      <c r="F3915" s="101">
        <v>41995</v>
      </c>
      <c r="G3915" s="44">
        <v>1.67E-3</v>
      </c>
      <c r="H3915" s="44">
        <v>2.5509999999999999E-3</v>
      </c>
      <c r="I3915" s="44">
        <v>3.5439999999999998E-3</v>
      </c>
      <c r="J3915" s="44">
        <v>3.2500000000000001E-2</v>
      </c>
      <c r="K3915" s="44">
        <v>2.1583000000000001E-2</v>
      </c>
      <c r="M3915" s="45">
        <v>8.4840000000000002E-4</v>
      </c>
    </row>
    <row r="3916" spans="4:13" ht="15.75" customHeight="1" x14ac:dyDescent="0.25">
      <c r="D3916" s="40"/>
      <c r="E3916" s="40"/>
      <c r="F3916" s="101">
        <v>41996</v>
      </c>
      <c r="G3916" s="44">
        <v>1.6950000000000001E-3</v>
      </c>
      <c r="H3916" s="44">
        <v>2.5460000000000001E-3</v>
      </c>
      <c r="I3916" s="44">
        <v>3.5739999999999999E-3</v>
      </c>
      <c r="J3916" s="44">
        <v>3.2500000000000001E-2</v>
      </c>
      <c r="K3916" s="44">
        <v>2.2614000000000002E-2</v>
      </c>
      <c r="M3916" s="45">
        <v>8.3549999999999998E-4</v>
      </c>
    </row>
    <row r="3917" spans="4:13" ht="15.75" customHeight="1" x14ac:dyDescent="0.25">
      <c r="D3917" s="40"/>
      <c r="E3917" s="40"/>
      <c r="F3917" s="101">
        <v>41997</v>
      </c>
      <c r="G3917" s="44">
        <v>1.6875000000000002E-3</v>
      </c>
      <c r="H3917" s="44">
        <v>2.5660000000000001E-3</v>
      </c>
      <c r="I3917" s="44">
        <v>3.5739999999999999E-3</v>
      </c>
      <c r="J3917" s="44">
        <v>3.2500000000000001E-2</v>
      </c>
      <c r="K3917" s="44">
        <v>2.2631999999999999E-2</v>
      </c>
      <c r="M3917" s="45">
        <v>8.2430000000000003E-4</v>
      </c>
    </row>
    <row r="3918" spans="4:13" ht="15.75" customHeight="1" x14ac:dyDescent="0.25">
      <c r="D3918" s="40"/>
      <c r="E3918" s="40"/>
      <c r="F3918" s="101">
        <v>41998</v>
      </c>
      <c r="G3918" s="44" t="s">
        <v>33</v>
      </c>
      <c r="H3918" s="44" t="s">
        <v>33</v>
      </c>
      <c r="I3918" s="44" t="s">
        <v>33</v>
      </c>
      <c r="J3918" s="44" t="s">
        <v>33</v>
      </c>
      <c r="K3918" s="44">
        <v>2.2631999999999999E-2</v>
      </c>
      <c r="M3918" s="45">
        <v>8.2430000000000003E-4</v>
      </c>
    </row>
    <row r="3919" spans="4:13" ht="15.75" customHeight="1" x14ac:dyDescent="0.25">
      <c r="D3919" s="40"/>
      <c r="E3919" s="40"/>
      <c r="F3919" s="101">
        <v>41999</v>
      </c>
      <c r="G3919" s="44" t="s">
        <v>33</v>
      </c>
      <c r="H3919" s="44" t="s">
        <v>33</v>
      </c>
      <c r="I3919" s="44" t="s">
        <v>33</v>
      </c>
      <c r="J3919" s="44">
        <v>3.2500000000000001E-2</v>
      </c>
      <c r="K3919" s="44">
        <v>2.2498999999999998E-2</v>
      </c>
      <c r="M3919" s="45">
        <v>8.2430000000000003E-4</v>
      </c>
    </row>
    <row r="3920" spans="4:13" ht="15.75" customHeight="1" x14ac:dyDescent="0.25">
      <c r="D3920" s="40"/>
      <c r="E3920" s="40"/>
      <c r="F3920" s="101">
        <v>42002</v>
      </c>
      <c r="G3920" s="44">
        <v>1.6925000000000002E-3</v>
      </c>
      <c r="H3920" s="44">
        <v>2.5509999999999999E-3</v>
      </c>
      <c r="I3920" s="44">
        <v>3.5739999999999999E-3</v>
      </c>
      <c r="J3920" s="44">
        <v>3.2500000000000001E-2</v>
      </c>
      <c r="K3920" s="44">
        <v>2.2021000000000002E-2</v>
      </c>
      <c r="M3920" s="45">
        <v>8.0650000000000003E-4</v>
      </c>
    </row>
    <row r="3921" spans="4:13" ht="15.75" customHeight="1" x14ac:dyDescent="0.25">
      <c r="D3921" s="40"/>
      <c r="E3921" s="40"/>
      <c r="F3921" s="101">
        <v>42003</v>
      </c>
      <c r="G3921" s="44">
        <v>1.6950000000000001E-3</v>
      </c>
      <c r="H3921" s="44">
        <v>2.552E-3</v>
      </c>
      <c r="I3921" s="44">
        <v>3.5739999999999999E-3</v>
      </c>
      <c r="J3921" s="44">
        <v>3.2500000000000001E-2</v>
      </c>
      <c r="K3921" s="44">
        <v>2.1871000000000002E-2</v>
      </c>
      <c r="M3921" s="45">
        <v>7.9679999999999996E-4</v>
      </c>
    </row>
    <row r="3922" spans="4:13" ht="15.75" customHeight="1" x14ac:dyDescent="0.25">
      <c r="D3922" s="40"/>
      <c r="E3922" s="40"/>
      <c r="F3922" s="101">
        <v>42004</v>
      </c>
      <c r="G3922" s="44">
        <v>1.7125E-3</v>
      </c>
      <c r="H3922" s="44">
        <v>2.5560000000000001E-3</v>
      </c>
      <c r="I3922" s="44">
        <v>3.6280000000000001E-3</v>
      </c>
      <c r="J3922" s="44">
        <v>3.2500000000000001E-2</v>
      </c>
      <c r="K3922" s="44">
        <v>2.1711999999999999E-2</v>
      </c>
      <c r="M3922" s="45">
        <v>7.9670000000000001E-4</v>
      </c>
    </row>
    <row r="3923" spans="4:13" ht="15.75" customHeight="1" x14ac:dyDescent="0.25">
      <c r="D3923" s="40"/>
      <c r="E3923" s="40"/>
      <c r="F3923" s="101">
        <v>42005</v>
      </c>
      <c r="G3923" s="44" t="s">
        <v>33</v>
      </c>
      <c r="H3923" s="44" t="s">
        <v>33</v>
      </c>
      <c r="I3923" s="44" t="s">
        <v>33</v>
      </c>
      <c r="J3923" s="44" t="s">
        <v>33</v>
      </c>
      <c r="K3923" s="44">
        <v>2.1711999999999999E-2</v>
      </c>
      <c r="M3923" s="45">
        <v>7.9670000000000001E-4</v>
      </c>
    </row>
    <row r="3924" spans="4:13" ht="15.75" customHeight="1" x14ac:dyDescent="0.25">
      <c r="D3924" s="40"/>
      <c r="E3924" s="40"/>
      <c r="F3924" s="101">
        <v>42006</v>
      </c>
      <c r="G3924" s="44">
        <v>1.6750000000000001E-3</v>
      </c>
      <c r="H3924" s="44">
        <v>2.5560000000000001E-3</v>
      </c>
      <c r="I3924" s="44">
        <v>3.6480000000000002E-3</v>
      </c>
      <c r="J3924" s="44">
        <v>3.2500000000000001E-2</v>
      </c>
      <c r="K3924" s="44">
        <v>2.1104999999999999E-2</v>
      </c>
      <c r="M3924" s="45">
        <v>7.9679999999999996E-4</v>
      </c>
    </row>
    <row r="3925" spans="4:13" ht="15.75" customHeight="1" x14ac:dyDescent="0.25">
      <c r="D3925" s="40"/>
      <c r="E3925" s="40"/>
      <c r="F3925" s="101">
        <v>42009</v>
      </c>
      <c r="G3925" s="44">
        <v>1.6800000000000001E-3</v>
      </c>
      <c r="H3925" s="44">
        <v>2.5360000000000001E-3</v>
      </c>
      <c r="I3925" s="44">
        <v>3.6229999999999999E-3</v>
      </c>
      <c r="J3925" s="44">
        <v>3.2500000000000001E-2</v>
      </c>
      <c r="K3925" s="44">
        <v>2.0320000000000001E-2</v>
      </c>
      <c r="M3925" s="45">
        <v>7.8390000000000003E-4</v>
      </c>
    </row>
    <row r="3926" spans="4:13" ht="15.75" customHeight="1" x14ac:dyDescent="0.25">
      <c r="D3926" s="40"/>
      <c r="E3926" s="40"/>
      <c r="F3926" s="101">
        <v>42010</v>
      </c>
      <c r="G3926" s="44">
        <v>1.6775000000000002E-3</v>
      </c>
      <c r="H3926" s="44">
        <v>2.5109999999999998E-3</v>
      </c>
      <c r="I3926" s="44">
        <v>3.6030000000000003E-3</v>
      </c>
      <c r="J3926" s="44">
        <v>3.2500000000000001E-2</v>
      </c>
      <c r="K3926" s="44">
        <v>1.9401999999999999E-2</v>
      </c>
      <c r="M3926" s="45">
        <v>7.9030000000000007E-4</v>
      </c>
    </row>
    <row r="3927" spans="4:13" ht="15.75" customHeight="1" x14ac:dyDescent="0.25">
      <c r="D3927" s="40"/>
      <c r="E3927" s="40"/>
      <c r="F3927" s="101">
        <v>42011</v>
      </c>
      <c r="G3927" s="44">
        <v>1.665E-3</v>
      </c>
      <c r="H3927" s="44">
        <v>2.5209999999999998E-3</v>
      </c>
      <c r="I3927" s="44">
        <v>3.6129999999999999E-3</v>
      </c>
      <c r="J3927" s="44">
        <v>3.2500000000000001E-2</v>
      </c>
      <c r="K3927" s="44">
        <v>1.9677E-2</v>
      </c>
      <c r="M3927" s="45">
        <v>8.3030000000000007E-4</v>
      </c>
    </row>
    <row r="3928" spans="4:13" ht="15.75" customHeight="1" x14ac:dyDescent="0.25">
      <c r="D3928" s="40"/>
      <c r="E3928" s="40"/>
      <c r="F3928" s="101">
        <v>42012</v>
      </c>
      <c r="G3928" s="44">
        <v>1.6625000000000001E-3</v>
      </c>
      <c r="H3928" s="44">
        <v>2.5209999999999998E-3</v>
      </c>
      <c r="I3928" s="44">
        <v>3.604E-3</v>
      </c>
      <c r="J3928" s="44">
        <v>3.2500000000000001E-2</v>
      </c>
      <c r="K3928" s="44">
        <v>2.0178999999999999E-2</v>
      </c>
      <c r="M3928" s="45">
        <v>8.3440000000000001E-4</v>
      </c>
    </row>
    <row r="3929" spans="4:13" ht="15.75" customHeight="1" x14ac:dyDescent="0.25">
      <c r="D3929" s="40"/>
      <c r="E3929" s="40"/>
      <c r="F3929" s="101">
        <v>42013</v>
      </c>
      <c r="G3929" s="44">
        <v>1.6675000000000001E-3</v>
      </c>
      <c r="H3929" s="44">
        <v>2.5409999999999999E-3</v>
      </c>
      <c r="I3929" s="44">
        <v>3.6189999999999998E-3</v>
      </c>
      <c r="J3929" s="44">
        <v>3.2500000000000001E-2</v>
      </c>
      <c r="K3929" s="44">
        <v>1.9449000000000001E-2</v>
      </c>
      <c r="M3929" s="45">
        <v>8.3869999999999995E-4</v>
      </c>
    </row>
    <row r="3930" spans="4:13" ht="15.75" customHeight="1" x14ac:dyDescent="0.25">
      <c r="D3930" s="40"/>
      <c r="E3930" s="40"/>
      <c r="F3930" s="101">
        <v>42016</v>
      </c>
      <c r="G3930" s="44">
        <v>1.665E-3</v>
      </c>
      <c r="H3930" s="44">
        <v>2.5280000000000003E-3</v>
      </c>
      <c r="I3930" s="44">
        <v>3.5909999999999996E-3</v>
      </c>
      <c r="J3930" s="44">
        <v>3.2500000000000001E-2</v>
      </c>
      <c r="K3930" s="44">
        <v>1.907E-2</v>
      </c>
      <c r="M3930" s="45">
        <v>8.4840000000000002E-4</v>
      </c>
    </row>
    <row r="3931" spans="4:13" ht="15.75" customHeight="1" x14ac:dyDescent="0.25">
      <c r="D3931" s="40"/>
      <c r="E3931" s="40"/>
      <c r="F3931" s="101">
        <v>42017</v>
      </c>
      <c r="G3931" s="44">
        <v>1.665E-3</v>
      </c>
      <c r="H3931" s="44">
        <v>2.5330000000000001E-3</v>
      </c>
      <c r="I3931" s="44">
        <v>3.5759999999999998E-3</v>
      </c>
      <c r="J3931" s="44">
        <v>3.2500000000000001E-2</v>
      </c>
      <c r="K3931" s="44">
        <v>1.9E-2</v>
      </c>
      <c r="M3931" s="45">
        <v>8.5809999999999999E-4</v>
      </c>
    </row>
    <row r="3932" spans="4:13" ht="15.75" customHeight="1" x14ac:dyDescent="0.25">
      <c r="D3932" s="40"/>
      <c r="E3932" s="40"/>
      <c r="F3932" s="101">
        <v>42018</v>
      </c>
      <c r="G3932" s="44">
        <v>1.6825000000000002E-3</v>
      </c>
      <c r="H3932" s="44">
        <v>2.5360000000000001E-3</v>
      </c>
      <c r="I3932" s="44">
        <v>3.5890000000000002E-3</v>
      </c>
      <c r="J3932" s="44">
        <v>3.2500000000000001E-2</v>
      </c>
      <c r="K3932" s="44">
        <v>1.8553E-2</v>
      </c>
      <c r="M3932" s="45">
        <v>8.7650000000000011E-4</v>
      </c>
    </row>
    <row r="3933" spans="4:13" ht="15.75" customHeight="1" x14ac:dyDescent="0.25">
      <c r="D3933" s="40"/>
      <c r="E3933" s="40"/>
      <c r="F3933" s="101">
        <v>42019</v>
      </c>
      <c r="G3933" s="44">
        <v>1.6800000000000001E-3</v>
      </c>
      <c r="H3933" s="44">
        <v>2.526E-3</v>
      </c>
      <c r="I3933" s="44">
        <v>3.5639999999999999E-3</v>
      </c>
      <c r="J3933" s="44">
        <v>3.2500000000000001E-2</v>
      </c>
      <c r="K3933" s="44">
        <v>1.7149000000000001E-2</v>
      </c>
      <c r="M3933" s="45">
        <v>8.788E-4</v>
      </c>
    </row>
    <row r="3934" spans="4:13" ht="15.75" customHeight="1" x14ac:dyDescent="0.25">
      <c r="D3934" s="40"/>
      <c r="E3934" s="40"/>
      <c r="F3934" s="101">
        <v>42020</v>
      </c>
      <c r="G3934" s="44">
        <v>1.6800000000000001E-3</v>
      </c>
      <c r="H3934" s="44">
        <v>2.5660000000000001E-3</v>
      </c>
      <c r="I3934" s="44">
        <v>3.5490000000000001E-3</v>
      </c>
      <c r="J3934" s="44">
        <v>3.2500000000000001E-2</v>
      </c>
      <c r="K3934" s="44">
        <v>1.8367999999999999E-2</v>
      </c>
      <c r="M3934" s="45">
        <v>8.7499999999999991E-4</v>
      </c>
    </row>
    <row r="3935" spans="4:13" ht="15.75" customHeight="1" x14ac:dyDescent="0.25">
      <c r="D3935" s="40"/>
      <c r="E3935" s="40"/>
      <c r="F3935" s="101">
        <v>42023</v>
      </c>
      <c r="G3935" s="44">
        <v>1.6875000000000002E-3</v>
      </c>
      <c r="H3935" s="44">
        <v>2.562E-3</v>
      </c>
      <c r="I3935" s="44">
        <v>3.5590000000000001E-3</v>
      </c>
      <c r="J3935" s="44" t="s">
        <v>33</v>
      </c>
      <c r="K3935" s="44">
        <v>1.8367999999999999E-2</v>
      </c>
      <c r="M3935" s="45">
        <v>8.7499999999999991E-4</v>
      </c>
    </row>
    <row r="3936" spans="4:13" ht="15.75" customHeight="1" x14ac:dyDescent="0.25">
      <c r="D3936" s="40"/>
      <c r="E3936" s="40"/>
      <c r="F3936" s="101">
        <v>42024</v>
      </c>
      <c r="G3936" s="44">
        <v>1.6850000000000001E-3</v>
      </c>
      <c r="H3936" s="44">
        <v>2.5669999999999998E-3</v>
      </c>
      <c r="I3936" s="44">
        <v>3.5590000000000001E-3</v>
      </c>
      <c r="J3936" s="44">
        <v>3.2500000000000001E-2</v>
      </c>
      <c r="K3936" s="44">
        <v>1.788E-2</v>
      </c>
      <c r="M3936" s="45">
        <v>8.4199999999999998E-4</v>
      </c>
    </row>
    <row r="3937" spans="4:13" ht="15.75" customHeight="1" x14ac:dyDescent="0.25">
      <c r="D3937" s="40"/>
      <c r="E3937" s="40"/>
      <c r="F3937" s="101">
        <v>42025</v>
      </c>
      <c r="G3937" s="44">
        <v>1.6675000000000001E-3</v>
      </c>
      <c r="H3937" s="44">
        <v>2.5709999999999999E-3</v>
      </c>
      <c r="I3937" s="44">
        <v>3.5890000000000002E-3</v>
      </c>
      <c r="J3937" s="44">
        <v>3.2500000000000001E-2</v>
      </c>
      <c r="K3937" s="44">
        <v>1.8716999999999998E-2</v>
      </c>
      <c r="M3937" s="45">
        <v>8.0909999999999999E-4</v>
      </c>
    </row>
    <row r="3938" spans="4:13" ht="15.75" customHeight="1" x14ac:dyDescent="0.25">
      <c r="D3938" s="40"/>
      <c r="E3938" s="40"/>
      <c r="F3938" s="101">
        <v>42026</v>
      </c>
      <c r="G3938" s="44">
        <v>1.6825000000000002E-3</v>
      </c>
      <c r="H3938" s="44">
        <v>2.5609999999999999E-3</v>
      </c>
      <c r="I3938" s="44">
        <v>3.5739999999999999E-3</v>
      </c>
      <c r="J3938" s="44">
        <v>3.2500000000000001E-2</v>
      </c>
      <c r="K3938" s="44">
        <v>1.8630999999999998E-2</v>
      </c>
      <c r="M3938" s="45">
        <v>8.1250000000000007E-4</v>
      </c>
    </row>
    <row r="3939" spans="4:13" ht="15.75" customHeight="1" x14ac:dyDescent="0.25">
      <c r="D3939" s="40"/>
      <c r="E3939" s="40"/>
      <c r="F3939" s="101">
        <v>42027</v>
      </c>
      <c r="G3939" s="44">
        <v>1.6775000000000002E-3</v>
      </c>
      <c r="H3939" s="44">
        <v>2.5609999999999999E-3</v>
      </c>
      <c r="I3939" s="44">
        <v>3.539E-3</v>
      </c>
      <c r="J3939" s="44">
        <v>3.2500000000000001E-2</v>
      </c>
      <c r="K3939" s="44">
        <v>1.7967999999999998E-2</v>
      </c>
      <c r="M3939" s="45">
        <v>8.1939999999999997E-4</v>
      </c>
    </row>
    <row r="3940" spans="4:13" ht="15.75" customHeight="1" x14ac:dyDescent="0.25">
      <c r="D3940" s="40"/>
      <c r="E3940" s="40"/>
      <c r="F3940" s="101">
        <v>42030</v>
      </c>
      <c r="G3940" s="44">
        <v>1.6900000000000001E-3</v>
      </c>
      <c r="H3940" s="44">
        <v>2.5609999999999999E-3</v>
      </c>
      <c r="I3940" s="44">
        <v>3.5539999999999999E-3</v>
      </c>
      <c r="J3940" s="44">
        <v>3.2500000000000001E-2</v>
      </c>
      <c r="K3940" s="44">
        <v>1.8241E-2</v>
      </c>
      <c r="M3940" s="45">
        <v>7.9359999999999999E-4</v>
      </c>
    </row>
    <row r="3941" spans="4:13" ht="15.75" customHeight="1" x14ac:dyDescent="0.25">
      <c r="D3941" s="40"/>
      <c r="E3941" s="40"/>
      <c r="F3941" s="101">
        <v>42031</v>
      </c>
      <c r="G3941" s="44">
        <v>1.6800000000000001E-3</v>
      </c>
      <c r="H3941" s="44">
        <v>2.526E-3</v>
      </c>
      <c r="I3941" s="44">
        <v>3.5539999999999999E-3</v>
      </c>
      <c r="J3941" s="44">
        <v>3.2500000000000001E-2</v>
      </c>
      <c r="K3941" s="44">
        <v>1.8231000000000001E-2</v>
      </c>
      <c r="M3941" s="45">
        <v>7.871E-4</v>
      </c>
    </row>
    <row r="3942" spans="4:13" ht="15.75" customHeight="1" x14ac:dyDescent="0.25">
      <c r="D3942" s="40"/>
      <c r="E3942" s="40"/>
      <c r="F3942" s="101">
        <v>42032</v>
      </c>
      <c r="G3942" s="44">
        <v>1.7050000000000001E-3</v>
      </c>
      <c r="H3942" s="44">
        <v>2.5460000000000001E-3</v>
      </c>
      <c r="I3942" s="44">
        <v>3.5739999999999999E-3</v>
      </c>
      <c r="J3942" s="44">
        <v>3.2500000000000001E-2</v>
      </c>
      <c r="K3942" s="44">
        <v>1.7207E-2</v>
      </c>
      <c r="M3942" s="45">
        <v>7.9339999999999999E-4</v>
      </c>
    </row>
    <row r="3943" spans="4:13" ht="15.75" customHeight="1" x14ac:dyDescent="0.25">
      <c r="D3943" s="40"/>
      <c r="E3943" s="40"/>
      <c r="F3943" s="101">
        <v>42033</v>
      </c>
      <c r="G3943" s="44">
        <v>1.709E-3</v>
      </c>
      <c r="H3943" s="44">
        <v>2.5460000000000001E-3</v>
      </c>
      <c r="I3943" s="44">
        <v>3.5790000000000001E-3</v>
      </c>
      <c r="J3943" s="44">
        <v>3.2500000000000001E-2</v>
      </c>
      <c r="K3943" s="44">
        <v>1.7512E-2</v>
      </c>
      <c r="M3943" s="45">
        <v>8.0350000000000007E-4</v>
      </c>
    </row>
    <row r="3944" spans="4:13" ht="15.75" customHeight="1" x14ac:dyDescent="0.25">
      <c r="D3944" s="40"/>
      <c r="E3944" s="40"/>
      <c r="F3944" s="101">
        <v>42034</v>
      </c>
      <c r="G3944" s="44">
        <v>1.7125E-3</v>
      </c>
      <c r="H3944" s="44">
        <v>2.5309999999999998E-3</v>
      </c>
      <c r="I3944" s="44">
        <v>3.5739999999999999E-3</v>
      </c>
      <c r="J3944" s="44">
        <v>3.2500000000000001E-2</v>
      </c>
      <c r="K3944" s="44">
        <v>1.6407000000000001E-2</v>
      </c>
      <c r="M3944" s="45">
        <v>8.1430000000000001E-4</v>
      </c>
    </row>
    <row r="3945" spans="4:13" ht="15.75" customHeight="1" x14ac:dyDescent="0.25">
      <c r="D3945" s="40"/>
      <c r="E3945" s="40"/>
      <c r="F3945" s="101">
        <v>42037</v>
      </c>
      <c r="G3945" s="44">
        <v>1.6950000000000001E-3</v>
      </c>
      <c r="H3945" s="44">
        <v>2.5209999999999998E-3</v>
      </c>
      <c r="I3945" s="44">
        <v>3.5739999999999999E-3</v>
      </c>
      <c r="J3945" s="44">
        <v>3.2500000000000001E-2</v>
      </c>
      <c r="K3945" s="44">
        <v>1.6642000000000001E-2</v>
      </c>
      <c r="M3945" s="45">
        <v>8.1430000000000001E-4</v>
      </c>
    </row>
    <row r="3946" spans="4:13" ht="15.75" customHeight="1" x14ac:dyDescent="0.25">
      <c r="D3946" s="40"/>
      <c r="E3946" s="40"/>
      <c r="F3946" s="101">
        <v>42038</v>
      </c>
      <c r="G3946" s="44">
        <v>1.7100000000000001E-3</v>
      </c>
      <c r="H3946" s="44">
        <v>2.5509999999999999E-3</v>
      </c>
      <c r="I3946" s="44">
        <v>3.588E-3</v>
      </c>
      <c r="J3946" s="44">
        <v>3.2500000000000001E-2</v>
      </c>
      <c r="K3946" s="44">
        <v>1.7915E-2</v>
      </c>
      <c r="M3946" s="45">
        <v>8.1430000000000001E-4</v>
      </c>
    </row>
    <row r="3947" spans="4:13" ht="15.75" customHeight="1" x14ac:dyDescent="0.25">
      <c r="D3947" s="40"/>
      <c r="E3947" s="40"/>
      <c r="F3947" s="101">
        <v>42039</v>
      </c>
      <c r="G3947" s="44">
        <v>1.7349999999999998E-3</v>
      </c>
      <c r="H3947" s="44">
        <v>2.5509999999999999E-3</v>
      </c>
      <c r="I3947" s="44">
        <v>3.6080000000000001E-3</v>
      </c>
      <c r="J3947" s="44">
        <v>3.2500000000000001E-2</v>
      </c>
      <c r="K3947" s="44">
        <v>1.7513000000000001E-2</v>
      </c>
      <c r="M3947" s="45">
        <v>8.072E-4</v>
      </c>
    </row>
    <row r="3948" spans="4:13" ht="15.75" customHeight="1" x14ac:dyDescent="0.25">
      <c r="D3948" s="40"/>
      <c r="E3948" s="40"/>
      <c r="F3948" s="101">
        <v>42040</v>
      </c>
      <c r="G3948" s="44">
        <v>1.7100000000000001E-3</v>
      </c>
      <c r="H3948" s="44">
        <v>2.5609999999999999E-3</v>
      </c>
      <c r="I3948" s="44">
        <v>3.6240000000000001E-3</v>
      </c>
      <c r="J3948" s="44">
        <v>3.2500000000000001E-2</v>
      </c>
      <c r="K3948" s="44">
        <v>1.8204000000000001E-2</v>
      </c>
      <c r="M3948" s="45">
        <v>8.072E-4</v>
      </c>
    </row>
    <row r="3949" spans="4:13" ht="15.75" customHeight="1" x14ac:dyDescent="0.25">
      <c r="D3949" s="40"/>
      <c r="E3949" s="40"/>
      <c r="F3949" s="101">
        <v>42041</v>
      </c>
      <c r="G3949" s="44">
        <v>1.7150000000000002E-3</v>
      </c>
      <c r="H3949" s="44">
        <v>2.5560000000000001E-3</v>
      </c>
      <c r="I3949" s="44">
        <v>3.6240000000000001E-3</v>
      </c>
      <c r="J3949" s="44">
        <v>3.2500000000000001E-2</v>
      </c>
      <c r="K3949" s="44">
        <v>1.9567000000000001E-2</v>
      </c>
      <c r="M3949" s="45">
        <v>8.072E-4</v>
      </c>
    </row>
    <row r="3950" spans="4:13" ht="15.75" customHeight="1" x14ac:dyDescent="0.25">
      <c r="D3950" s="40"/>
      <c r="E3950" s="40"/>
      <c r="F3950" s="101">
        <v>42044</v>
      </c>
      <c r="G3950" s="44">
        <v>1.722E-3</v>
      </c>
      <c r="H3950" s="44">
        <v>2.5835000000000003E-3</v>
      </c>
      <c r="I3950" s="44">
        <v>3.7339999999999999E-3</v>
      </c>
      <c r="J3950" s="44">
        <v>3.2500000000000001E-2</v>
      </c>
      <c r="K3950" s="44">
        <v>1.9775000000000001E-2</v>
      </c>
      <c r="M3950" s="45">
        <v>7.8569999999999996E-4</v>
      </c>
    </row>
    <row r="3951" spans="4:13" ht="15.75" customHeight="1" x14ac:dyDescent="0.25">
      <c r="D3951" s="40"/>
      <c r="E3951" s="40"/>
      <c r="F3951" s="101">
        <v>42045</v>
      </c>
      <c r="G3951" s="44">
        <v>1.717E-3</v>
      </c>
      <c r="H3951" s="44">
        <v>2.581E-3</v>
      </c>
      <c r="I3951" s="44">
        <v>3.7680000000000001E-3</v>
      </c>
      <c r="J3951" s="44">
        <v>3.2500000000000001E-2</v>
      </c>
      <c r="K3951" s="44">
        <v>1.9966999999999999E-2</v>
      </c>
      <c r="M3951" s="45">
        <v>7.7859999999999995E-4</v>
      </c>
    </row>
    <row r="3952" spans="4:13" ht="15.75" customHeight="1" x14ac:dyDescent="0.25">
      <c r="D3952" s="40"/>
      <c r="E3952" s="40"/>
      <c r="F3952" s="101">
        <v>42046</v>
      </c>
      <c r="G3952" s="44">
        <v>1.717E-3</v>
      </c>
      <c r="H3952" s="44">
        <v>2.581E-3</v>
      </c>
      <c r="I3952" s="44">
        <v>3.7830000000000003E-3</v>
      </c>
      <c r="J3952" s="44">
        <v>3.2500000000000001E-2</v>
      </c>
      <c r="K3952" s="44">
        <v>2.0175999999999999E-2</v>
      </c>
      <c r="M3952" s="45">
        <v>7.7499999999999997E-4</v>
      </c>
    </row>
    <row r="3953" spans="4:13" ht="15.75" customHeight="1" x14ac:dyDescent="0.25">
      <c r="D3953" s="40"/>
      <c r="E3953" s="40"/>
      <c r="F3953" s="101">
        <v>42047</v>
      </c>
      <c r="G3953" s="44">
        <v>1.72E-3</v>
      </c>
      <c r="H3953" s="44">
        <v>2.581E-3</v>
      </c>
      <c r="I3953" s="44">
        <v>3.7690000000000002E-3</v>
      </c>
      <c r="J3953" s="44">
        <v>3.2500000000000001E-2</v>
      </c>
      <c r="K3953" s="44">
        <v>1.9844000000000001E-2</v>
      </c>
      <c r="M3953" s="45">
        <v>7.7139999999999999E-4</v>
      </c>
    </row>
    <row r="3954" spans="4:13" ht="15.75" customHeight="1" x14ac:dyDescent="0.25">
      <c r="D3954" s="40"/>
      <c r="E3954" s="40"/>
      <c r="F3954" s="101">
        <v>42048</v>
      </c>
      <c r="G3954" s="44">
        <v>1.7299999999999998E-3</v>
      </c>
      <c r="H3954" s="44">
        <v>2.5709999999999999E-3</v>
      </c>
      <c r="I3954" s="44">
        <v>3.8240000000000001E-3</v>
      </c>
      <c r="J3954" s="44">
        <v>3.2500000000000001E-2</v>
      </c>
      <c r="K3954" s="44">
        <v>2.0503999999999998E-2</v>
      </c>
      <c r="M3954" s="45">
        <v>7.607E-4</v>
      </c>
    </row>
    <row r="3955" spans="4:13" ht="15.75" customHeight="1" x14ac:dyDescent="0.25">
      <c r="D3955" s="40"/>
      <c r="E3955" s="40"/>
      <c r="F3955" s="101">
        <v>42051</v>
      </c>
      <c r="G3955" s="44">
        <v>1.7299999999999998E-3</v>
      </c>
      <c r="H3955" s="44">
        <v>2.562E-3</v>
      </c>
      <c r="I3955" s="44">
        <v>3.8090000000000003E-3</v>
      </c>
      <c r="J3955" s="44" t="s">
        <v>33</v>
      </c>
      <c r="K3955" s="44">
        <v>2.0503999999999998E-2</v>
      </c>
      <c r="M3955" s="45">
        <v>7.607E-4</v>
      </c>
    </row>
    <row r="3956" spans="4:13" ht="15.75" customHeight="1" x14ac:dyDescent="0.25">
      <c r="D3956" s="40"/>
      <c r="E3956" s="40"/>
      <c r="F3956" s="101">
        <v>42052</v>
      </c>
      <c r="G3956" s="44">
        <v>1.7349999999999998E-3</v>
      </c>
      <c r="H3956" s="44">
        <v>2.5669999999999998E-3</v>
      </c>
      <c r="I3956" s="44">
        <v>3.8190000000000003E-3</v>
      </c>
      <c r="J3956" s="44">
        <v>3.2500000000000001E-2</v>
      </c>
      <c r="K3956" s="44">
        <v>2.1379000000000002E-2</v>
      </c>
      <c r="M3956" s="45">
        <v>7.7139999999999999E-4</v>
      </c>
    </row>
    <row r="3957" spans="4:13" ht="15.75" customHeight="1" x14ac:dyDescent="0.25">
      <c r="D3957" s="40"/>
      <c r="E3957" s="40"/>
      <c r="F3957" s="101">
        <v>42053</v>
      </c>
      <c r="G3957" s="44">
        <v>1.7349999999999998E-3</v>
      </c>
      <c r="H3957" s="44">
        <v>2.6059999999999998E-3</v>
      </c>
      <c r="I3957" s="44">
        <v>3.8529999999999997E-3</v>
      </c>
      <c r="J3957" s="44">
        <v>3.2500000000000001E-2</v>
      </c>
      <c r="K3957" s="44">
        <v>2.0799999999999999E-2</v>
      </c>
      <c r="M3957" s="45">
        <v>7.9650000000000001E-4</v>
      </c>
    </row>
    <row r="3958" spans="4:13" ht="15.75" customHeight="1" x14ac:dyDescent="0.25">
      <c r="D3958" s="40"/>
      <c r="E3958" s="40"/>
      <c r="F3958" s="101">
        <v>42054</v>
      </c>
      <c r="G3958" s="44">
        <v>1.7349999999999998E-3</v>
      </c>
      <c r="H3958" s="44">
        <v>2.6150000000000001E-3</v>
      </c>
      <c r="I3958" s="44">
        <v>3.8409999999999998E-3</v>
      </c>
      <c r="J3958" s="44">
        <v>3.2500000000000001E-2</v>
      </c>
      <c r="K3958" s="44">
        <v>2.1141999999999998E-2</v>
      </c>
      <c r="M3958" s="45">
        <v>8.1430000000000001E-4</v>
      </c>
    </row>
    <row r="3959" spans="4:13" ht="15.75" customHeight="1" x14ac:dyDescent="0.25">
      <c r="D3959" s="40"/>
      <c r="E3959" s="40"/>
      <c r="F3959" s="101">
        <v>42055</v>
      </c>
      <c r="G3959" s="44">
        <v>1.7150000000000002E-3</v>
      </c>
      <c r="H3959" s="44">
        <v>2.6259999999999999E-3</v>
      </c>
      <c r="I3959" s="44">
        <v>3.8569999999999998E-3</v>
      </c>
      <c r="J3959" s="44">
        <v>3.2500000000000001E-2</v>
      </c>
      <c r="K3959" s="44">
        <v>2.1117E-2</v>
      </c>
      <c r="M3959" s="45">
        <v>8.2860000000000008E-4</v>
      </c>
    </row>
    <row r="3960" spans="4:13" ht="15.75" customHeight="1" x14ac:dyDescent="0.25">
      <c r="D3960" s="40"/>
      <c r="E3960" s="40"/>
      <c r="F3960" s="101">
        <v>42058</v>
      </c>
      <c r="G3960" s="44">
        <v>1.7100000000000001E-3</v>
      </c>
      <c r="H3960" s="44">
        <v>2.6159999999999998E-3</v>
      </c>
      <c r="I3960" s="44">
        <v>3.8469999999999997E-3</v>
      </c>
      <c r="J3960" s="44">
        <v>3.2500000000000001E-2</v>
      </c>
      <c r="K3960" s="44">
        <v>2.0573999999999999E-2</v>
      </c>
      <c r="M3960" s="45">
        <v>8.6069999999999994E-4</v>
      </c>
    </row>
    <row r="3961" spans="4:13" ht="15.75" customHeight="1" x14ac:dyDescent="0.25">
      <c r="D3961" s="40"/>
      <c r="E3961" s="40"/>
      <c r="F3961" s="101">
        <v>42059</v>
      </c>
      <c r="G3961" s="44">
        <v>1.7150000000000002E-3</v>
      </c>
      <c r="H3961" s="44">
        <v>2.611E-3</v>
      </c>
      <c r="I3961" s="44">
        <v>3.8514999999999999E-3</v>
      </c>
      <c r="J3961" s="44">
        <v>3.2500000000000001E-2</v>
      </c>
      <c r="K3961" s="44">
        <v>1.9799999999999998E-2</v>
      </c>
      <c r="M3961" s="45">
        <v>8.715000000000001E-4</v>
      </c>
    </row>
    <row r="3962" spans="4:13" ht="15.75" customHeight="1" x14ac:dyDescent="0.25">
      <c r="D3962" s="40"/>
      <c r="E3962" s="40"/>
      <c r="F3962" s="101">
        <v>42060</v>
      </c>
      <c r="G3962" s="44">
        <v>1.72E-3</v>
      </c>
      <c r="H3962" s="44">
        <v>2.6090000000000002E-3</v>
      </c>
      <c r="I3962" s="44">
        <v>3.8290000000000004E-3</v>
      </c>
      <c r="J3962" s="44">
        <v>3.2500000000000001E-2</v>
      </c>
      <c r="K3962" s="44">
        <v>1.9688000000000001E-2</v>
      </c>
      <c r="M3962" s="45">
        <v>8.8570000000000001E-4</v>
      </c>
    </row>
    <row r="3963" spans="4:13" ht="15.75" customHeight="1" x14ac:dyDescent="0.25">
      <c r="D3963" s="40"/>
      <c r="E3963" s="40"/>
      <c r="F3963" s="101">
        <v>42061</v>
      </c>
      <c r="G3963" s="44">
        <v>1.719E-3</v>
      </c>
      <c r="H3963" s="44">
        <v>2.6159999999999998E-3</v>
      </c>
      <c r="I3963" s="44">
        <v>3.7835000000000004E-3</v>
      </c>
      <c r="J3963" s="44">
        <v>3.2500000000000001E-2</v>
      </c>
      <c r="K3963" s="44">
        <v>2.0295000000000001E-2</v>
      </c>
      <c r="M3963" s="45">
        <v>9.1429999999999994E-4</v>
      </c>
    </row>
    <row r="3964" spans="4:13" ht="15.75" customHeight="1" x14ac:dyDescent="0.25">
      <c r="D3964" s="40"/>
      <c r="E3964" s="40"/>
      <c r="F3964" s="101">
        <v>42062</v>
      </c>
      <c r="G3964" s="44">
        <v>1.7299999999999998E-3</v>
      </c>
      <c r="H3964" s="44">
        <v>2.6185000000000002E-3</v>
      </c>
      <c r="I3964" s="44">
        <v>3.8069999999999996E-3</v>
      </c>
      <c r="J3964" s="44">
        <v>3.2500000000000001E-2</v>
      </c>
      <c r="K3964" s="44">
        <v>1.993E-2</v>
      </c>
      <c r="M3964" s="45">
        <v>9.3930000000000001E-4</v>
      </c>
    </row>
    <row r="3965" spans="4:13" ht="15.75" customHeight="1" x14ac:dyDescent="0.25">
      <c r="D3965" s="40"/>
      <c r="E3965" s="40"/>
      <c r="F3965" s="101">
        <v>42065</v>
      </c>
      <c r="G3965" s="44">
        <v>1.727E-3</v>
      </c>
      <c r="H3965" s="44">
        <v>2.6095000000000003E-3</v>
      </c>
      <c r="I3965" s="44">
        <v>3.8419999999999999E-3</v>
      </c>
      <c r="J3965" s="44">
        <v>3.2500000000000001E-2</v>
      </c>
      <c r="K3965" s="44">
        <v>2.0819999999999998E-2</v>
      </c>
      <c r="M3965" s="45">
        <v>1.0323000000000001E-3</v>
      </c>
    </row>
    <row r="3966" spans="4:13" ht="15.75" customHeight="1" x14ac:dyDescent="0.25">
      <c r="D3966" s="40"/>
      <c r="E3966" s="40"/>
      <c r="F3966" s="101">
        <v>42066</v>
      </c>
      <c r="G3966" s="44">
        <v>1.7299999999999998E-3</v>
      </c>
      <c r="H3966" s="44">
        <v>2.6514999999999998E-3</v>
      </c>
      <c r="I3966" s="44">
        <v>3.8790000000000001E-3</v>
      </c>
      <c r="J3966" s="44">
        <v>3.2500000000000001E-2</v>
      </c>
      <c r="K3966" s="44">
        <v>2.1189E-2</v>
      </c>
      <c r="M3966" s="45">
        <v>1.0677E-3</v>
      </c>
    </row>
    <row r="3967" spans="4:13" ht="15.75" customHeight="1" x14ac:dyDescent="0.25">
      <c r="D3967" s="40"/>
      <c r="E3967" s="40"/>
      <c r="F3967" s="101">
        <v>42067</v>
      </c>
      <c r="G3967" s="44">
        <v>1.7499999999999998E-3</v>
      </c>
      <c r="H3967" s="44">
        <v>2.6359999999999999E-3</v>
      </c>
      <c r="I3967" s="44">
        <v>3.9560000000000003E-3</v>
      </c>
      <c r="J3967" s="44">
        <v>3.2500000000000001E-2</v>
      </c>
      <c r="K3967" s="44">
        <v>2.1172E-2</v>
      </c>
      <c r="M3967" s="45">
        <v>1.0788E-3</v>
      </c>
    </row>
    <row r="3968" spans="4:13" ht="15.75" customHeight="1" x14ac:dyDescent="0.25">
      <c r="D3968" s="40"/>
      <c r="E3968" s="40"/>
      <c r="F3968" s="101">
        <v>42068</v>
      </c>
      <c r="G3968" s="44">
        <v>1.7499999999999998E-3</v>
      </c>
      <c r="H3968" s="44">
        <v>2.6359999999999999E-3</v>
      </c>
      <c r="I3968" s="44">
        <v>3.9709999999999997E-3</v>
      </c>
      <c r="J3968" s="44">
        <v>3.2500000000000001E-2</v>
      </c>
      <c r="K3968" s="44">
        <v>2.1154000000000003E-2</v>
      </c>
      <c r="M3968" s="45">
        <v>1.0874999999999999E-3</v>
      </c>
    </row>
    <row r="3969" spans="4:13" ht="15.75" customHeight="1" x14ac:dyDescent="0.25">
      <c r="D3969" s="40"/>
      <c r="E3969" s="40"/>
      <c r="F3969" s="101">
        <v>42069</v>
      </c>
      <c r="G3969" s="44">
        <v>1.7499999999999998E-3</v>
      </c>
      <c r="H3969" s="44">
        <v>2.6459999999999999E-3</v>
      </c>
      <c r="I3969" s="44">
        <v>3.9760000000000004E-3</v>
      </c>
      <c r="J3969" s="44">
        <v>3.2500000000000001E-2</v>
      </c>
      <c r="K3969" s="44">
        <v>2.2414E-2</v>
      </c>
      <c r="M3969" s="45">
        <v>1.0904E-3</v>
      </c>
    </row>
    <row r="3970" spans="4:13" ht="15.75" customHeight="1" x14ac:dyDescent="0.25">
      <c r="D3970" s="40"/>
      <c r="E3970" s="40"/>
      <c r="F3970" s="101">
        <v>42072</v>
      </c>
      <c r="G3970" s="44">
        <v>1.7649999999999999E-3</v>
      </c>
      <c r="H3970" s="44">
        <v>2.666E-3</v>
      </c>
      <c r="I3970" s="44">
        <v>4.0410000000000003E-3</v>
      </c>
      <c r="J3970" s="44">
        <v>3.2500000000000001E-2</v>
      </c>
      <c r="K3970" s="44">
        <v>2.1906999999999999E-2</v>
      </c>
      <c r="M3970" s="45">
        <v>1.1096999999999999E-3</v>
      </c>
    </row>
    <row r="3971" spans="4:13" ht="15.75" customHeight="1" x14ac:dyDescent="0.25">
      <c r="D3971" s="40"/>
      <c r="E3971" s="40"/>
      <c r="F3971" s="101">
        <v>42073</v>
      </c>
      <c r="G3971" s="44">
        <v>1.779E-3</v>
      </c>
      <c r="H3971" s="44">
        <v>2.6770000000000001E-3</v>
      </c>
      <c r="I3971" s="44">
        <v>4.0420000000000005E-3</v>
      </c>
      <c r="J3971" s="44">
        <v>3.2500000000000001E-2</v>
      </c>
      <c r="K3971" s="44">
        <v>2.1297E-2</v>
      </c>
      <c r="M3971" s="45">
        <v>1.1259E-3</v>
      </c>
    </row>
    <row r="3972" spans="4:13" ht="15.75" customHeight="1" x14ac:dyDescent="0.25">
      <c r="D3972" s="40"/>
      <c r="E3972" s="40"/>
      <c r="F3972" s="101">
        <v>42074</v>
      </c>
      <c r="G3972" s="44">
        <v>1.7599999999999998E-3</v>
      </c>
      <c r="H3972" s="44">
        <v>2.6989999999999996E-3</v>
      </c>
      <c r="I3972" s="44">
        <v>4.0140000000000002E-3</v>
      </c>
      <c r="J3972" s="44">
        <v>3.2500000000000001E-2</v>
      </c>
      <c r="K3972" s="44">
        <v>2.1086000000000001E-2</v>
      </c>
      <c r="M3972" s="45">
        <v>1.1697999999999999E-3</v>
      </c>
    </row>
    <row r="3973" spans="4:13" ht="15.75" customHeight="1" x14ac:dyDescent="0.25">
      <c r="D3973" s="40"/>
      <c r="E3973" s="40"/>
      <c r="F3973" s="101">
        <v>42075</v>
      </c>
      <c r="G3973" s="44">
        <v>1.7449999999999998E-3</v>
      </c>
      <c r="H3973" s="44">
        <v>2.7060000000000001E-3</v>
      </c>
      <c r="I3973" s="44">
        <v>4.0309999999999999E-3</v>
      </c>
      <c r="J3973" s="44">
        <v>3.2500000000000001E-2</v>
      </c>
      <c r="K3973" s="44">
        <v>2.1156000000000001E-2</v>
      </c>
      <c r="M3973" s="45">
        <v>1.1843999999999999E-3</v>
      </c>
    </row>
    <row r="3974" spans="4:13" ht="15.75" customHeight="1" x14ac:dyDescent="0.25">
      <c r="D3974" s="40"/>
      <c r="E3974" s="40"/>
      <c r="F3974" s="101">
        <v>42076</v>
      </c>
      <c r="G3974" s="44">
        <v>1.7649999999999999E-3</v>
      </c>
      <c r="H3974" s="44">
        <v>2.7065000000000001E-3</v>
      </c>
      <c r="I3974" s="44">
        <v>4.0289999999999996E-3</v>
      </c>
      <c r="J3974" s="44">
        <v>3.2500000000000001E-2</v>
      </c>
      <c r="K3974" s="44">
        <v>2.1139999999999999E-2</v>
      </c>
      <c r="M3974" s="45">
        <v>1.1968E-3</v>
      </c>
    </row>
    <row r="3975" spans="4:13" ht="15.75" customHeight="1" x14ac:dyDescent="0.25">
      <c r="D3975" s="40"/>
      <c r="E3975" s="40"/>
      <c r="F3975" s="101">
        <v>42079</v>
      </c>
      <c r="G3975" s="44">
        <v>1.7699999999999999E-3</v>
      </c>
      <c r="H3975" s="44">
        <v>2.7014999999999999E-3</v>
      </c>
      <c r="I3975" s="44">
        <v>4.019E-3</v>
      </c>
      <c r="J3975" s="44">
        <v>3.2500000000000001E-2</v>
      </c>
      <c r="K3975" s="44">
        <v>2.0716999999999999E-2</v>
      </c>
      <c r="M3975" s="45">
        <v>1.2484E-3</v>
      </c>
    </row>
    <row r="3976" spans="4:13" ht="15.75" customHeight="1" x14ac:dyDescent="0.25">
      <c r="D3976" s="40"/>
      <c r="E3976" s="40"/>
      <c r="F3976" s="101">
        <v>42080</v>
      </c>
      <c r="G3976" s="44">
        <v>1.7749999999999999E-3</v>
      </c>
      <c r="H3976" s="44">
        <v>2.6934999999999997E-3</v>
      </c>
      <c r="I3976" s="44">
        <v>4.0610000000000004E-3</v>
      </c>
      <c r="J3976" s="44">
        <v>3.2500000000000001E-2</v>
      </c>
      <c r="K3976" s="44">
        <v>2.0507000000000001E-2</v>
      </c>
      <c r="M3976" s="45">
        <v>1.2614E-3</v>
      </c>
    </row>
    <row r="3977" spans="4:13" ht="15.75" customHeight="1" x14ac:dyDescent="0.25">
      <c r="D3977" s="40"/>
      <c r="E3977" s="40"/>
      <c r="F3977" s="101">
        <v>42081</v>
      </c>
      <c r="G3977" s="44">
        <v>1.7599999999999998E-3</v>
      </c>
      <c r="H3977" s="44">
        <v>2.7029999999999997E-3</v>
      </c>
      <c r="I3977" s="44">
        <v>4.091E-3</v>
      </c>
      <c r="J3977" s="44">
        <v>3.2500000000000001E-2</v>
      </c>
      <c r="K3977" s="44">
        <v>1.9199000000000001E-2</v>
      </c>
      <c r="M3977" s="45">
        <v>1.2848999999999998E-3</v>
      </c>
    </row>
    <row r="3978" spans="4:13" ht="15.75" customHeight="1" x14ac:dyDescent="0.25">
      <c r="D3978" s="40"/>
      <c r="E3978" s="40"/>
      <c r="F3978" s="101">
        <v>42082</v>
      </c>
      <c r="G3978" s="44">
        <v>1.7324999999999999E-3</v>
      </c>
      <c r="H3978" s="44">
        <v>2.6455000000000003E-3</v>
      </c>
      <c r="I3978" s="44">
        <v>3.9385000000000002E-3</v>
      </c>
      <c r="J3978" s="44">
        <v>3.2500000000000001E-2</v>
      </c>
      <c r="K3978" s="44">
        <v>1.9684999999999998E-2</v>
      </c>
      <c r="M3978" s="45">
        <v>1.2876000000000001E-3</v>
      </c>
    </row>
    <row r="3979" spans="4:13" ht="15.75" customHeight="1" x14ac:dyDescent="0.25">
      <c r="D3979" s="40"/>
      <c r="E3979" s="40"/>
      <c r="F3979" s="101">
        <v>42083</v>
      </c>
      <c r="G3979" s="44">
        <v>1.7399999999999998E-3</v>
      </c>
      <c r="H3979" s="44">
        <v>2.6679999999999998E-3</v>
      </c>
      <c r="I3979" s="44">
        <v>3.9734999999999996E-3</v>
      </c>
      <c r="J3979" s="44">
        <v>3.2500000000000001E-2</v>
      </c>
      <c r="K3979" s="44">
        <v>1.9303000000000001E-2</v>
      </c>
      <c r="M3979" s="45">
        <v>1.2967999999999999E-3</v>
      </c>
    </row>
    <row r="3980" spans="4:13" ht="15.75" customHeight="1" x14ac:dyDescent="0.25">
      <c r="D3980" s="40"/>
      <c r="E3980" s="40"/>
      <c r="F3980" s="101">
        <v>42086</v>
      </c>
      <c r="G3980" s="44">
        <v>1.7374999999999999E-3</v>
      </c>
      <c r="H3980" s="44">
        <v>2.6679999999999998E-3</v>
      </c>
      <c r="I3980" s="44">
        <v>3.9484999999999998E-3</v>
      </c>
      <c r="J3980" s="44">
        <v>3.2500000000000001E-2</v>
      </c>
      <c r="K3980" s="44">
        <v>1.9119999999999998E-2</v>
      </c>
      <c r="M3980" s="45">
        <v>1.3033000000000001E-3</v>
      </c>
    </row>
    <row r="3981" spans="4:13" ht="15.75" customHeight="1" x14ac:dyDescent="0.25">
      <c r="D3981" s="40"/>
      <c r="E3981" s="40"/>
      <c r="F3981" s="101">
        <v>42087</v>
      </c>
      <c r="G3981" s="44">
        <v>1.7274999999999999E-3</v>
      </c>
      <c r="H3981" s="44">
        <v>2.6934999999999997E-3</v>
      </c>
      <c r="I3981" s="44">
        <v>3.9865000000000005E-3</v>
      </c>
      <c r="J3981" s="44">
        <v>3.2500000000000001E-2</v>
      </c>
      <c r="K3981" s="44">
        <v>1.8731000000000001E-2</v>
      </c>
      <c r="M3981" s="45">
        <v>1.2967999999999999E-3</v>
      </c>
    </row>
    <row r="3982" spans="4:13" ht="15.75" customHeight="1" x14ac:dyDescent="0.25">
      <c r="D3982" s="40"/>
      <c r="E3982" s="40"/>
      <c r="F3982" s="101">
        <v>42088</v>
      </c>
      <c r="G3982" s="44">
        <v>1.756E-3</v>
      </c>
      <c r="H3982" s="44">
        <v>2.6855E-3</v>
      </c>
      <c r="I3982" s="44">
        <v>3.9789999999999999E-3</v>
      </c>
      <c r="J3982" s="44">
        <v>3.2500000000000001E-2</v>
      </c>
      <c r="K3982" s="44">
        <v>1.925E-2</v>
      </c>
      <c r="M3982" s="45">
        <v>1.2757999999999999E-3</v>
      </c>
    </row>
    <row r="3983" spans="4:13" ht="15.75" customHeight="1" x14ac:dyDescent="0.25">
      <c r="D3983" s="40"/>
      <c r="E3983" s="40"/>
      <c r="F3983" s="101">
        <v>42089</v>
      </c>
      <c r="G3983" s="44">
        <v>1.7775E-3</v>
      </c>
      <c r="H3983" s="44">
        <v>2.7305000000000003E-3</v>
      </c>
      <c r="I3983" s="44">
        <v>4.019E-3</v>
      </c>
      <c r="J3983" s="44">
        <v>3.2500000000000001E-2</v>
      </c>
      <c r="K3983" s="44">
        <v>1.9894000000000002E-2</v>
      </c>
      <c r="M3983" s="45">
        <v>1.2782E-3</v>
      </c>
    </row>
    <row r="3984" spans="4:13" ht="15.75" customHeight="1" x14ac:dyDescent="0.25">
      <c r="D3984" s="40"/>
      <c r="E3984" s="40"/>
      <c r="F3984" s="101">
        <v>42090</v>
      </c>
      <c r="G3984" s="44">
        <v>1.7799999999999999E-3</v>
      </c>
      <c r="H3984" s="44">
        <v>2.7539999999999999E-3</v>
      </c>
      <c r="I3984" s="44">
        <v>4.0489999999999996E-3</v>
      </c>
      <c r="J3984" s="44">
        <v>3.2500000000000001E-2</v>
      </c>
      <c r="K3984" s="44">
        <v>1.9615E-2</v>
      </c>
      <c r="M3984" s="45">
        <v>1.2806999999999999E-3</v>
      </c>
    </row>
    <row r="3985" spans="4:13" ht="15.75" customHeight="1" x14ac:dyDescent="0.25">
      <c r="D3985" s="40"/>
      <c r="E3985" s="40"/>
      <c r="F3985" s="101">
        <v>42093</v>
      </c>
      <c r="G3985" s="44">
        <v>1.7924999999999998E-3</v>
      </c>
      <c r="H3985" s="44">
        <v>2.7415E-3</v>
      </c>
      <c r="I3985" s="44">
        <v>4.0264999999999997E-3</v>
      </c>
      <c r="J3985" s="44">
        <v>3.2500000000000001E-2</v>
      </c>
      <c r="K3985" s="44">
        <v>1.9474999999999999E-2</v>
      </c>
      <c r="M3985" s="45">
        <v>1.2549E-3</v>
      </c>
    </row>
    <row r="3986" spans="4:13" ht="15.75" customHeight="1" x14ac:dyDescent="0.25">
      <c r="D3986" s="40"/>
      <c r="E3986" s="40"/>
      <c r="F3986" s="101">
        <v>42094</v>
      </c>
      <c r="G3986" s="44">
        <v>1.7625E-3</v>
      </c>
      <c r="H3986" s="44">
        <v>2.7074999999999998E-3</v>
      </c>
      <c r="I3986" s="44">
        <v>4.0064999999999996E-3</v>
      </c>
      <c r="J3986" s="44">
        <v>3.2500000000000001E-2</v>
      </c>
      <c r="K3986" s="44">
        <v>1.9231000000000002E-2</v>
      </c>
      <c r="M3986" s="45">
        <v>1.2567000000000001E-3</v>
      </c>
    </row>
    <row r="3987" spans="4:13" ht="15.75" customHeight="1" x14ac:dyDescent="0.25">
      <c r="D3987" s="40"/>
      <c r="E3987" s="40"/>
      <c r="F3987" s="101">
        <v>42095</v>
      </c>
      <c r="G3987" s="44">
        <v>1.7755000000000002E-3</v>
      </c>
      <c r="H3987" s="44">
        <v>2.7074999999999998E-3</v>
      </c>
      <c r="I3987" s="44">
        <v>4.0339999999999994E-3</v>
      </c>
      <c r="J3987" s="44">
        <v>3.2500000000000001E-2</v>
      </c>
      <c r="K3987" s="44">
        <v>1.8572999999999999E-2</v>
      </c>
      <c r="M3987" s="45">
        <v>1.2501000000000001E-3</v>
      </c>
    </row>
    <row r="3988" spans="4:13" ht="15.75" customHeight="1" x14ac:dyDescent="0.25">
      <c r="D3988" s="40"/>
      <c r="E3988" s="40"/>
      <c r="F3988" s="101">
        <v>42096</v>
      </c>
      <c r="G3988" s="44">
        <v>1.7974999999999998E-3</v>
      </c>
      <c r="H3988" s="44">
        <v>2.7374999999999999E-3</v>
      </c>
      <c r="I3988" s="44">
        <v>4.0115000000000003E-3</v>
      </c>
      <c r="J3988" s="44">
        <v>3.2500000000000001E-2</v>
      </c>
      <c r="K3988" s="44">
        <v>1.9116999999999999E-2</v>
      </c>
      <c r="M3988" s="45">
        <v>1.2531999999999999E-3</v>
      </c>
    </row>
    <row r="3989" spans="4:13" ht="15.75" customHeight="1" x14ac:dyDescent="0.25">
      <c r="D3989" s="40"/>
      <c r="E3989" s="40"/>
      <c r="F3989" s="101">
        <v>42097</v>
      </c>
      <c r="G3989" s="44" t="s">
        <v>33</v>
      </c>
      <c r="H3989" s="44" t="s">
        <v>33</v>
      </c>
      <c r="I3989" s="44" t="s">
        <v>33</v>
      </c>
      <c r="J3989" s="44" t="s">
        <v>33</v>
      </c>
      <c r="K3989" s="44">
        <v>1.9116999999999999E-2</v>
      </c>
      <c r="M3989" s="45">
        <v>1.2531999999999999E-3</v>
      </c>
    </row>
    <row r="3990" spans="4:13" ht="15.75" customHeight="1" x14ac:dyDescent="0.25">
      <c r="D3990" s="40"/>
      <c r="E3990" s="40"/>
      <c r="F3990" s="101">
        <v>42100</v>
      </c>
      <c r="G3990" s="44" t="s">
        <v>33</v>
      </c>
      <c r="H3990" s="44" t="s">
        <v>33</v>
      </c>
      <c r="I3990" s="44" t="s">
        <v>33</v>
      </c>
      <c r="J3990" s="44">
        <v>3.2500000000000001E-2</v>
      </c>
      <c r="K3990" s="44">
        <v>1.8952E-2</v>
      </c>
      <c r="M3990" s="45">
        <v>1.2301E-3</v>
      </c>
    </row>
    <row r="3991" spans="4:13" ht="15.75" customHeight="1" x14ac:dyDescent="0.25">
      <c r="D3991" s="40"/>
      <c r="E3991" s="40"/>
      <c r="F3991" s="101">
        <v>42101</v>
      </c>
      <c r="G3991" s="44">
        <v>1.8015000000000001E-3</v>
      </c>
      <c r="H3991" s="44">
        <v>2.7374999999999999E-3</v>
      </c>
      <c r="I3991" s="44">
        <v>3.9839999999999997E-3</v>
      </c>
      <c r="J3991" s="44">
        <v>3.2500000000000001E-2</v>
      </c>
      <c r="K3991" s="44">
        <v>1.8848E-2</v>
      </c>
      <c r="M3991" s="45">
        <v>1.2167E-3</v>
      </c>
    </row>
    <row r="3992" spans="4:13" ht="15.75" customHeight="1" x14ac:dyDescent="0.25">
      <c r="D3992" s="40"/>
      <c r="E3992" s="40"/>
      <c r="F3992" s="101">
        <v>42102</v>
      </c>
      <c r="G3992" s="44">
        <v>1.8094999999999999E-3</v>
      </c>
      <c r="H3992" s="44">
        <v>2.712E-3</v>
      </c>
      <c r="I3992" s="44">
        <v>3.9950000000000003E-3</v>
      </c>
      <c r="J3992" s="44">
        <v>3.2500000000000001E-2</v>
      </c>
      <c r="K3992" s="44">
        <v>1.9047000000000001E-2</v>
      </c>
      <c r="M3992" s="45">
        <v>1.2001E-3</v>
      </c>
    </row>
    <row r="3993" spans="4:13" ht="15.75" customHeight="1" x14ac:dyDescent="0.25">
      <c r="D3993" s="40"/>
      <c r="E3993" s="40"/>
      <c r="F3993" s="101">
        <v>42103</v>
      </c>
      <c r="G3993" s="44">
        <v>1.8E-3</v>
      </c>
      <c r="H3993" s="44">
        <v>2.7589999999999997E-3</v>
      </c>
      <c r="I3993" s="44">
        <v>4.0339999999999994E-3</v>
      </c>
      <c r="J3993" s="44">
        <v>3.2500000000000001E-2</v>
      </c>
      <c r="K3993" s="44">
        <v>1.9595999999999999E-2</v>
      </c>
      <c r="M3993" s="45">
        <v>1.1532000000000001E-3</v>
      </c>
    </row>
    <row r="3994" spans="4:13" ht="15.75" customHeight="1" x14ac:dyDescent="0.25">
      <c r="D3994" s="40"/>
      <c r="E3994" s="40"/>
      <c r="F3994" s="101">
        <v>42104</v>
      </c>
      <c r="G3994" s="44">
        <v>1.7849999999999999E-3</v>
      </c>
      <c r="H3994" s="44">
        <v>2.7700000000000003E-3</v>
      </c>
      <c r="I3994" s="44">
        <v>4.0439999999999999E-3</v>
      </c>
      <c r="J3994" s="44">
        <v>3.2500000000000001E-2</v>
      </c>
      <c r="K3994" s="44">
        <v>1.9473000000000001E-2</v>
      </c>
      <c r="M3994" s="45">
        <v>1.1483999999999999E-3</v>
      </c>
    </row>
    <row r="3995" spans="4:13" ht="15.75" customHeight="1" x14ac:dyDescent="0.25">
      <c r="D3995" s="40"/>
      <c r="E3995" s="40"/>
      <c r="F3995" s="101">
        <v>42107</v>
      </c>
      <c r="G3995" s="44">
        <v>1.815E-3</v>
      </c>
      <c r="H3995" s="44">
        <v>2.7529999999999998E-3</v>
      </c>
      <c r="I3995" s="44">
        <v>4.0515000000000004E-3</v>
      </c>
      <c r="J3995" s="44">
        <v>3.2500000000000001E-2</v>
      </c>
      <c r="K3995" s="44">
        <v>1.9272000000000001E-2</v>
      </c>
      <c r="M3995" s="45">
        <v>1.0934E-3</v>
      </c>
    </row>
    <row r="3996" spans="4:13" ht="15.75" customHeight="1" x14ac:dyDescent="0.25">
      <c r="D3996" s="40"/>
      <c r="E3996" s="40"/>
      <c r="F3996" s="101">
        <v>42108</v>
      </c>
      <c r="G3996" s="44">
        <v>1.825E-3</v>
      </c>
      <c r="H3996" s="44">
        <v>2.7555000000000001E-3</v>
      </c>
      <c r="I3996" s="44">
        <v>4.0489999999999996E-3</v>
      </c>
      <c r="J3996" s="44">
        <v>3.2500000000000001E-2</v>
      </c>
      <c r="K3996" s="44">
        <v>1.8985000000000002E-2</v>
      </c>
      <c r="M3996" s="45">
        <v>1.08E-3</v>
      </c>
    </row>
    <row r="3997" spans="4:13" ht="15.75" customHeight="1" x14ac:dyDescent="0.25">
      <c r="D3997" s="40"/>
      <c r="E3997" s="40"/>
      <c r="F3997" s="101">
        <v>42109</v>
      </c>
      <c r="G3997" s="44">
        <v>1.804E-3</v>
      </c>
      <c r="H3997" s="44">
        <v>2.7434999999999998E-3</v>
      </c>
      <c r="I3997" s="44">
        <v>4.0140000000000002E-3</v>
      </c>
      <c r="J3997" s="44">
        <v>3.2500000000000001E-2</v>
      </c>
      <c r="K3997" s="44">
        <v>1.8879999999999997E-2</v>
      </c>
      <c r="M3997" s="45">
        <v>1.0667000000000001E-3</v>
      </c>
    </row>
    <row r="3998" spans="4:13" ht="15.75" customHeight="1" x14ac:dyDescent="0.25">
      <c r="D3998" s="40"/>
      <c r="E3998" s="40"/>
      <c r="F3998" s="101">
        <v>42110</v>
      </c>
      <c r="G3998" s="44">
        <v>1.8054999999999998E-3</v>
      </c>
      <c r="H3998" s="44">
        <v>2.751E-3</v>
      </c>
      <c r="I3998" s="44">
        <v>4.0264999999999997E-3</v>
      </c>
      <c r="J3998" s="44">
        <v>3.2500000000000001E-2</v>
      </c>
      <c r="K3998" s="44">
        <v>1.8897000000000001E-2</v>
      </c>
      <c r="M3998" s="45">
        <v>1.0469000000000001E-3</v>
      </c>
    </row>
    <row r="3999" spans="4:13" ht="15.75" customHeight="1" x14ac:dyDescent="0.25">
      <c r="D3999" s="40"/>
      <c r="E3999" s="40"/>
      <c r="F3999" s="101">
        <v>42111</v>
      </c>
      <c r="G3999" s="44">
        <v>1.8024999999999998E-3</v>
      </c>
      <c r="H3999" s="44">
        <v>2.7575E-3</v>
      </c>
      <c r="I3999" s="44">
        <v>4.0289999999999996E-3</v>
      </c>
      <c r="J3999" s="44">
        <v>3.2500000000000001E-2</v>
      </c>
      <c r="K3999" s="44">
        <v>1.8652999999999999E-2</v>
      </c>
      <c r="M3999" s="45">
        <v>1.0258000000000001E-3</v>
      </c>
    </row>
    <row r="4000" spans="4:13" ht="15.75" customHeight="1" x14ac:dyDescent="0.25">
      <c r="D4000" s="40"/>
      <c r="E4000" s="40"/>
      <c r="F4000" s="101">
        <v>42114</v>
      </c>
      <c r="G4000" s="44">
        <v>1.805E-3</v>
      </c>
      <c r="H4000" s="44">
        <v>2.7600000000000003E-3</v>
      </c>
      <c r="I4000" s="44">
        <v>4.0539999999999994E-3</v>
      </c>
      <c r="J4000" s="44">
        <v>3.2500000000000001E-2</v>
      </c>
      <c r="K4000" s="44">
        <v>1.8896E-2</v>
      </c>
      <c r="M4000" s="45">
        <v>9.3999999999999997E-4</v>
      </c>
    </row>
    <row r="4001" spans="4:13" ht="15.75" customHeight="1" x14ac:dyDescent="0.25">
      <c r="D4001" s="40"/>
      <c r="E4001" s="40"/>
      <c r="F4001" s="101">
        <v>42115</v>
      </c>
      <c r="G4001" s="44">
        <v>1.815E-3</v>
      </c>
      <c r="H4001" s="44">
        <v>2.7724999999999998E-3</v>
      </c>
      <c r="I4001" s="44">
        <v>4.0565000000000002E-3</v>
      </c>
      <c r="J4001" s="44">
        <v>3.2500000000000001E-2</v>
      </c>
      <c r="K4001" s="44">
        <v>1.9087E-2</v>
      </c>
      <c r="M4001" s="45">
        <v>9.2000000000000003E-4</v>
      </c>
    </row>
    <row r="4002" spans="4:13" ht="15.75" customHeight="1" x14ac:dyDescent="0.25">
      <c r="D4002" s="40"/>
      <c r="E4002" s="40"/>
      <c r="F4002" s="101">
        <v>42116</v>
      </c>
      <c r="G4002" s="44">
        <v>1.8174999999999999E-3</v>
      </c>
      <c r="H4002" s="44">
        <v>2.7750000000000001E-3</v>
      </c>
      <c r="I4002" s="44">
        <v>4.0489999999999996E-3</v>
      </c>
      <c r="J4002" s="44">
        <v>3.2500000000000001E-2</v>
      </c>
      <c r="K4002" s="44">
        <v>1.9788E-2</v>
      </c>
      <c r="M4002" s="45">
        <v>9.1340000000000008E-4</v>
      </c>
    </row>
    <row r="4003" spans="4:13" ht="15.75" customHeight="1" x14ac:dyDescent="0.25">
      <c r="D4003" s="40"/>
      <c r="E4003" s="40"/>
      <c r="F4003" s="101">
        <v>42117</v>
      </c>
      <c r="G4003" s="44">
        <v>1.8124999999999999E-3</v>
      </c>
      <c r="H4003" s="44">
        <v>2.7700000000000003E-3</v>
      </c>
      <c r="I4003" s="44">
        <v>4.0864999999999999E-3</v>
      </c>
      <c r="J4003" s="44">
        <v>3.2500000000000001E-2</v>
      </c>
      <c r="K4003" s="44">
        <v>1.9577000000000001E-2</v>
      </c>
      <c r="M4003" s="45">
        <v>9.0609999999999996E-4</v>
      </c>
    </row>
    <row r="4004" spans="4:13" ht="15.75" customHeight="1" x14ac:dyDescent="0.25">
      <c r="D4004" s="40"/>
      <c r="E4004" s="40"/>
      <c r="F4004" s="101">
        <v>42118</v>
      </c>
      <c r="G4004" s="44">
        <v>1.815E-3</v>
      </c>
      <c r="H4004" s="44">
        <v>2.7900000000000004E-3</v>
      </c>
      <c r="I4004" s="44">
        <v>4.0889999999999998E-3</v>
      </c>
      <c r="J4004" s="44">
        <v>3.2500000000000001E-2</v>
      </c>
      <c r="K4004" s="44">
        <v>1.9086000000000002E-2</v>
      </c>
      <c r="M4004" s="45">
        <v>9.1569999999999998E-4</v>
      </c>
    </row>
    <row r="4005" spans="4:13" ht="15.75" customHeight="1" x14ac:dyDescent="0.25">
      <c r="D4005" s="40"/>
      <c r="E4005" s="40"/>
      <c r="F4005" s="101">
        <v>42121</v>
      </c>
      <c r="G4005" s="44">
        <v>1.8124999999999999E-3</v>
      </c>
      <c r="H4005" s="44">
        <v>2.7900000000000004E-3</v>
      </c>
      <c r="I4005" s="44">
        <v>4.0765000000000003E-3</v>
      </c>
      <c r="J4005" s="44">
        <v>3.2500000000000001E-2</v>
      </c>
      <c r="K4005" s="44">
        <v>1.9207999999999999E-2</v>
      </c>
      <c r="M4005" s="45">
        <v>9.1340000000000008E-4</v>
      </c>
    </row>
    <row r="4006" spans="4:13" ht="15.75" customHeight="1" x14ac:dyDescent="0.25">
      <c r="D4006" s="40"/>
      <c r="E4006" s="40"/>
      <c r="F4006" s="101">
        <v>42122</v>
      </c>
      <c r="G4006" s="44">
        <v>1.8425E-3</v>
      </c>
      <c r="H4006" s="44">
        <v>2.7815000000000001E-3</v>
      </c>
      <c r="I4006" s="44">
        <v>4.0615E-3</v>
      </c>
      <c r="J4006" s="44">
        <v>3.2500000000000001E-2</v>
      </c>
      <c r="K4006" s="44">
        <v>2.0034E-2</v>
      </c>
      <c r="M4006" s="45">
        <v>9.0340000000000006E-4</v>
      </c>
    </row>
    <row r="4007" spans="4:13" ht="15.75" customHeight="1" x14ac:dyDescent="0.25">
      <c r="D4007" s="40"/>
      <c r="E4007" s="40"/>
      <c r="F4007" s="101">
        <v>42123</v>
      </c>
      <c r="G4007" s="44">
        <v>1.8024999999999998E-3</v>
      </c>
      <c r="H4007" s="44">
        <v>2.7815000000000001E-3</v>
      </c>
      <c r="I4007" s="44">
        <v>4.0765000000000003E-3</v>
      </c>
      <c r="J4007" s="44">
        <v>3.2500000000000001E-2</v>
      </c>
      <c r="K4007" s="44">
        <v>2.0388000000000003E-2</v>
      </c>
      <c r="M4007" s="45">
        <v>8.9999999999999998E-4</v>
      </c>
    </row>
    <row r="4008" spans="4:13" ht="15.75" customHeight="1" x14ac:dyDescent="0.25">
      <c r="D4008" s="40"/>
      <c r="E4008" s="40"/>
      <c r="F4008" s="101">
        <v>42124</v>
      </c>
      <c r="G4008" s="44">
        <v>1.81E-3</v>
      </c>
      <c r="H4008" s="44">
        <v>2.7875E-3</v>
      </c>
      <c r="I4008" s="44">
        <v>4.0790000000000002E-3</v>
      </c>
      <c r="J4008" s="44">
        <v>3.2500000000000001E-2</v>
      </c>
      <c r="K4008" s="44">
        <v>2.0316999999999998E-2</v>
      </c>
      <c r="M4008" s="45">
        <v>9.0350000000000001E-4</v>
      </c>
    </row>
    <row r="4009" spans="4:13" ht="15.75" customHeight="1" x14ac:dyDescent="0.25">
      <c r="D4009" s="40"/>
      <c r="E4009" s="40"/>
      <c r="F4009" s="101">
        <v>42125</v>
      </c>
      <c r="G4009" s="44">
        <v>1.8224999999999999E-3</v>
      </c>
      <c r="H4009" s="44">
        <v>2.7975000000000001E-3</v>
      </c>
      <c r="I4009" s="44">
        <v>4.1089999999999998E-3</v>
      </c>
      <c r="J4009" s="44">
        <v>3.2500000000000001E-2</v>
      </c>
      <c r="K4009" s="44">
        <v>2.1135000000000001E-2</v>
      </c>
      <c r="M4009" s="45">
        <v>9.1289999999999991E-4</v>
      </c>
    </row>
    <row r="4010" spans="4:13" ht="15.75" customHeight="1" x14ac:dyDescent="0.25">
      <c r="D4010" s="40"/>
      <c r="E4010" s="40"/>
      <c r="F4010" s="101">
        <v>42128</v>
      </c>
      <c r="G4010" s="44" t="s">
        <v>33</v>
      </c>
      <c r="H4010" s="44" t="s">
        <v>33</v>
      </c>
      <c r="I4010" s="44" t="s">
        <v>33</v>
      </c>
      <c r="J4010" s="44">
        <v>3.2500000000000001E-2</v>
      </c>
      <c r="K4010" s="44">
        <v>2.1440000000000001E-2</v>
      </c>
      <c r="M4010" s="45">
        <v>8.9999999999999998E-4</v>
      </c>
    </row>
    <row r="4011" spans="4:13" ht="15.75" customHeight="1" x14ac:dyDescent="0.25">
      <c r="D4011" s="40"/>
      <c r="E4011" s="40"/>
      <c r="F4011" s="101">
        <v>42129</v>
      </c>
      <c r="G4011" s="44">
        <v>1.805E-3</v>
      </c>
      <c r="H4011" s="44">
        <v>2.7589999999999997E-3</v>
      </c>
      <c r="I4011" s="44">
        <v>4.1275000000000001E-3</v>
      </c>
      <c r="J4011" s="44">
        <v>3.2500000000000001E-2</v>
      </c>
      <c r="K4011" s="44">
        <v>2.1852999999999997E-2</v>
      </c>
      <c r="M4011" s="45">
        <v>9.0329999999999989E-4</v>
      </c>
    </row>
    <row r="4012" spans="4:13" ht="15.75" customHeight="1" x14ac:dyDescent="0.25">
      <c r="D4012" s="40"/>
      <c r="E4012" s="40"/>
      <c r="F4012" s="101">
        <v>42130</v>
      </c>
      <c r="G4012" s="44">
        <v>1.8024999999999998E-3</v>
      </c>
      <c r="H4012" s="44">
        <v>2.7600000000000003E-3</v>
      </c>
      <c r="I4012" s="44">
        <v>4.1640000000000002E-3</v>
      </c>
      <c r="J4012" s="44">
        <v>3.2500000000000001E-2</v>
      </c>
      <c r="K4012" s="44">
        <v>2.2431E-2</v>
      </c>
      <c r="M4012" s="45">
        <v>9.0910000000000003E-4</v>
      </c>
    </row>
    <row r="4013" spans="4:13" ht="15.75" customHeight="1" x14ac:dyDescent="0.25">
      <c r="D4013" s="40"/>
      <c r="E4013" s="40"/>
      <c r="F4013" s="101">
        <v>42131</v>
      </c>
      <c r="G4013" s="44">
        <v>1.815E-3</v>
      </c>
      <c r="H4013" s="44">
        <v>2.7884999999999997E-3</v>
      </c>
      <c r="I4013" s="44">
        <v>4.1475000000000001E-3</v>
      </c>
      <c r="J4013" s="44">
        <v>3.2500000000000001E-2</v>
      </c>
      <c r="K4013" s="44">
        <v>2.18E-2</v>
      </c>
      <c r="M4013" s="45">
        <v>9.1250000000000001E-4</v>
      </c>
    </row>
    <row r="4014" spans="4:13" ht="15.75" customHeight="1" x14ac:dyDescent="0.25">
      <c r="D4014" s="40"/>
      <c r="E4014" s="40"/>
      <c r="F4014" s="101">
        <v>42132</v>
      </c>
      <c r="G4014" s="44">
        <v>1.8475E-3</v>
      </c>
      <c r="H4014" s="44">
        <v>2.7984999999999998E-3</v>
      </c>
      <c r="I4014" s="44">
        <v>4.1425000000000003E-3</v>
      </c>
      <c r="J4014" s="44">
        <v>3.2500000000000001E-2</v>
      </c>
      <c r="K4014" s="44">
        <v>2.1478000000000001E-2</v>
      </c>
      <c r="M4014" s="45">
        <v>9.193999999999999E-4</v>
      </c>
    </row>
    <row r="4015" spans="4:13" ht="15.75" customHeight="1" x14ac:dyDescent="0.25">
      <c r="D4015" s="40"/>
      <c r="E4015" s="40"/>
      <c r="F4015" s="101">
        <v>42135</v>
      </c>
      <c r="G4015" s="44">
        <v>1.8559999999999998E-3</v>
      </c>
      <c r="H4015" s="44">
        <v>2.7660000000000002E-3</v>
      </c>
      <c r="I4015" s="44">
        <v>4.1265E-3</v>
      </c>
      <c r="J4015" s="44">
        <v>3.2500000000000001E-2</v>
      </c>
      <c r="K4015" s="44">
        <v>2.2797000000000001E-2</v>
      </c>
      <c r="M4015" s="45">
        <v>9.4200000000000002E-4</v>
      </c>
    </row>
    <row r="4016" spans="4:13" ht="15.75" customHeight="1" x14ac:dyDescent="0.25">
      <c r="D4016" s="40"/>
      <c r="E4016" s="40"/>
      <c r="F4016" s="101">
        <v>42136</v>
      </c>
      <c r="G4016" s="44">
        <v>1.8559999999999998E-3</v>
      </c>
      <c r="H4016" s="44">
        <v>2.7500000000000003E-3</v>
      </c>
      <c r="I4016" s="44">
        <v>4.1454999999999999E-3</v>
      </c>
      <c r="J4016" s="44">
        <v>3.2500000000000001E-2</v>
      </c>
      <c r="K4016" s="44">
        <v>2.2488999999999999E-2</v>
      </c>
      <c r="M4016" s="45">
        <v>9.5159999999999993E-4</v>
      </c>
    </row>
    <row r="4017" spans="4:13" ht="15.75" customHeight="1" x14ac:dyDescent="0.25">
      <c r="D4017" s="40"/>
      <c r="E4017" s="40"/>
      <c r="F4017" s="101">
        <v>42137</v>
      </c>
      <c r="G4017" s="44">
        <v>1.8559999999999998E-3</v>
      </c>
      <c r="H4017" s="44">
        <v>2.7389999999999997E-3</v>
      </c>
      <c r="I4017" s="44">
        <v>4.1415000000000002E-3</v>
      </c>
      <c r="J4017" s="44">
        <v>3.2500000000000001E-2</v>
      </c>
      <c r="K4017" s="44">
        <v>2.2926000000000002E-2</v>
      </c>
      <c r="M4017" s="45">
        <v>9.7579999999999997E-4</v>
      </c>
    </row>
    <row r="4018" spans="4:13" ht="15.75" customHeight="1" x14ac:dyDescent="0.25">
      <c r="D4018" s="40"/>
      <c r="E4018" s="40"/>
      <c r="F4018" s="101">
        <v>42138</v>
      </c>
      <c r="G4018" s="44">
        <v>1.8335000000000001E-3</v>
      </c>
      <c r="H4018" s="44">
        <v>2.7600000000000003E-3</v>
      </c>
      <c r="I4018" s="44">
        <v>4.1275000000000001E-3</v>
      </c>
      <c r="J4018" s="44">
        <v>3.2500000000000001E-2</v>
      </c>
      <c r="K4018" s="44">
        <v>2.2301000000000001E-2</v>
      </c>
      <c r="M4018" s="45">
        <v>9.7500000000000006E-4</v>
      </c>
    </row>
    <row r="4019" spans="4:13" ht="15.75" customHeight="1" x14ac:dyDescent="0.25">
      <c r="D4019" s="40"/>
      <c r="E4019" s="40"/>
      <c r="F4019" s="101">
        <v>42139</v>
      </c>
      <c r="G4019" s="44">
        <v>1.8619999999999999E-3</v>
      </c>
      <c r="H4019" s="44">
        <v>2.7650000000000001E-3</v>
      </c>
      <c r="I4019" s="44">
        <v>4.1275000000000001E-3</v>
      </c>
      <c r="J4019" s="44">
        <v>3.2500000000000001E-2</v>
      </c>
      <c r="K4019" s="44">
        <v>2.1423999999999999E-2</v>
      </c>
      <c r="M4019" s="45">
        <v>9.7420000000000004E-4</v>
      </c>
    </row>
    <row r="4020" spans="4:13" ht="15.75" customHeight="1" x14ac:dyDescent="0.25">
      <c r="D4020" s="40"/>
      <c r="E4020" s="40"/>
      <c r="F4020" s="101">
        <v>42142</v>
      </c>
      <c r="G4020" s="44">
        <v>1.8400000000000001E-3</v>
      </c>
      <c r="H4020" s="44">
        <v>2.7600000000000003E-3</v>
      </c>
      <c r="I4020" s="44">
        <v>4.1425000000000003E-3</v>
      </c>
      <c r="J4020" s="44">
        <v>3.2500000000000001E-2</v>
      </c>
      <c r="K4020" s="44">
        <v>2.2336999999999999E-2</v>
      </c>
      <c r="M4020" s="45">
        <v>9.8390000000000001E-4</v>
      </c>
    </row>
    <row r="4021" spans="4:13" ht="15.75" customHeight="1" x14ac:dyDescent="0.25">
      <c r="D4021" s="40"/>
      <c r="E4021" s="40"/>
      <c r="F4021" s="101">
        <v>42143</v>
      </c>
      <c r="G4021" s="44">
        <v>1.8675E-3</v>
      </c>
      <c r="H4021" s="44">
        <v>2.8100000000000004E-3</v>
      </c>
      <c r="I4021" s="44">
        <v>4.1549999999999998E-3</v>
      </c>
      <c r="J4021" s="44">
        <v>3.2500000000000001E-2</v>
      </c>
      <c r="K4021" s="44">
        <v>2.2886000000000004E-2</v>
      </c>
      <c r="M4021" s="45">
        <v>9.904E-4</v>
      </c>
    </row>
    <row r="4022" spans="4:13" ht="15.75" customHeight="1" x14ac:dyDescent="0.25">
      <c r="D4022" s="40"/>
      <c r="E4022" s="40"/>
      <c r="F4022" s="101">
        <v>42144</v>
      </c>
      <c r="G4022" s="44">
        <v>1.8475E-3</v>
      </c>
      <c r="H4022" s="44">
        <v>2.8349999999999998E-3</v>
      </c>
      <c r="I4022" s="44">
        <v>4.1700000000000001E-3</v>
      </c>
      <c r="J4022" s="44">
        <v>3.2500000000000001E-2</v>
      </c>
      <c r="K4022" s="44">
        <v>2.2478999999999999E-2</v>
      </c>
      <c r="M4022" s="45">
        <v>9.8790000000000011E-4</v>
      </c>
    </row>
    <row r="4023" spans="4:13" ht="15.75" customHeight="1" x14ac:dyDescent="0.25">
      <c r="D4023" s="40"/>
      <c r="E4023" s="40"/>
      <c r="F4023" s="101">
        <v>42145</v>
      </c>
      <c r="G4023" s="44">
        <v>1.8475E-3</v>
      </c>
      <c r="H4023" s="44">
        <v>2.8199999999999996E-3</v>
      </c>
      <c r="I4023" s="44">
        <v>4.1815000000000003E-3</v>
      </c>
      <c r="J4023" s="44">
        <v>3.2500000000000001E-2</v>
      </c>
      <c r="K4023" s="44">
        <v>2.1898000000000001E-2</v>
      </c>
      <c r="M4023" s="45">
        <v>1.0032000000000001E-3</v>
      </c>
    </row>
    <row r="4024" spans="4:13" ht="15.75" customHeight="1" x14ac:dyDescent="0.25">
      <c r="D4024" s="40"/>
      <c r="E4024" s="40"/>
      <c r="F4024" s="101">
        <v>42146</v>
      </c>
      <c r="G4024" s="44">
        <v>1.8484999999999999E-3</v>
      </c>
      <c r="H4024" s="44">
        <v>2.8449999999999999E-3</v>
      </c>
      <c r="I4024" s="44">
        <v>4.1865000000000001E-3</v>
      </c>
      <c r="J4024" s="44">
        <v>3.2500000000000001E-2</v>
      </c>
      <c r="K4024" s="44">
        <v>2.2092000000000001E-2</v>
      </c>
      <c r="M4024" s="45">
        <v>1.0162000000000001E-3</v>
      </c>
    </row>
    <row r="4025" spans="4:13" ht="15.75" customHeight="1" x14ac:dyDescent="0.25">
      <c r="D4025" s="40"/>
      <c r="E4025" s="40"/>
      <c r="F4025" s="101">
        <v>42149</v>
      </c>
      <c r="G4025" s="44" t="s">
        <v>33</v>
      </c>
      <c r="H4025" s="44" t="s">
        <v>33</v>
      </c>
      <c r="I4025" s="44" t="s">
        <v>33</v>
      </c>
      <c r="J4025" s="44" t="s">
        <v>33</v>
      </c>
      <c r="K4025" s="44">
        <v>2.2092000000000001E-2</v>
      </c>
      <c r="M4025" s="45">
        <v>1.0162000000000001E-3</v>
      </c>
    </row>
    <row r="4026" spans="4:13" ht="15.75" customHeight="1" x14ac:dyDescent="0.25">
      <c r="D4026" s="40"/>
      <c r="E4026" s="40"/>
      <c r="F4026" s="101">
        <v>42150</v>
      </c>
      <c r="G4026" s="44">
        <v>1.8629999999999999E-3</v>
      </c>
      <c r="H4026" s="44">
        <v>2.8584999999999999E-3</v>
      </c>
      <c r="I4026" s="44">
        <v>4.2500000000000003E-3</v>
      </c>
      <c r="J4026" s="44">
        <v>3.2500000000000001E-2</v>
      </c>
      <c r="K4026" s="44">
        <v>2.1389999999999999E-2</v>
      </c>
      <c r="M4026" s="45">
        <v>1.0032999999999999E-3</v>
      </c>
    </row>
    <row r="4027" spans="4:13" ht="15.75" customHeight="1" x14ac:dyDescent="0.25">
      <c r="D4027" s="40"/>
      <c r="E4027" s="40"/>
      <c r="F4027" s="101">
        <v>42151</v>
      </c>
      <c r="G4027" s="44">
        <v>1.8534999999999999E-3</v>
      </c>
      <c r="H4027" s="44">
        <v>2.8349999999999998E-3</v>
      </c>
      <c r="I4027" s="44">
        <v>4.2304999999999999E-3</v>
      </c>
      <c r="J4027" s="44">
        <v>3.2500000000000001E-2</v>
      </c>
      <c r="K4027" s="44">
        <v>2.1284999999999998E-2</v>
      </c>
      <c r="M4027" s="45">
        <v>1.0181999999999999E-3</v>
      </c>
    </row>
    <row r="4028" spans="4:13" ht="15.75" customHeight="1" x14ac:dyDescent="0.25">
      <c r="D4028" s="40"/>
      <c r="E4028" s="40"/>
      <c r="F4028" s="101">
        <v>42152</v>
      </c>
      <c r="G4028" s="44">
        <v>1.8400000000000001E-3</v>
      </c>
      <c r="H4028" s="44">
        <v>2.8275000000000002E-3</v>
      </c>
      <c r="I4028" s="44">
        <v>4.2315E-3</v>
      </c>
      <c r="J4028" s="44">
        <v>3.2500000000000001E-2</v>
      </c>
      <c r="K4028" s="44">
        <v>2.1354999999999999E-2</v>
      </c>
      <c r="M4028" s="45">
        <v>1.0313E-3</v>
      </c>
    </row>
    <row r="4029" spans="4:13" ht="15.75" customHeight="1" x14ac:dyDescent="0.25">
      <c r="D4029" s="40"/>
      <c r="E4029" s="40"/>
      <c r="F4029" s="101">
        <v>42153</v>
      </c>
      <c r="G4029" s="44">
        <v>1.8400000000000001E-3</v>
      </c>
      <c r="H4029" s="44">
        <v>2.8375000000000002E-3</v>
      </c>
      <c r="I4029" s="44">
        <v>4.2465000000000003E-3</v>
      </c>
      <c r="J4029" s="44">
        <v>3.2500000000000001E-2</v>
      </c>
      <c r="K4029" s="44">
        <v>2.1214E-2</v>
      </c>
      <c r="M4029" s="45">
        <v>1.042E-3</v>
      </c>
    </row>
    <row r="4030" spans="4:13" ht="15.75" customHeight="1" x14ac:dyDescent="0.25">
      <c r="D4030" s="40"/>
      <c r="E4030" s="40"/>
      <c r="F4030" s="101">
        <v>42156</v>
      </c>
      <c r="G4030" s="44">
        <v>1.83E-3</v>
      </c>
      <c r="H4030" s="44">
        <v>2.8249999999999998E-3</v>
      </c>
      <c r="I4030" s="44">
        <v>4.2365000000000007E-3</v>
      </c>
      <c r="J4030" s="44">
        <v>3.2500000000000001E-2</v>
      </c>
      <c r="K4030" s="44">
        <v>2.1793999999999997E-2</v>
      </c>
      <c r="M4030" s="45">
        <v>1.0367E-3</v>
      </c>
    </row>
    <row r="4031" spans="4:13" ht="15.75" customHeight="1" x14ac:dyDescent="0.25">
      <c r="D4031" s="40"/>
      <c r="E4031" s="40"/>
      <c r="F4031" s="101">
        <v>42157</v>
      </c>
      <c r="G4031" s="44">
        <v>1.8479999999999998E-3</v>
      </c>
      <c r="H4031" s="44">
        <v>2.787E-3</v>
      </c>
      <c r="I4031" s="44">
        <v>4.2189999999999997E-3</v>
      </c>
      <c r="J4031" s="44">
        <v>3.2500000000000001E-2</v>
      </c>
      <c r="K4031" s="44">
        <v>2.2623999999999998E-2</v>
      </c>
      <c r="M4031" s="45">
        <v>1.0334000000000001E-3</v>
      </c>
    </row>
    <row r="4032" spans="4:13" ht="15.75" customHeight="1" x14ac:dyDescent="0.25">
      <c r="D4032" s="40"/>
      <c r="E4032" s="40"/>
      <c r="F4032" s="101">
        <v>42158</v>
      </c>
      <c r="G4032" s="44">
        <v>1.8500000000000001E-3</v>
      </c>
      <c r="H4032" s="44">
        <v>2.7920000000000002E-3</v>
      </c>
      <c r="I4032" s="44">
        <v>4.2040000000000003E-3</v>
      </c>
      <c r="J4032" s="44">
        <v>3.2500000000000001E-2</v>
      </c>
      <c r="K4032" s="44">
        <v>2.3642E-2</v>
      </c>
      <c r="M4032" s="45">
        <v>1.0364E-3</v>
      </c>
    </row>
    <row r="4033" spans="4:13" ht="15.75" customHeight="1" x14ac:dyDescent="0.25">
      <c r="D4033" s="40"/>
      <c r="E4033" s="40"/>
      <c r="F4033" s="101">
        <v>42159</v>
      </c>
      <c r="G4033" s="44">
        <v>1.8404999999999999E-3</v>
      </c>
      <c r="H4033" s="44">
        <v>2.7889999999999998E-3</v>
      </c>
      <c r="I4033" s="44">
        <v>4.2185E-3</v>
      </c>
      <c r="J4033" s="44">
        <v>3.2500000000000001E-2</v>
      </c>
      <c r="K4033" s="44">
        <v>2.307E-2</v>
      </c>
      <c r="M4033" s="45">
        <v>1.0281999999999999E-3</v>
      </c>
    </row>
    <row r="4034" spans="4:13" ht="15.75" customHeight="1" x14ac:dyDescent="0.25">
      <c r="D4034" s="40"/>
      <c r="E4034" s="40"/>
      <c r="F4034" s="101">
        <v>42160</v>
      </c>
      <c r="G4034" s="44">
        <v>1.83E-3</v>
      </c>
      <c r="H4034" s="44">
        <v>2.8120000000000003E-3</v>
      </c>
      <c r="I4034" s="44">
        <v>4.2389999999999997E-3</v>
      </c>
      <c r="J4034" s="44">
        <v>3.2500000000000001E-2</v>
      </c>
      <c r="K4034" s="44">
        <v>2.4076E-2</v>
      </c>
      <c r="M4034" s="45">
        <v>1.0258000000000001E-3</v>
      </c>
    </row>
    <row r="4035" spans="4:13" ht="15.75" customHeight="1" x14ac:dyDescent="0.25">
      <c r="D4035" s="40"/>
      <c r="E4035" s="40"/>
      <c r="F4035" s="101">
        <v>42163</v>
      </c>
      <c r="G4035" s="44">
        <v>1.8540000000000002E-3</v>
      </c>
      <c r="H4035" s="44">
        <v>2.8219999999999999E-3</v>
      </c>
      <c r="I4035" s="44">
        <v>4.3340000000000002E-3</v>
      </c>
      <c r="J4035" s="44">
        <v>3.2500000000000001E-2</v>
      </c>
      <c r="K4035" s="44">
        <v>2.3824000000000001E-2</v>
      </c>
      <c r="M4035" s="45">
        <v>1.0267E-3</v>
      </c>
    </row>
    <row r="4036" spans="4:13" ht="15.75" customHeight="1" x14ac:dyDescent="0.25">
      <c r="D4036" s="40"/>
      <c r="E4036" s="40"/>
      <c r="F4036" s="101">
        <v>42164</v>
      </c>
      <c r="G4036" s="44">
        <v>1.8749999999999999E-3</v>
      </c>
      <c r="H4036" s="44">
        <v>2.8549999999999999E-3</v>
      </c>
      <c r="I4036" s="44">
        <v>4.3794999999999997E-3</v>
      </c>
      <c r="J4036" s="44">
        <v>3.2500000000000001E-2</v>
      </c>
      <c r="K4036" s="44">
        <v>2.4384000000000003E-2</v>
      </c>
      <c r="M4036" s="45">
        <v>1.0267E-3</v>
      </c>
    </row>
    <row r="4037" spans="4:13" ht="15.75" customHeight="1" x14ac:dyDescent="0.25">
      <c r="D4037" s="40"/>
      <c r="E4037" s="40"/>
      <c r="F4037" s="101">
        <v>42165</v>
      </c>
      <c r="G4037" s="44">
        <v>1.8875000000000001E-3</v>
      </c>
      <c r="H4037" s="44">
        <v>2.8785E-3</v>
      </c>
      <c r="I4037" s="44">
        <v>4.4155000000000002E-3</v>
      </c>
      <c r="J4037" s="44">
        <v>3.2500000000000001E-2</v>
      </c>
      <c r="K4037" s="44">
        <v>2.4837999999999999E-2</v>
      </c>
      <c r="M4037" s="45">
        <v>1.0367E-3</v>
      </c>
    </row>
    <row r="4038" spans="4:13" ht="15.75" customHeight="1" x14ac:dyDescent="0.25">
      <c r="D4038" s="40"/>
      <c r="E4038" s="40"/>
      <c r="F4038" s="101">
        <v>42166</v>
      </c>
      <c r="G4038" s="44">
        <v>1.8549999999999999E-3</v>
      </c>
      <c r="H4038" s="44">
        <v>2.8584999999999999E-3</v>
      </c>
      <c r="I4038" s="44">
        <v>4.4479999999999997E-3</v>
      </c>
      <c r="J4038" s="44">
        <v>3.2500000000000001E-2</v>
      </c>
      <c r="K4038" s="44">
        <v>2.3772000000000001E-2</v>
      </c>
      <c r="M4038" s="45">
        <v>1.075E-3</v>
      </c>
    </row>
    <row r="4039" spans="4:13" ht="15.75" customHeight="1" x14ac:dyDescent="0.25">
      <c r="D4039" s="40"/>
      <c r="E4039" s="40"/>
      <c r="F4039" s="101">
        <v>42167</v>
      </c>
      <c r="G4039" s="44">
        <v>1.8475E-3</v>
      </c>
      <c r="H4039" s="44">
        <v>2.8605000000000002E-3</v>
      </c>
      <c r="I4039" s="44">
        <v>4.4840000000000001E-3</v>
      </c>
      <c r="J4039" s="44">
        <v>3.2500000000000001E-2</v>
      </c>
      <c r="K4039" s="44">
        <v>2.3917999999999998E-2</v>
      </c>
      <c r="M4039" s="45">
        <v>1.0742E-3</v>
      </c>
    </row>
    <row r="4040" spans="4:13" ht="15.75" customHeight="1" x14ac:dyDescent="0.25">
      <c r="D4040" s="40"/>
      <c r="E4040" s="40"/>
      <c r="F4040" s="101">
        <v>42170</v>
      </c>
      <c r="G4040" s="44">
        <v>1.8525E-3</v>
      </c>
      <c r="H4040" s="44">
        <v>2.8324999999999999E-3</v>
      </c>
      <c r="I4040" s="44">
        <v>4.4984999999999999E-3</v>
      </c>
      <c r="J4040" s="44">
        <v>3.2500000000000001E-2</v>
      </c>
      <c r="K4040" s="44">
        <v>2.3559E-2</v>
      </c>
      <c r="M4040" s="45">
        <v>1.08E-3</v>
      </c>
    </row>
    <row r="4041" spans="4:13" ht="15.75" customHeight="1" x14ac:dyDescent="0.25">
      <c r="D4041" s="40"/>
      <c r="E4041" s="40"/>
      <c r="F4041" s="101">
        <v>42171</v>
      </c>
      <c r="G4041" s="44">
        <v>1.8500000000000001E-3</v>
      </c>
      <c r="H4041" s="44">
        <v>2.8625E-3</v>
      </c>
      <c r="I4041" s="44">
        <v>4.5184999999999999E-3</v>
      </c>
      <c r="J4041" s="44">
        <v>3.2500000000000001E-2</v>
      </c>
      <c r="K4041" s="44">
        <v>2.3092999999999999E-2</v>
      </c>
      <c r="M4041" s="45">
        <v>1.0934E-3</v>
      </c>
    </row>
    <row r="4042" spans="4:13" ht="15.75" customHeight="1" x14ac:dyDescent="0.25">
      <c r="D4042" s="40"/>
      <c r="E4042" s="40"/>
      <c r="F4042" s="101">
        <v>42172</v>
      </c>
      <c r="G4042" s="44">
        <v>1.8749999999999999E-3</v>
      </c>
      <c r="H4042" s="44">
        <v>2.8570000000000002E-3</v>
      </c>
      <c r="I4042" s="44">
        <v>4.5205000000000002E-3</v>
      </c>
      <c r="J4042" s="44">
        <v>3.2500000000000001E-2</v>
      </c>
      <c r="K4042" s="44">
        <v>2.3165000000000002E-2</v>
      </c>
      <c r="M4042" s="45">
        <v>1.1067E-3</v>
      </c>
    </row>
    <row r="4043" spans="4:13" ht="15.75" customHeight="1" x14ac:dyDescent="0.25">
      <c r="D4043" s="40"/>
      <c r="E4043" s="40"/>
      <c r="F4043" s="101">
        <v>42173</v>
      </c>
      <c r="G4043" s="44">
        <v>1.8675E-3</v>
      </c>
      <c r="H4043" s="44">
        <v>2.8079999999999997E-3</v>
      </c>
      <c r="I4043" s="44">
        <v>4.4340000000000004E-3</v>
      </c>
      <c r="J4043" s="44">
        <v>3.2500000000000001E-2</v>
      </c>
      <c r="K4043" s="44">
        <v>2.3344999999999998E-2</v>
      </c>
      <c r="M4043" s="45">
        <v>1.1251E-3</v>
      </c>
    </row>
    <row r="4044" spans="4:13" ht="15.75" customHeight="1" x14ac:dyDescent="0.25">
      <c r="D4044" s="40"/>
      <c r="E4044" s="40"/>
      <c r="F4044" s="101">
        <v>42174</v>
      </c>
      <c r="G4044" s="44">
        <v>1.8699999999999999E-3</v>
      </c>
      <c r="H4044" s="44">
        <v>2.813E-3</v>
      </c>
      <c r="I4044" s="44">
        <v>4.4364999999999995E-3</v>
      </c>
      <c r="J4044" s="44">
        <v>3.2500000000000001E-2</v>
      </c>
      <c r="K4044" s="44">
        <v>2.2577E-2</v>
      </c>
      <c r="M4044" s="45">
        <v>1.1322999999999999E-3</v>
      </c>
    </row>
    <row r="4045" spans="4:13" ht="15.75" customHeight="1" x14ac:dyDescent="0.25">
      <c r="D4045" s="40"/>
      <c r="E4045" s="40"/>
      <c r="F4045" s="101">
        <v>42177</v>
      </c>
      <c r="G4045" s="44">
        <v>1.8699999999999999E-3</v>
      </c>
      <c r="H4045" s="44">
        <v>2.8224999999999999E-3</v>
      </c>
      <c r="I4045" s="44">
        <v>4.4405E-3</v>
      </c>
      <c r="J4045" s="44">
        <v>3.2500000000000001E-2</v>
      </c>
      <c r="K4045" s="44">
        <v>2.3725E-2</v>
      </c>
      <c r="M4045" s="45">
        <v>1.1534E-3</v>
      </c>
    </row>
    <row r="4046" spans="4:13" ht="15.75" customHeight="1" x14ac:dyDescent="0.25">
      <c r="D4046" s="40"/>
      <c r="E4046" s="40"/>
      <c r="F4046" s="101">
        <v>42178</v>
      </c>
      <c r="G4046" s="44">
        <v>1.8699999999999999E-3</v>
      </c>
      <c r="H4046" s="44">
        <v>2.8075000000000001E-3</v>
      </c>
      <c r="I4046" s="44">
        <v>4.4380000000000001E-3</v>
      </c>
      <c r="J4046" s="44">
        <v>3.2500000000000001E-2</v>
      </c>
      <c r="K4046" s="44">
        <v>2.4087000000000001E-2</v>
      </c>
      <c r="M4046" s="45">
        <v>1.1601000000000001E-3</v>
      </c>
    </row>
    <row r="4047" spans="4:13" ht="15.75" customHeight="1" x14ac:dyDescent="0.25">
      <c r="D4047" s="40"/>
      <c r="E4047" s="40"/>
      <c r="F4047" s="101">
        <v>42179</v>
      </c>
      <c r="G4047" s="44">
        <v>1.8649999999999999E-3</v>
      </c>
      <c r="H4047" s="44">
        <v>2.8075000000000001E-3</v>
      </c>
      <c r="I4047" s="44">
        <v>4.4679999999999997E-3</v>
      </c>
      <c r="J4047" s="44">
        <v>3.2500000000000001E-2</v>
      </c>
      <c r="K4047" s="44">
        <v>2.3671999999999999E-2</v>
      </c>
      <c r="M4047" s="45">
        <v>1.1734E-3</v>
      </c>
    </row>
    <row r="4048" spans="4:13" ht="15.75" customHeight="1" x14ac:dyDescent="0.25">
      <c r="D4048" s="40"/>
      <c r="E4048" s="40"/>
      <c r="F4048" s="101">
        <v>42180</v>
      </c>
      <c r="G4048" s="44">
        <v>1.8599999999999999E-3</v>
      </c>
      <c r="H4048" s="44">
        <v>2.8199999999999996E-3</v>
      </c>
      <c r="I4048" s="44">
        <v>4.4704999999999996E-3</v>
      </c>
      <c r="J4048" s="44">
        <v>3.2500000000000001E-2</v>
      </c>
      <c r="K4048" s="44">
        <v>2.4087999999999998E-2</v>
      </c>
      <c r="M4048" s="45">
        <v>1.2156999999999999E-3</v>
      </c>
    </row>
    <row r="4049" spans="4:13" ht="15.75" customHeight="1" x14ac:dyDescent="0.25">
      <c r="D4049" s="40"/>
      <c r="E4049" s="40"/>
      <c r="F4049" s="101">
        <v>42181</v>
      </c>
      <c r="G4049" s="44">
        <v>1.8659999999999998E-3</v>
      </c>
      <c r="H4049" s="44">
        <v>2.8175000000000001E-3</v>
      </c>
      <c r="I4049" s="44">
        <v>4.4640000000000001E-3</v>
      </c>
      <c r="J4049" s="44">
        <v>3.2500000000000001E-2</v>
      </c>
      <c r="K4049" s="44">
        <v>2.4725999999999998E-2</v>
      </c>
      <c r="M4049" s="45">
        <v>1.2225999999999999E-3</v>
      </c>
    </row>
    <row r="4050" spans="4:13" ht="15.75" customHeight="1" x14ac:dyDescent="0.25">
      <c r="D4050" s="40"/>
      <c r="E4050" s="40"/>
      <c r="F4050" s="101">
        <v>42184</v>
      </c>
      <c r="G4050" s="44">
        <v>1.8659999999999998E-3</v>
      </c>
      <c r="H4050" s="44">
        <v>2.8370000000000001E-3</v>
      </c>
      <c r="I4050" s="44">
        <v>4.4285000000000001E-3</v>
      </c>
      <c r="J4050" s="44">
        <v>3.2500000000000001E-2</v>
      </c>
      <c r="K4050" s="44">
        <v>2.3241999999999999E-2</v>
      </c>
      <c r="M4050" s="45">
        <v>1.2567000000000001E-3</v>
      </c>
    </row>
    <row r="4051" spans="4:13" ht="15.75" customHeight="1" x14ac:dyDescent="0.25">
      <c r="D4051" s="40"/>
      <c r="E4051" s="40"/>
      <c r="F4051" s="101">
        <v>42185</v>
      </c>
      <c r="G4051" s="44">
        <v>1.8649999999999999E-3</v>
      </c>
      <c r="H4051" s="44">
        <v>2.8319999999999999E-3</v>
      </c>
      <c r="I4051" s="44">
        <v>4.4485000000000002E-3</v>
      </c>
      <c r="J4051" s="44">
        <v>3.2500000000000001E-2</v>
      </c>
      <c r="K4051" s="44">
        <v>2.3531E-2</v>
      </c>
      <c r="M4051" s="45">
        <v>1.2767E-3</v>
      </c>
    </row>
    <row r="4052" spans="4:13" ht="15.75" customHeight="1" x14ac:dyDescent="0.25">
      <c r="D4052" s="40"/>
      <c r="E4052" s="40"/>
      <c r="F4052" s="101">
        <v>42186</v>
      </c>
      <c r="G4052" s="44">
        <v>1.8500000000000001E-3</v>
      </c>
      <c r="H4052" s="44">
        <v>2.836E-3</v>
      </c>
      <c r="I4052" s="44">
        <v>4.4835000000000005E-3</v>
      </c>
      <c r="J4052" s="44">
        <v>3.2500000000000001E-2</v>
      </c>
      <c r="K4052" s="44">
        <v>2.4219000000000001E-2</v>
      </c>
      <c r="M4052" s="45">
        <v>1.3971000000000001E-3</v>
      </c>
    </row>
    <row r="4053" spans="4:13" ht="15.75" customHeight="1" x14ac:dyDescent="0.25">
      <c r="D4053" s="40"/>
      <c r="E4053" s="40"/>
      <c r="F4053" s="101">
        <v>42187</v>
      </c>
      <c r="G4053" s="44">
        <v>1.8815000000000001E-3</v>
      </c>
      <c r="H4053" s="44">
        <v>2.8349999999999998E-3</v>
      </c>
      <c r="I4053" s="44">
        <v>4.5469999999999998E-3</v>
      </c>
      <c r="J4053" s="44">
        <v>3.2500000000000001E-2</v>
      </c>
      <c r="K4053" s="44">
        <v>2.3822999999999997E-2</v>
      </c>
      <c r="M4053" s="45">
        <v>1.4032000000000001E-3</v>
      </c>
    </row>
    <row r="4054" spans="4:13" ht="15.75" customHeight="1" x14ac:dyDescent="0.25">
      <c r="D4054" s="40"/>
      <c r="E4054" s="40"/>
      <c r="F4054" s="101">
        <v>42188</v>
      </c>
      <c r="G4054" s="44">
        <v>1.884E-3</v>
      </c>
      <c r="H4054" s="44">
        <v>2.843E-3</v>
      </c>
      <c r="I4054" s="44">
        <v>4.4800000000000005E-3</v>
      </c>
      <c r="J4054" s="44" t="s">
        <v>33</v>
      </c>
      <c r="K4054" s="44">
        <v>2.3822999999999997E-2</v>
      </c>
      <c r="M4054" s="45">
        <v>1.4032000000000001E-3</v>
      </c>
    </row>
    <row r="4055" spans="4:13" ht="15.75" customHeight="1" x14ac:dyDescent="0.25">
      <c r="D4055" s="40"/>
      <c r="E4055" s="40"/>
      <c r="F4055" s="101">
        <v>42191</v>
      </c>
      <c r="G4055" s="44">
        <v>1.8649999999999999E-3</v>
      </c>
      <c r="H4055" s="44">
        <v>2.8425E-3</v>
      </c>
      <c r="I4055" s="44">
        <v>4.4469999999999996E-3</v>
      </c>
      <c r="J4055" s="44">
        <v>3.2500000000000001E-2</v>
      </c>
      <c r="K4055" s="44">
        <v>2.2850000000000002E-2</v>
      </c>
      <c r="M4055" s="45">
        <v>1.4904E-3</v>
      </c>
    </row>
    <row r="4056" spans="4:13" ht="15.75" customHeight="1" x14ac:dyDescent="0.25">
      <c r="D4056" s="40"/>
      <c r="E4056" s="40"/>
      <c r="F4056" s="101">
        <v>42192</v>
      </c>
      <c r="G4056" s="44">
        <v>1.895E-3</v>
      </c>
      <c r="H4056" s="44">
        <v>2.8324999999999999E-3</v>
      </c>
      <c r="I4056" s="44">
        <v>4.4445000000000005E-3</v>
      </c>
      <c r="J4056" s="44">
        <v>3.2500000000000001E-2</v>
      </c>
      <c r="K4056" s="44">
        <v>2.2582000000000001E-2</v>
      </c>
      <c r="M4056" s="45">
        <v>1.5194E-3</v>
      </c>
    </row>
    <row r="4057" spans="4:13" ht="15.75" customHeight="1" x14ac:dyDescent="0.25">
      <c r="D4057" s="40"/>
      <c r="E4057" s="40"/>
      <c r="F4057" s="101">
        <v>42193</v>
      </c>
      <c r="G4057" s="44">
        <v>1.885E-3</v>
      </c>
      <c r="H4057" s="44">
        <v>2.8344999999999998E-3</v>
      </c>
      <c r="I4057" s="44">
        <v>4.4590000000000003E-3</v>
      </c>
      <c r="J4057" s="44">
        <v>3.2500000000000001E-2</v>
      </c>
      <c r="K4057" s="44">
        <v>2.1922000000000001E-2</v>
      </c>
      <c r="M4057" s="45">
        <v>1.5789000000000001E-3</v>
      </c>
    </row>
    <row r="4058" spans="4:13" ht="15.75" customHeight="1" x14ac:dyDescent="0.25">
      <c r="D4058" s="40"/>
      <c r="E4058" s="40"/>
      <c r="F4058" s="101">
        <v>42194</v>
      </c>
      <c r="G4058" s="44">
        <v>1.867E-3</v>
      </c>
      <c r="H4058" s="44">
        <v>2.8599999999999997E-3</v>
      </c>
      <c r="I4058" s="44">
        <v>4.4990000000000004E-3</v>
      </c>
      <c r="J4058" s="44">
        <v>3.2500000000000001E-2</v>
      </c>
      <c r="K4058" s="44">
        <v>2.3210999999999999E-2</v>
      </c>
      <c r="M4058" s="45">
        <v>1.5970000000000001E-3</v>
      </c>
    </row>
    <row r="4059" spans="4:13" ht="15.75" customHeight="1" x14ac:dyDescent="0.25">
      <c r="D4059" s="40"/>
      <c r="E4059" s="40"/>
      <c r="F4059" s="101">
        <v>42195</v>
      </c>
      <c r="G4059" s="44">
        <v>1.8599999999999999E-3</v>
      </c>
      <c r="H4059" s="44">
        <v>2.8579999999999999E-3</v>
      </c>
      <c r="I4059" s="44">
        <v>4.5399999999999998E-3</v>
      </c>
      <c r="J4059" s="44">
        <v>3.2500000000000001E-2</v>
      </c>
      <c r="K4059" s="44">
        <v>2.3972000000000004E-2</v>
      </c>
      <c r="M4059" s="45">
        <v>1.6098000000000002E-3</v>
      </c>
    </row>
    <row r="4060" spans="4:13" ht="15.75" customHeight="1" x14ac:dyDescent="0.25">
      <c r="D4060" s="40"/>
      <c r="E4060" s="40"/>
      <c r="F4060" s="101">
        <v>42198</v>
      </c>
      <c r="G4060" s="44">
        <v>1.8729999999999999E-3</v>
      </c>
      <c r="H4060" s="44">
        <v>2.8879999999999999E-3</v>
      </c>
      <c r="I4060" s="44">
        <v>4.6340000000000001E-3</v>
      </c>
      <c r="J4060" s="44">
        <v>3.2500000000000001E-2</v>
      </c>
      <c r="K4060" s="44">
        <v>2.4538000000000001E-2</v>
      </c>
      <c r="M4060" s="45">
        <v>1.6548999999999999E-3</v>
      </c>
    </row>
    <row r="4061" spans="4:13" ht="15.75" customHeight="1" x14ac:dyDescent="0.25">
      <c r="D4061" s="40"/>
      <c r="E4061" s="40"/>
      <c r="F4061" s="101">
        <v>42199</v>
      </c>
      <c r="G4061" s="44">
        <v>1.8699999999999999E-3</v>
      </c>
      <c r="H4061" s="44">
        <v>2.885E-3</v>
      </c>
      <c r="I4061" s="44">
        <v>4.6344999999999997E-3</v>
      </c>
      <c r="J4061" s="44">
        <v>3.2500000000000001E-2</v>
      </c>
      <c r="K4061" s="44">
        <v>2.4009999999999997E-2</v>
      </c>
      <c r="M4061" s="45">
        <v>1.6775000000000002E-3</v>
      </c>
    </row>
    <row r="4062" spans="4:13" ht="15.75" customHeight="1" x14ac:dyDescent="0.25">
      <c r="D4062" s="40"/>
      <c r="E4062" s="40"/>
      <c r="F4062" s="101">
        <v>42200</v>
      </c>
      <c r="G4062" s="44">
        <v>1.8599999999999999E-3</v>
      </c>
      <c r="H4062" s="44">
        <v>2.885E-3</v>
      </c>
      <c r="I4062" s="44">
        <v>4.6195000000000003E-3</v>
      </c>
      <c r="J4062" s="44">
        <v>3.2500000000000001E-2</v>
      </c>
      <c r="K4062" s="44">
        <v>2.3521E-2</v>
      </c>
      <c r="M4062" s="45">
        <v>1.7152999999999999E-3</v>
      </c>
    </row>
    <row r="4063" spans="4:13" ht="15.75" customHeight="1" x14ac:dyDescent="0.25">
      <c r="D4063" s="40"/>
      <c r="E4063" s="40"/>
      <c r="F4063" s="101">
        <v>42201</v>
      </c>
      <c r="G4063" s="44">
        <v>1.8799999999999999E-3</v>
      </c>
      <c r="H4063" s="44">
        <v>2.8699999999999997E-3</v>
      </c>
      <c r="I4063" s="44">
        <v>4.5570000000000003E-3</v>
      </c>
      <c r="J4063" s="44">
        <v>3.2500000000000001E-2</v>
      </c>
      <c r="K4063" s="44">
        <v>2.3503E-2</v>
      </c>
      <c r="M4063" s="45">
        <v>1.7156999999999999E-3</v>
      </c>
    </row>
    <row r="4064" spans="4:13" ht="15.75" customHeight="1" x14ac:dyDescent="0.25">
      <c r="D4064" s="40"/>
      <c r="E4064" s="40"/>
      <c r="F4064" s="101">
        <v>42202</v>
      </c>
      <c r="G4064" s="44">
        <v>1.905E-3</v>
      </c>
      <c r="H4064" s="44">
        <v>2.9175E-3</v>
      </c>
      <c r="I4064" s="44">
        <v>4.6020000000000002E-3</v>
      </c>
      <c r="J4064" s="44">
        <v>3.2500000000000001E-2</v>
      </c>
      <c r="K4064" s="44">
        <v>2.3469000000000004E-2</v>
      </c>
      <c r="M4064" s="45">
        <v>1.7194999999999999E-3</v>
      </c>
    </row>
    <row r="4065" spans="4:13" ht="15.75" customHeight="1" x14ac:dyDescent="0.25">
      <c r="D4065" s="40"/>
      <c r="E4065" s="40"/>
      <c r="F4065" s="101">
        <v>42205</v>
      </c>
      <c r="G4065" s="44">
        <v>1.89E-3</v>
      </c>
      <c r="H4065" s="44">
        <v>2.9499999999999999E-3</v>
      </c>
      <c r="I4065" s="44">
        <v>4.6470000000000001E-3</v>
      </c>
      <c r="J4065" s="44">
        <v>3.2500000000000001E-2</v>
      </c>
      <c r="K4065" s="44">
        <v>2.3723000000000001E-2</v>
      </c>
      <c r="M4065" s="45">
        <v>1.7743000000000001E-3</v>
      </c>
    </row>
    <row r="4066" spans="4:13" ht="15.75" customHeight="1" x14ac:dyDescent="0.25">
      <c r="D4066" s="40"/>
      <c r="E4066" s="40"/>
      <c r="F4066" s="101">
        <v>42206</v>
      </c>
      <c r="G4066" s="44">
        <v>1.8500000000000001E-3</v>
      </c>
      <c r="H4066" s="44">
        <v>2.9409999999999996E-3</v>
      </c>
      <c r="I4066" s="44">
        <v>4.7070000000000002E-3</v>
      </c>
      <c r="J4066" s="44">
        <v>3.2500000000000001E-2</v>
      </c>
      <c r="K4066" s="44">
        <v>2.3252999999999999E-2</v>
      </c>
      <c r="M4066" s="45">
        <v>1.7904999999999998E-3</v>
      </c>
    </row>
    <row r="4067" spans="4:13" ht="15.75" customHeight="1" x14ac:dyDescent="0.25">
      <c r="D4067" s="40"/>
      <c r="E4067" s="40"/>
      <c r="F4067" s="101">
        <v>42207</v>
      </c>
      <c r="G4067" s="44">
        <v>1.8699999999999999E-3</v>
      </c>
      <c r="H4067" s="44">
        <v>2.9249999999999996E-3</v>
      </c>
      <c r="I4067" s="44">
        <v>4.6744999999999998E-3</v>
      </c>
      <c r="J4067" s="44">
        <v>3.2500000000000001E-2</v>
      </c>
      <c r="K4067" s="44">
        <v>2.3235000000000002E-2</v>
      </c>
      <c r="M4067" s="45">
        <v>1.7819999999999999E-3</v>
      </c>
    </row>
    <row r="4068" spans="4:13" ht="15.75" customHeight="1" x14ac:dyDescent="0.25">
      <c r="D4068" s="40"/>
      <c r="E4068" s="40"/>
      <c r="F4068" s="101">
        <v>42208</v>
      </c>
      <c r="G4068" s="44">
        <v>1.905E-3</v>
      </c>
      <c r="H4068" s="44">
        <v>2.9509999999999996E-3</v>
      </c>
      <c r="I4068" s="44">
        <v>4.6994999999999997E-3</v>
      </c>
      <c r="J4068" s="44">
        <v>3.2500000000000001E-2</v>
      </c>
      <c r="K4068" s="44">
        <v>2.2676999999999999E-2</v>
      </c>
      <c r="M4068" s="45">
        <v>1.8158E-3</v>
      </c>
    </row>
    <row r="4069" spans="4:13" ht="15.75" customHeight="1" x14ac:dyDescent="0.25">
      <c r="D4069" s="40"/>
      <c r="E4069" s="40"/>
      <c r="F4069" s="101">
        <v>42209</v>
      </c>
      <c r="G4069" s="44">
        <v>1.89E-3</v>
      </c>
      <c r="H4069" s="44">
        <v>2.9360000000000002E-3</v>
      </c>
      <c r="I4069" s="44">
        <v>4.6969999999999998E-3</v>
      </c>
      <c r="J4069" s="44">
        <v>3.2500000000000001E-2</v>
      </c>
      <c r="K4069" s="44">
        <v>2.2623999999999998E-2</v>
      </c>
      <c r="M4069" s="45">
        <v>1.8453E-3</v>
      </c>
    </row>
    <row r="4070" spans="4:13" ht="15.75" customHeight="1" x14ac:dyDescent="0.25">
      <c r="D4070" s="40"/>
      <c r="E4070" s="40"/>
      <c r="F4070" s="101">
        <v>42212</v>
      </c>
      <c r="G4070" s="44">
        <v>1.89E-3</v>
      </c>
      <c r="H4070" s="44">
        <v>2.9409999999999996E-3</v>
      </c>
      <c r="I4070" s="44">
        <v>4.6895000000000001E-3</v>
      </c>
      <c r="J4070" s="44">
        <v>3.2500000000000001E-2</v>
      </c>
      <c r="K4070" s="44">
        <v>2.2174999999999997E-2</v>
      </c>
      <c r="M4070" s="45">
        <v>1.8484999999999999E-3</v>
      </c>
    </row>
    <row r="4071" spans="4:13" ht="15.75" customHeight="1" x14ac:dyDescent="0.25">
      <c r="D4071" s="40"/>
      <c r="E4071" s="40"/>
      <c r="F4071" s="101">
        <v>42213</v>
      </c>
      <c r="G4071" s="44">
        <v>1.908E-3</v>
      </c>
      <c r="H4071" s="44">
        <v>2.9680000000000002E-3</v>
      </c>
      <c r="I4071" s="44">
        <v>4.7365000000000003E-3</v>
      </c>
      <c r="J4071" s="44">
        <v>3.2500000000000001E-2</v>
      </c>
      <c r="K4071" s="44">
        <v>2.2498999999999998E-2</v>
      </c>
      <c r="M4071" s="45">
        <v>1.8387999999999998E-3</v>
      </c>
    </row>
    <row r="4072" spans="4:13" ht="15.75" customHeight="1" x14ac:dyDescent="0.25">
      <c r="D4072" s="40"/>
      <c r="E4072" s="40"/>
      <c r="F4072" s="101">
        <v>42214</v>
      </c>
      <c r="G4072" s="44">
        <v>1.8955E-3</v>
      </c>
      <c r="H4072" s="44">
        <v>2.9680000000000002E-3</v>
      </c>
      <c r="I4072" s="44">
        <v>4.7464999999999999E-3</v>
      </c>
      <c r="J4072" s="44">
        <v>3.2500000000000001E-2</v>
      </c>
      <c r="K4072" s="44">
        <v>2.2858999999999997E-2</v>
      </c>
      <c r="M4072" s="45">
        <v>1.8182999999999999E-3</v>
      </c>
    </row>
    <row r="4073" spans="4:13" ht="15.75" customHeight="1" x14ac:dyDescent="0.25">
      <c r="D4073" s="40"/>
      <c r="E4073" s="40"/>
      <c r="F4073" s="101">
        <v>42215</v>
      </c>
      <c r="G4073" s="44">
        <v>1.885E-3</v>
      </c>
      <c r="H4073" s="44">
        <v>3.0009999999999998E-3</v>
      </c>
      <c r="I4073" s="44">
        <v>4.7990000000000003E-3</v>
      </c>
      <c r="J4073" s="44">
        <v>3.2500000000000001E-2</v>
      </c>
      <c r="K4073" s="44">
        <v>2.2589000000000001E-2</v>
      </c>
      <c r="M4073" s="45">
        <v>1.8251000000000001E-3</v>
      </c>
    </row>
    <row r="4074" spans="4:13" ht="15.75" customHeight="1" x14ac:dyDescent="0.25">
      <c r="D4074" s="40"/>
      <c r="E4074" s="40"/>
      <c r="F4074" s="101">
        <v>42216</v>
      </c>
      <c r="G4074" s="44">
        <v>1.9174999999999999E-3</v>
      </c>
      <c r="H4074" s="44">
        <v>3.0859999999999998E-3</v>
      </c>
      <c r="I4074" s="44">
        <v>4.8989999999999997E-3</v>
      </c>
      <c r="J4074" s="44">
        <v>3.2500000000000001E-2</v>
      </c>
      <c r="K4074" s="44">
        <v>2.1801000000000001E-2</v>
      </c>
      <c r="M4074" s="45">
        <v>1.8194999999999999E-3</v>
      </c>
    </row>
    <row r="4075" spans="4:13" ht="15.75" customHeight="1" x14ac:dyDescent="0.25">
      <c r="D4075" s="40"/>
      <c r="E4075" s="40"/>
      <c r="F4075" s="101">
        <v>42219</v>
      </c>
      <c r="G4075" s="44">
        <v>1.905E-3</v>
      </c>
      <c r="H4075" s="44">
        <v>3.0370000000000002E-3</v>
      </c>
      <c r="I4075" s="44">
        <v>4.8760000000000001E-3</v>
      </c>
      <c r="J4075" s="44">
        <v>3.2500000000000001E-2</v>
      </c>
      <c r="K4075" s="44">
        <v>2.1480000000000003E-2</v>
      </c>
      <c r="M4075" s="45">
        <v>1.7743000000000001E-3</v>
      </c>
    </row>
    <row r="4076" spans="4:13" ht="15.75" customHeight="1" x14ac:dyDescent="0.25">
      <c r="D4076" s="40"/>
      <c r="E4076" s="40"/>
      <c r="F4076" s="101">
        <v>42220</v>
      </c>
      <c r="G4076" s="44">
        <v>1.9075000000000001E-3</v>
      </c>
      <c r="H4076" s="44">
        <v>3.0109999999999998E-3</v>
      </c>
      <c r="I4076" s="44">
        <v>4.8585E-3</v>
      </c>
      <c r="J4076" s="44">
        <v>3.2500000000000001E-2</v>
      </c>
      <c r="K4076" s="44">
        <v>2.2212999999999997E-2</v>
      </c>
      <c r="M4076" s="45">
        <v>1.7582000000000001E-3</v>
      </c>
    </row>
    <row r="4077" spans="4:13" ht="15.75" customHeight="1" x14ac:dyDescent="0.25">
      <c r="D4077" s="40"/>
      <c r="E4077" s="40"/>
      <c r="F4077" s="101">
        <v>42221</v>
      </c>
      <c r="G4077" s="44">
        <v>1.9350000000000001E-3</v>
      </c>
      <c r="H4077" s="44">
        <v>3.1090000000000002E-3</v>
      </c>
      <c r="I4077" s="44">
        <v>5.0375000000000003E-3</v>
      </c>
      <c r="J4077" s="44">
        <v>3.2500000000000001E-2</v>
      </c>
      <c r="K4077" s="44">
        <v>2.2698999999999997E-2</v>
      </c>
      <c r="M4077" s="45">
        <v>1.6883999999999998E-3</v>
      </c>
    </row>
    <row r="4078" spans="4:13" ht="15.75" customHeight="1" x14ac:dyDescent="0.25">
      <c r="D4078" s="40"/>
      <c r="E4078" s="40"/>
      <c r="F4078" s="101">
        <v>42222</v>
      </c>
      <c r="G4078" s="44">
        <v>1.915E-3</v>
      </c>
      <c r="H4078" s="44">
        <v>3.114E-3</v>
      </c>
      <c r="I4078" s="44">
        <v>5.091E-3</v>
      </c>
      <c r="J4078" s="44">
        <v>3.2500000000000001E-2</v>
      </c>
      <c r="K4078" s="44">
        <v>2.2214000000000001E-2</v>
      </c>
      <c r="M4078" s="45">
        <v>1.6819000000000001E-3</v>
      </c>
    </row>
    <row r="4079" spans="4:13" ht="15.75" customHeight="1" x14ac:dyDescent="0.25">
      <c r="D4079" s="40"/>
      <c r="E4079" s="40"/>
      <c r="F4079" s="101">
        <v>42223</v>
      </c>
      <c r="G4079" s="44">
        <v>1.9125000000000001E-3</v>
      </c>
      <c r="H4079" s="44">
        <v>3.1159999999999998E-3</v>
      </c>
      <c r="I4079" s="44">
        <v>5.1005E-3</v>
      </c>
      <c r="J4079" s="44">
        <v>3.2500000000000001E-2</v>
      </c>
      <c r="K4079" s="44">
        <v>2.1623E-2</v>
      </c>
      <c r="M4079" s="45">
        <v>1.6750999999999999E-3</v>
      </c>
    </row>
    <row r="4080" spans="4:13" ht="15.75" customHeight="1" x14ac:dyDescent="0.25">
      <c r="D4080" s="40"/>
      <c r="E4080" s="40"/>
      <c r="F4080" s="101">
        <v>42226</v>
      </c>
      <c r="G4080" s="44">
        <v>1.9254999999999999E-3</v>
      </c>
      <c r="H4080" s="44">
        <v>3.1419999999999998E-3</v>
      </c>
      <c r="I4080" s="44">
        <v>5.1970000000000002E-3</v>
      </c>
      <c r="J4080" s="44">
        <v>3.2500000000000001E-2</v>
      </c>
      <c r="K4080" s="44">
        <v>2.2269000000000001E-2</v>
      </c>
      <c r="M4080" s="45">
        <v>1.6033E-3</v>
      </c>
    </row>
    <row r="4081" spans="4:13" ht="15.75" customHeight="1" x14ac:dyDescent="0.25">
      <c r="D4081" s="40"/>
      <c r="E4081" s="40"/>
      <c r="F4081" s="101">
        <v>42227</v>
      </c>
      <c r="G4081" s="44">
        <v>1.9345E-3</v>
      </c>
      <c r="H4081" s="44">
        <v>3.1435E-3</v>
      </c>
      <c r="I4081" s="44">
        <v>5.1830000000000001E-3</v>
      </c>
      <c r="J4081" s="44">
        <v>3.2500000000000001E-2</v>
      </c>
      <c r="K4081" s="44">
        <v>2.1408999999999997E-2</v>
      </c>
      <c r="M4081" s="45">
        <v>1.5903999999999998E-3</v>
      </c>
    </row>
    <row r="4082" spans="4:13" ht="15.75" customHeight="1" x14ac:dyDescent="0.25">
      <c r="D4082" s="40"/>
      <c r="E4082" s="40"/>
      <c r="F4082" s="101">
        <v>42228</v>
      </c>
      <c r="G4082" s="44">
        <v>1.9400000000000001E-3</v>
      </c>
      <c r="H4082" s="44">
        <v>3.0930000000000003E-3</v>
      </c>
      <c r="I4082" s="44">
        <v>5.0849999999999992E-3</v>
      </c>
      <c r="J4082" s="44">
        <v>3.2500000000000001E-2</v>
      </c>
      <c r="K4082" s="44">
        <v>2.1480000000000003E-2</v>
      </c>
      <c r="M4082" s="45">
        <v>1.5668000000000001E-3</v>
      </c>
    </row>
    <row r="4083" spans="4:13" ht="15.75" customHeight="1" x14ac:dyDescent="0.25">
      <c r="D4083" s="40"/>
      <c r="E4083" s="40"/>
      <c r="F4083" s="101">
        <v>42229</v>
      </c>
      <c r="G4083" s="44">
        <v>1.9759999999999999E-3</v>
      </c>
      <c r="H4083" s="44">
        <v>3.2049999999999999E-3</v>
      </c>
      <c r="I4083" s="44">
        <v>5.1859999999999996E-3</v>
      </c>
      <c r="J4083" s="44">
        <v>3.2500000000000001E-2</v>
      </c>
      <c r="K4083" s="44">
        <v>2.1853999999999998E-2</v>
      </c>
      <c r="M4083" s="45">
        <v>1.5532000000000002E-3</v>
      </c>
    </row>
    <row r="4084" spans="4:13" ht="15.75" customHeight="1" x14ac:dyDescent="0.25">
      <c r="D4084" s="40"/>
      <c r="E4084" s="40"/>
      <c r="F4084" s="101">
        <v>42230</v>
      </c>
      <c r="G4084" s="44">
        <v>1.9959999999999999E-3</v>
      </c>
      <c r="H4084" s="44">
        <v>3.2445E-3</v>
      </c>
      <c r="I4084" s="44">
        <v>5.2490000000000002E-3</v>
      </c>
      <c r="J4084" s="44">
        <v>3.2500000000000001E-2</v>
      </c>
      <c r="K4084" s="44">
        <v>2.1977000000000003E-2</v>
      </c>
      <c r="M4084" s="45">
        <v>1.5387999999999999E-3</v>
      </c>
    </row>
    <row r="4085" spans="4:13" ht="15.75" customHeight="1" x14ac:dyDescent="0.25">
      <c r="D4085" s="40"/>
      <c r="E4085" s="40"/>
      <c r="F4085" s="101">
        <v>42233</v>
      </c>
      <c r="G4085" s="44">
        <v>2.0460000000000001E-3</v>
      </c>
      <c r="H4085" s="44">
        <v>3.3284999999999999E-3</v>
      </c>
      <c r="I4085" s="44">
        <v>5.2980000000000006E-3</v>
      </c>
      <c r="J4085" s="44">
        <v>3.2500000000000001E-2</v>
      </c>
      <c r="K4085" s="44">
        <v>2.1678000000000003E-2</v>
      </c>
      <c r="M4085" s="45">
        <v>1.4807000000000002E-3</v>
      </c>
    </row>
    <row r="4086" spans="4:13" ht="15.75" customHeight="1" x14ac:dyDescent="0.25">
      <c r="D4086" s="40"/>
      <c r="E4086" s="40"/>
      <c r="F4086" s="101">
        <v>42234</v>
      </c>
      <c r="G4086" s="44">
        <v>2.0275000000000002E-3</v>
      </c>
      <c r="H4086" s="44">
        <v>3.3284999999999999E-3</v>
      </c>
      <c r="I4086" s="44">
        <v>5.293E-3</v>
      </c>
      <c r="J4086" s="44">
        <v>3.2500000000000001E-2</v>
      </c>
      <c r="K4086" s="44">
        <v>2.1925E-2</v>
      </c>
      <c r="M4086" s="45">
        <v>1.4582E-3</v>
      </c>
    </row>
    <row r="4087" spans="4:13" ht="15.75" customHeight="1" x14ac:dyDescent="0.25">
      <c r="D4087" s="40"/>
      <c r="E4087" s="40"/>
      <c r="F4087" s="101">
        <v>42235</v>
      </c>
      <c r="G4087" s="44">
        <v>2.0200000000000001E-3</v>
      </c>
      <c r="H4087" s="44">
        <v>3.3334999999999997E-3</v>
      </c>
      <c r="I4087" s="44">
        <v>5.3405000000000006E-3</v>
      </c>
      <c r="J4087" s="44">
        <v>3.2500000000000001E-2</v>
      </c>
      <c r="K4087" s="44">
        <v>2.1256000000000001E-2</v>
      </c>
      <c r="M4087" s="45">
        <v>1.4031E-3</v>
      </c>
    </row>
    <row r="4088" spans="4:13" ht="15.75" customHeight="1" x14ac:dyDescent="0.25">
      <c r="D4088" s="40"/>
      <c r="E4088" s="40"/>
      <c r="F4088" s="101">
        <v>42236</v>
      </c>
      <c r="G4088" s="44">
        <v>2.0040000000000001E-3</v>
      </c>
      <c r="H4088" s="44">
        <v>3.2910000000000001E-3</v>
      </c>
      <c r="I4088" s="44">
        <v>5.3280000000000003E-3</v>
      </c>
      <c r="J4088" s="44">
        <v>3.2500000000000001E-2</v>
      </c>
      <c r="K4088" s="44">
        <v>2.0678999999999999E-2</v>
      </c>
      <c r="M4088" s="45">
        <v>1.3937999999999999E-3</v>
      </c>
    </row>
    <row r="4089" spans="4:13" ht="15.75" customHeight="1" x14ac:dyDescent="0.25">
      <c r="D4089" s="40"/>
      <c r="E4089" s="40"/>
      <c r="F4089" s="101">
        <v>42237</v>
      </c>
      <c r="G4089" s="44">
        <v>1.9940000000000001E-3</v>
      </c>
      <c r="H4089" s="44">
        <v>3.2910000000000001E-3</v>
      </c>
      <c r="I4089" s="44">
        <v>5.2980000000000006E-3</v>
      </c>
      <c r="J4089" s="44">
        <v>3.2500000000000001E-2</v>
      </c>
      <c r="K4089" s="44">
        <v>2.0365000000000001E-2</v>
      </c>
      <c r="M4089" s="45">
        <v>1.3904E-3</v>
      </c>
    </row>
    <row r="4090" spans="4:13" ht="15.75" customHeight="1" x14ac:dyDescent="0.25">
      <c r="D4090" s="40"/>
      <c r="E4090" s="40"/>
      <c r="F4090" s="101">
        <v>42240</v>
      </c>
      <c r="G4090" s="44">
        <v>1.9940000000000001E-3</v>
      </c>
      <c r="H4090" s="44">
        <v>3.3159999999999999E-3</v>
      </c>
      <c r="I4090" s="44">
        <v>5.2454999999999993E-3</v>
      </c>
      <c r="J4090" s="44">
        <v>3.2500000000000001E-2</v>
      </c>
      <c r="K4090" s="44">
        <v>2.0034E-2</v>
      </c>
      <c r="M4090" s="45">
        <v>1.3484999999999999E-3</v>
      </c>
    </row>
    <row r="4091" spans="4:13" ht="15.75" customHeight="1" x14ac:dyDescent="0.25">
      <c r="D4091" s="40"/>
      <c r="E4091" s="40"/>
      <c r="F4091" s="101">
        <v>42241</v>
      </c>
      <c r="G4091" s="44">
        <v>1.9775000000000001E-3</v>
      </c>
      <c r="H4091" s="44">
        <v>3.2700000000000003E-3</v>
      </c>
      <c r="I4091" s="44">
        <v>5.228E-3</v>
      </c>
      <c r="J4091" s="44">
        <v>3.2500000000000001E-2</v>
      </c>
      <c r="K4091" s="44">
        <v>2.0714E-2</v>
      </c>
      <c r="M4091" s="45">
        <v>1.3356000000000002E-3</v>
      </c>
    </row>
    <row r="4092" spans="4:13" ht="15.75" customHeight="1" x14ac:dyDescent="0.25">
      <c r="D4092" s="40"/>
      <c r="E4092" s="40"/>
      <c r="F4092" s="101">
        <v>42242</v>
      </c>
      <c r="G4092" s="44">
        <v>1.98E-3</v>
      </c>
      <c r="H4092" s="44">
        <v>3.2519999999999997E-3</v>
      </c>
      <c r="I4092" s="44">
        <v>5.2849999999999998E-3</v>
      </c>
      <c r="J4092" s="44">
        <v>3.2500000000000001E-2</v>
      </c>
      <c r="K4092" s="44">
        <v>2.1751999999999997E-2</v>
      </c>
      <c r="M4092" s="45">
        <v>1.3092000000000002E-3</v>
      </c>
    </row>
    <row r="4093" spans="4:13" ht="15.75" customHeight="1" x14ac:dyDescent="0.25">
      <c r="D4093" s="40"/>
      <c r="E4093" s="40"/>
      <c r="F4093" s="101">
        <v>42243</v>
      </c>
      <c r="G4093" s="44">
        <v>1.97E-3</v>
      </c>
      <c r="H4093" s="44">
        <v>3.2440000000000004E-3</v>
      </c>
      <c r="I4093" s="44">
        <v>5.3500000000000006E-3</v>
      </c>
      <c r="J4093" s="44">
        <v>3.2500000000000001E-2</v>
      </c>
      <c r="K4093" s="44">
        <v>2.1840999999999999E-2</v>
      </c>
      <c r="M4093" s="45">
        <v>1.3032E-3</v>
      </c>
    </row>
    <row r="4094" spans="4:13" ht="15.75" customHeight="1" x14ac:dyDescent="0.25">
      <c r="D4094" s="40"/>
      <c r="E4094" s="40"/>
      <c r="F4094" s="101">
        <v>42244</v>
      </c>
      <c r="G4094" s="44">
        <v>1.9854999999999999E-3</v>
      </c>
      <c r="H4094" s="44">
        <v>3.29E-3</v>
      </c>
      <c r="I4094" s="44">
        <v>5.3425E-3</v>
      </c>
      <c r="J4094" s="44">
        <v>3.2500000000000001E-2</v>
      </c>
      <c r="K4094" s="44">
        <v>2.1806000000000002E-2</v>
      </c>
      <c r="M4094" s="45">
        <v>1.3033000000000001E-3</v>
      </c>
    </row>
    <row r="4095" spans="4:13" ht="15.75" customHeight="1" x14ac:dyDescent="0.25">
      <c r="D4095" s="40"/>
      <c r="E4095" s="40"/>
      <c r="F4095" s="101">
        <v>42247</v>
      </c>
      <c r="G4095" s="44" t="s">
        <v>33</v>
      </c>
      <c r="H4095" s="44" t="s">
        <v>33</v>
      </c>
      <c r="I4095" s="44" t="s">
        <v>33</v>
      </c>
      <c r="J4095" s="44">
        <v>3.2500000000000001E-2</v>
      </c>
      <c r="K4095" s="44">
        <v>2.2179000000000001E-2</v>
      </c>
      <c r="M4095" s="45">
        <v>1.2634E-3</v>
      </c>
    </row>
    <row r="4096" spans="4:13" ht="15.75" customHeight="1" x14ac:dyDescent="0.25">
      <c r="D4096" s="40"/>
      <c r="E4096" s="40"/>
      <c r="F4096" s="101">
        <v>42248</v>
      </c>
      <c r="G4096" s="44">
        <v>2.0119999999999999E-3</v>
      </c>
      <c r="H4096" s="44">
        <v>3.3400000000000001E-3</v>
      </c>
      <c r="I4096" s="44">
        <v>5.4274999999999992E-3</v>
      </c>
      <c r="J4096" s="44">
        <v>3.2500000000000001E-2</v>
      </c>
      <c r="K4096" s="44">
        <v>2.1524000000000001E-2</v>
      </c>
      <c r="M4096" s="45">
        <v>1.2666999999999999E-3</v>
      </c>
    </row>
    <row r="4097" spans="4:13" ht="15.75" customHeight="1" x14ac:dyDescent="0.25">
      <c r="D4097" s="40"/>
      <c r="E4097" s="40"/>
      <c r="F4097" s="101">
        <v>42249</v>
      </c>
      <c r="G4097" s="44">
        <v>2.0280000000000003E-3</v>
      </c>
      <c r="H4097" s="44">
        <v>3.3250000000000003E-3</v>
      </c>
      <c r="I4097" s="44">
        <v>5.3924999999999997E-3</v>
      </c>
      <c r="J4097" s="44">
        <v>3.2500000000000001E-2</v>
      </c>
      <c r="K4097" s="44">
        <v>2.1842999999999998E-2</v>
      </c>
      <c r="M4097" s="45">
        <v>1.2367000000000001E-3</v>
      </c>
    </row>
    <row r="4098" spans="4:13" ht="15.75" customHeight="1" x14ac:dyDescent="0.25">
      <c r="D4098" s="40"/>
      <c r="E4098" s="40"/>
      <c r="F4098" s="101">
        <v>42250</v>
      </c>
      <c r="G4098" s="44">
        <v>2.0430000000000001E-3</v>
      </c>
      <c r="H4098" s="44">
        <v>3.3350000000000003E-3</v>
      </c>
      <c r="I4098" s="44">
        <v>5.3900000000000007E-3</v>
      </c>
      <c r="J4098" s="44">
        <v>3.2500000000000001E-2</v>
      </c>
      <c r="K4098" s="44">
        <v>2.1596000000000001E-2</v>
      </c>
      <c r="M4098" s="45">
        <v>1.1969000000000001E-3</v>
      </c>
    </row>
    <row r="4099" spans="4:13" ht="15.75" customHeight="1" x14ac:dyDescent="0.25">
      <c r="D4099" s="40"/>
      <c r="E4099" s="40"/>
      <c r="F4099" s="101">
        <v>42251</v>
      </c>
      <c r="G4099" s="44">
        <v>1.9924999999999999E-3</v>
      </c>
      <c r="H4099" s="44">
        <v>3.32E-3</v>
      </c>
      <c r="I4099" s="44">
        <v>5.3749999999999996E-3</v>
      </c>
      <c r="J4099" s="44">
        <v>3.2500000000000001E-2</v>
      </c>
      <c r="K4099" s="44">
        <v>2.1243999999999999E-2</v>
      </c>
      <c r="M4099" s="45">
        <v>1.1904000000000001E-3</v>
      </c>
    </row>
    <row r="4100" spans="4:13" ht="15.75" customHeight="1" x14ac:dyDescent="0.25">
      <c r="D4100" s="40"/>
      <c r="E4100" s="40"/>
      <c r="F4100" s="101">
        <v>42254</v>
      </c>
      <c r="G4100" s="44">
        <v>2.0269999999999997E-3</v>
      </c>
      <c r="H4100" s="44">
        <v>3.3300000000000001E-3</v>
      </c>
      <c r="I4100" s="44">
        <v>5.4174999999999996E-3</v>
      </c>
      <c r="J4100" s="44" t="s">
        <v>33</v>
      </c>
      <c r="K4100" s="44">
        <v>2.1243999999999999E-2</v>
      </c>
      <c r="M4100" s="45">
        <v>1.1904000000000001E-3</v>
      </c>
    </row>
    <row r="4101" spans="4:13" ht="15.75" customHeight="1" x14ac:dyDescent="0.25">
      <c r="D4101" s="40"/>
      <c r="E4101" s="40"/>
      <c r="F4101" s="101">
        <v>42255</v>
      </c>
      <c r="G4101" s="44">
        <v>2.0300000000000001E-3</v>
      </c>
      <c r="H4101" s="44">
        <v>3.32E-3</v>
      </c>
      <c r="I4101" s="44">
        <v>5.3800000000000002E-3</v>
      </c>
      <c r="J4101" s="44">
        <v>3.2500000000000001E-2</v>
      </c>
      <c r="K4101" s="44">
        <v>2.1828E-2</v>
      </c>
      <c r="M4101" s="45">
        <v>1.1666999999999999E-3</v>
      </c>
    </row>
    <row r="4102" spans="4:13" ht="15.75" customHeight="1" x14ac:dyDescent="0.25">
      <c r="D4102" s="40"/>
      <c r="E4102" s="40"/>
      <c r="F4102" s="101">
        <v>42256</v>
      </c>
      <c r="G4102" s="44">
        <v>2.0399999999999997E-3</v>
      </c>
      <c r="H4102" s="44">
        <v>3.3300000000000001E-3</v>
      </c>
      <c r="I4102" s="44">
        <v>5.3900000000000007E-3</v>
      </c>
      <c r="J4102" s="44">
        <v>3.2500000000000001E-2</v>
      </c>
      <c r="K4102" s="44">
        <v>2.2006000000000001E-2</v>
      </c>
      <c r="M4102" s="45">
        <v>1.1634E-3</v>
      </c>
    </row>
    <row r="4103" spans="4:13" ht="15.75" customHeight="1" x14ac:dyDescent="0.25">
      <c r="D4103" s="40"/>
      <c r="E4103" s="40"/>
      <c r="F4103" s="101">
        <v>42257</v>
      </c>
      <c r="G4103" s="44">
        <v>2.0635000000000002E-3</v>
      </c>
      <c r="H4103" s="44">
        <v>3.3600000000000001E-3</v>
      </c>
      <c r="I4103" s="44">
        <v>5.4050000000000001E-3</v>
      </c>
      <c r="J4103" s="44">
        <v>3.2500000000000001E-2</v>
      </c>
      <c r="K4103" s="44">
        <v>2.222E-2</v>
      </c>
      <c r="M4103" s="45">
        <v>1.1727999999999999E-3</v>
      </c>
    </row>
    <row r="4104" spans="4:13" ht="15.75" customHeight="1" x14ac:dyDescent="0.25">
      <c r="D4104" s="40"/>
      <c r="E4104" s="40"/>
      <c r="F4104" s="101">
        <v>42258</v>
      </c>
      <c r="G4104" s="44">
        <v>2.0655000000000001E-3</v>
      </c>
      <c r="H4104" s="44">
        <v>3.372E-3</v>
      </c>
      <c r="I4104" s="44">
        <v>5.4069999999999995E-3</v>
      </c>
      <c r="J4104" s="44">
        <v>3.2500000000000001E-2</v>
      </c>
      <c r="K4104" s="44">
        <v>2.1883E-2</v>
      </c>
      <c r="M4104" s="45">
        <v>1.1657E-3</v>
      </c>
    </row>
    <row r="4105" spans="4:13" ht="15.75" customHeight="1" x14ac:dyDescent="0.25">
      <c r="D4105" s="40"/>
      <c r="E4105" s="40"/>
      <c r="F4105" s="101">
        <v>42261</v>
      </c>
      <c r="G4105" s="44">
        <v>2.0899999999999998E-3</v>
      </c>
      <c r="H4105" s="44">
        <v>3.3550000000000003E-3</v>
      </c>
      <c r="I4105" s="44">
        <v>5.4174999999999996E-3</v>
      </c>
      <c r="J4105" s="44">
        <v>3.2500000000000001E-2</v>
      </c>
      <c r="K4105" s="44">
        <v>2.1831E-2</v>
      </c>
      <c r="M4105" s="45">
        <v>1.1401E-3</v>
      </c>
    </row>
    <row r="4106" spans="4:13" ht="15.75" customHeight="1" x14ac:dyDescent="0.25">
      <c r="D4106" s="40"/>
      <c r="E4106" s="40"/>
      <c r="F4106" s="101">
        <v>42262</v>
      </c>
      <c r="G4106" s="44">
        <v>2.0724999999999997E-3</v>
      </c>
      <c r="H4106" s="44">
        <v>3.3425E-3</v>
      </c>
      <c r="I4106" s="44">
        <v>5.4000000000000003E-3</v>
      </c>
      <c r="J4106" s="44">
        <v>3.2500000000000001E-2</v>
      </c>
      <c r="K4106" s="44">
        <v>2.2867000000000002E-2</v>
      </c>
      <c r="M4106" s="45">
        <v>1.1401E-3</v>
      </c>
    </row>
    <row r="4107" spans="4:13" ht="15.75" customHeight="1" x14ac:dyDescent="0.25">
      <c r="D4107" s="40"/>
      <c r="E4107" s="40"/>
      <c r="F4107" s="101">
        <v>42263</v>
      </c>
      <c r="G4107" s="44">
        <v>2.1279999999999997E-3</v>
      </c>
      <c r="H4107" s="44">
        <v>3.3960000000000001E-3</v>
      </c>
      <c r="I4107" s="44">
        <v>5.4949999999999999E-3</v>
      </c>
      <c r="J4107" s="44">
        <v>3.2500000000000001E-2</v>
      </c>
      <c r="K4107" s="44">
        <v>2.2940000000000002E-2</v>
      </c>
      <c r="M4107" s="45">
        <v>1.1433999999999999E-3</v>
      </c>
    </row>
    <row r="4108" spans="4:13" ht="15.75" customHeight="1" x14ac:dyDescent="0.25">
      <c r="D4108" s="40"/>
      <c r="E4108" s="40"/>
      <c r="F4108" s="101">
        <v>42264</v>
      </c>
      <c r="G4108" s="44">
        <v>2.16E-3</v>
      </c>
      <c r="H4108" s="44">
        <v>3.4510000000000001E-3</v>
      </c>
      <c r="I4108" s="44">
        <v>5.5449999999999996E-3</v>
      </c>
      <c r="J4108" s="44">
        <v>3.2500000000000001E-2</v>
      </c>
      <c r="K4108" s="44">
        <v>2.1903000000000002E-2</v>
      </c>
      <c r="M4108" s="45">
        <v>1.1907E-3</v>
      </c>
    </row>
    <row r="4109" spans="4:13" ht="15.75" customHeight="1" x14ac:dyDescent="0.25">
      <c r="D4109" s="40"/>
      <c r="E4109" s="40"/>
      <c r="F4109" s="101">
        <v>42265</v>
      </c>
      <c r="G4109" s="44">
        <v>1.9580000000000001E-3</v>
      </c>
      <c r="H4109" s="44">
        <v>3.192E-3</v>
      </c>
      <c r="I4109" s="44">
        <v>5.2639999999999996E-3</v>
      </c>
      <c r="J4109" s="44">
        <v>3.2500000000000001E-2</v>
      </c>
      <c r="K4109" s="44">
        <v>2.1336000000000001E-2</v>
      </c>
      <c r="M4109" s="45">
        <v>1.1872E-3</v>
      </c>
    </row>
    <row r="4110" spans="4:13" ht="15.75" customHeight="1" x14ac:dyDescent="0.25">
      <c r="D4110" s="40"/>
      <c r="E4110" s="40"/>
      <c r="F4110" s="101">
        <v>42268</v>
      </c>
      <c r="G4110" s="44">
        <v>1.9500000000000001E-3</v>
      </c>
      <c r="H4110" s="44">
        <v>3.2600000000000003E-3</v>
      </c>
      <c r="I4110" s="44">
        <v>5.2549999999999993E-3</v>
      </c>
      <c r="J4110" s="44">
        <v>3.2500000000000001E-2</v>
      </c>
      <c r="K4110" s="44">
        <v>2.2012E-2</v>
      </c>
      <c r="M4110" s="45">
        <v>1.2101E-3</v>
      </c>
    </row>
    <row r="4111" spans="4:13" ht="15.75" customHeight="1" x14ac:dyDescent="0.25">
      <c r="D4111" s="40"/>
      <c r="E4111" s="40"/>
      <c r="F4111" s="101">
        <v>42269</v>
      </c>
      <c r="G4111" s="44">
        <v>1.9559999999999998E-3</v>
      </c>
      <c r="H4111" s="44">
        <v>3.2650000000000001E-3</v>
      </c>
      <c r="I4111" s="44">
        <v>5.2725000000000003E-3</v>
      </c>
      <c r="J4111" s="44">
        <v>3.2500000000000001E-2</v>
      </c>
      <c r="K4111" s="44">
        <v>2.1337000000000002E-2</v>
      </c>
      <c r="M4111" s="45">
        <v>1.2067E-3</v>
      </c>
    </row>
    <row r="4112" spans="4:13" ht="15.75" customHeight="1" x14ac:dyDescent="0.25">
      <c r="D4112" s="40"/>
      <c r="E4112" s="40"/>
      <c r="F4112" s="101">
        <v>42270</v>
      </c>
      <c r="G4112" s="44">
        <v>1.939E-3</v>
      </c>
      <c r="H4112" s="44">
        <v>3.2550000000000001E-3</v>
      </c>
      <c r="I4112" s="44">
        <v>5.2680000000000001E-3</v>
      </c>
      <c r="J4112" s="44">
        <v>3.2500000000000001E-2</v>
      </c>
      <c r="K4112" s="44">
        <v>2.1497000000000002E-2</v>
      </c>
      <c r="M4112" s="45">
        <v>1.1967E-3</v>
      </c>
    </row>
    <row r="4113" spans="4:13" ht="15.75" customHeight="1" x14ac:dyDescent="0.25">
      <c r="D4113" s="40"/>
      <c r="E4113" s="40"/>
      <c r="F4113" s="101">
        <v>42271</v>
      </c>
      <c r="G4113" s="44">
        <v>1.9430000000000001E-3</v>
      </c>
      <c r="H4113" s="44">
        <v>3.2640000000000004E-3</v>
      </c>
      <c r="I4113" s="44">
        <v>5.2975000000000001E-3</v>
      </c>
      <c r="J4113" s="44">
        <v>3.2500000000000001E-2</v>
      </c>
      <c r="K4113" s="44">
        <v>2.1265999999999997E-2</v>
      </c>
      <c r="M4113" s="45">
        <v>1.1876E-3</v>
      </c>
    </row>
    <row r="4114" spans="4:13" ht="15.75" customHeight="1" x14ac:dyDescent="0.25">
      <c r="D4114" s="40"/>
      <c r="E4114" s="40"/>
      <c r="F4114" s="101">
        <v>42272</v>
      </c>
      <c r="G4114" s="44">
        <v>1.9430000000000001E-3</v>
      </c>
      <c r="H4114" s="44">
        <v>3.261E-3</v>
      </c>
      <c r="I4114" s="44">
        <v>5.3610000000000003E-3</v>
      </c>
      <c r="J4114" s="44">
        <v>3.2500000000000001E-2</v>
      </c>
      <c r="K4114" s="44">
        <v>2.1623E-2</v>
      </c>
      <c r="M4114" s="45">
        <v>1.1872E-3</v>
      </c>
    </row>
    <row r="4115" spans="4:13" ht="15.75" customHeight="1" x14ac:dyDescent="0.25">
      <c r="D4115" s="40"/>
      <c r="E4115" s="40"/>
      <c r="F4115" s="101">
        <v>42275</v>
      </c>
      <c r="G4115" s="44">
        <v>1.936E-3</v>
      </c>
      <c r="H4115" s="44">
        <v>3.2659999999999998E-3</v>
      </c>
      <c r="I4115" s="44">
        <v>5.3309999999999998E-3</v>
      </c>
      <c r="J4115" s="44">
        <v>3.2500000000000001E-2</v>
      </c>
      <c r="K4115" s="44">
        <v>2.0948999999999999E-2</v>
      </c>
      <c r="M4115" s="45">
        <v>1.1734E-3</v>
      </c>
    </row>
    <row r="4116" spans="4:13" ht="15.75" customHeight="1" x14ac:dyDescent="0.25">
      <c r="D4116" s="40"/>
      <c r="E4116" s="40"/>
      <c r="F4116" s="101">
        <v>42276</v>
      </c>
      <c r="G4116" s="44">
        <v>1.9300000000000001E-3</v>
      </c>
      <c r="H4116" s="44">
        <v>3.2550000000000001E-3</v>
      </c>
      <c r="I4116" s="44">
        <v>5.3460000000000001E-3</v>
      </c>
      <c r="J4116" s="44">
        <v>3.2500000000000001E-2</v>
      </c>
      <c r="K4116" s="44">
        <v>2.0508000000000002E-2</v>
      </c>
      <c r="M4116" s="45">
        <v>1.1601000000000001E-3</v>
      </c>
    </row>
    <row r="4117" spans="4:13" ht="15.75" customHeight="1" x14ac:dyDescent="0.25">
      <c r="D4117" s="40"/>
      <c r="E4117" s="40"/>
      <c r="F4117" s="101">
        <v>42277</v>
      </c>
      <c r="G4117" s="44">
        <v>1.9300000000000001E-3</v>
      </c>
      <c r="H4117" s="44">
        <v>3.2500000000000003E-3</v>
      </c>
      <c r="I4117" s="44">
        <v>5.3400000000000001E-3</v>
      </c>
      <c r="J4117" s="44">
        <v>3.2500000000000001E-2</v>
      </c>
      <c r="K4117" s="44">
        <v>2.0368000000000001E-2</v>
      </c>
      <c r="M4117" s="45">
        <v>1.1501E-3</v>
      </c>
    </row>
    <row r="4118" spans="4:13" ht="15.75" customHeight="1" x14ac:dyDescent="0.25">
      <c r="D4118" s="40"/>
      <c r="E4118" s="40"/>
      <c r="F4118" s="101">
        <v>42278</v>
      </c>
      <c r="G4118" s="44">
        <v>1.9400000000000001E-3</v>
      </c>
      <c r="H4118" s="44">
        <v>3.2400000000000003E-3</v>
      </c>
      <c r="I4118" s="44">
        <v>5.3100000000000005E-3</v>
      </c>
      <c r="J4118" s="44">
        <v>3.2500000000000001E-2</v>
      </c>
      <c r="K4118" s="44">
        <v>2.0368000000000001E-2</v>
      </c>
      <c r="M4118" s="45">
        <v>1.1000000000000001E-3</v>
      </c>
    </row>
    <row r="4119" spans="4:13" ht="15.75" customHeight="1" x14ac:dyDescent="0.25">
      <c r="D4119" s="40"/>
      <c r="E4119" s="40"/>
      <c r="F4119" s="101">
        <v>42279</v>
      </c>
      <c r="G4119" s="44">
        <v>1.9470000000000002E-3</v>
      </c>
      <c r="H4119" s="44">
        <v>3.271E-3</v>
      </c>
      <c r="I4119" s="44">
        <v>5.3449999999999999E-3</v>
      </c>
      <c r="J4119" s="44">
        <v>3.2500000000000001E-2</v>
      </c>
      <c r="K4119" s="44">
        <v>1.9928999999999999E-2</v>
      </c>
      <c r="M4119" s="45">
        <v>1.0968E-3</v>
      </c>
    </row>
    <row r="4120" spans="4:13" ht="15.75" customHeight="1" x14ac:dyDescent="0.25">
      <c r="D4120" s="40"/>
      <c r="E4120" s="40"/>
      <c r="F4120" s="101">
        <v>42282</v>
      </c>
      <c r="G4120" s="44">
        <v>1.9375E-3</v>
      </c>
      <c r="H4120" s="44">
        <v>3.2320000000000001E-3</v>
      </c>
      <c r="I4120" s="44">
        <v>5.2325000000000002E-3</v>
      </c>
      <c r="J4120" s="44">
        <v>3.2500000000000001E-2</v>
      </c>
      <c r="K4120" s="44">
        <v>2.0562E-2</v>
      </c>
      <c r="M4120" s="45">
        <v>1.0807E-3</v>
      </c>
    </row>
    <row r="4121" spans="4:13" ht="15.75" customHeight="1" x14ac:dyDescent="0.25">
      <c r="D4121" s="40"/>
      <c r="E4121" s="40"/>
      <c r="F4121" s="101">
        <v>42283</v>
      </c>
      <c r="G4121" s="44">
        <v>1.941E-3</v>
      </c>
      <c r="H4121" s="44">
        <v>3.1800000000000001E-3</v>
      </c>
      <c r="I4121" s="44">
        <v>5.2500000000000003E-3</v>
      </c>
      <c r="J4121" s="44">
        <v>3.2500000000000001E-2</v>
      </c>
      <c r="K4121" s="44">
        <v>2.0315E-2</v>
      </c>
      <c r="M4121" s="45">
        <v>1.0935999999999999E-3</v>
      </c>
    </row>
    <row r="4122" spans="4:13" ht="15.75" customHeight="1" x14ac:dyDescent="0.25">
      <c r="D4122" s="40"/>
      <c r="E4122" s="40"/>
      <c r="F4122" s="101">
        <v>42284</v>
      </c>
      <c r="G4122" s="44">
        <v>1.9605E-3</v>
      </c>
      <c r="H4122" s="44">
        <v>3.186E-3</v>
      </c>
      <c r="I4122" s="44">
        <v>5.2659999999999998E-3</v>
      </c>
      <c r="J4122" s="44">
        <v>3.2500000000000001E-2</v>
      </c>
      <c r="K4122" s="44">
        <v>2.0668000000000002E-2</v>
      </c>
      <c r="M4122" s="45">
        <v>1.091E-3</v>
      </c>
    </row>
    <row r="4123" spans="4:13" ht="15.75" customHeight="1" x14ac:dyDescent="0.25">
      <c r="D4123" s="40"/>
      <c r="E4123" s="40"/>
      <c r="F4123" s="101">
        <v>42285</v>
      </c>
      <c r="G4123" s="44">
        <v>1.9545000000000001E-3</v>
      </c>
      <c r="H4123" s="44">
        <v>3.1960000000000001E-3</v>
      </c>
      <c r="I4123" s="44">
        <v>5.2659999999999998E-3</v>
      </c>
      <c r="J4123" s="44">
        <v>3.2500000000000001E-2</v>
      </c>
      <c r="K4123" s="44">
        <v>2.104E-2</v>
      </c>
      <c r="M4123" s="45">
        <v>1.0938E-3</v>
      </c>
    </row>
    <row r="4124" spans="4:13" ht="15.75" customHeight="1" x14ac:dyDescent="0.25">
      <c r="D4124" s="40"/>
      <c r="E4124" s="40"/>
      <c r="F4124" s="101">
        <v>42286</v>
      </c>
      <c r="G4124" s="44">
        <v>1.9684999999999998E-3</v>
      </c>
      <c r="H4124" s="44">
        <v>3.2060000000000001E-3</v>
      </c>
      <c r="I4124" s="44">
        <v>5.2824999999999999E-3</v>
      </c>
      <c r="J4124" s="44">
        <v>3.2500000000000001E-2</v>
      </c>
      <c r="K4124" s="44">
        <v>2.0880999999999997E-2</v>
      </c>
      <c r="M4124" s="45">
        <v>1.0968E-3</v>
      </c>
    </row>
    <row r="4125" spans="4:13" ht="15.75" customHeight="1" x14ac:dyDescent="0.25">
      <c r="D4125" s="40"/>
      <c r="E4125" s="40"/>
      <c r="F4125" s="101">
        <v>42289</v>
      </c>
      <c r="G4125" s="44">
        <v>1.9325E-3</v>
      </c>
      <c r="H4125" s="44">
        <v>3.2074999999999998E-3</v>
      </c>
      <c r="I4125" s="44">
        <v>5.2624999999999998E-3</v>
      </c>
      <c r="J4125" s="44" t="s">
        <v>33</v>
      </c>
      <c r="K4125" s="44">
        <v>2.0880999999999997E-2</v>
      </c>
      <c r="M4125" s="45">
        <v>1.0968E-3</v>
      </c>
    </row>
    <row r="4126" spans="4:13" ht="15.75" customHeight="1" x14ac:dyDescent="0.25">
      <c r="D4126" s="40"/>
      <c r="E4126" s="40"/>
      <c r="F4126" s="101">
        <v>42290</v>
      </c>
      <c r="G4126" s="44">
        <v>1.9575E-3</v>
      </c>
      <c r="H4126" s="44">
        <v>3.2049999999999999E-3</v>
      </c>
      <c r="I4126" s="44">
        <v>5.2449999999999997E-3</v>
      </c>
      <c r="J4126" s="44">
        <v>3.2500000000000001E-2</v>
      </c>
      <c r="K4126" s="44">
        <v>2.0438999999999999E-2</v>
      </c>
      <c r="M4126" s="45">
        <v>1.0484000000000001E-3</v>
      </c>
    </row>
    <row r="4127" spans="4:13" ht="15.75" customHeight="1" x14ac:dyDescent="0.25">
      <c r="D4127" s="40"/>
      <c r="E4127" s="40"/>
      <c r="F4127" s="101">
        <v>42291</v>
      </c>
      <c r="G4127" s="44">
        <v>1.99E-3</v>
      </c>
      <c r="H4127" s="44">
        <v>3.1705000000000001E-3</v>
      </c>
      <c r="I4127" s="44">
        <v>5.2015000000000004E-3</v>
      </c>
      <c r="J4127" s="44">
        <v>3.2500000000000001E-2</v>
      </c>
      <c r="K4127" s="44">
        <v>1.9717999999999999E-2</v>
      </c>
      <c r="M4127" s="45">
        <v>1.0425E-3</v>
      </c>
    </row>
    <row r="4128" spans="4:13" ht="15.75" customHeight="1" x14ac:dyDescent="0.25">
      <c r="D4128" s="40"/>
      <c r="E4128" s="40"/>
      <c r="F4128" s="101">
        <v>42292</v>
      </c>
      <c r="G4128" s="44">
        <v>1.9675000000000001E-3</v>
      </c>
      <c r="H4128" s="44">
        <v>3.1514999999999998E-3</v>
      </c>
      <c r="I4128" s="44">
        <v>5.1590000000000004E-3</v>
      </c>
      <c r="J4128" s="44">
        <v>3.2500000000000001E-2</v>
      </c>
      <c r="K4128" s="44">
        <v>2.0175000000000002E-2</v>
      </c>
      <c r="M4128" s="45">
        <v>1.0313E-3</v>
      </c>
    </row>
    <row r="4129" spans="4:13" ht="15.75" customHeight="1" x14ac:dyDescent="0.25">
      <c r="D4129" s="40"/>
      <c r="E4129" s="40"/>
      <c r="F4129" s="101">
        <v>42293</v>
      </c>
      <c r="G4129" s="44">
        <v>1.9425E-3</v>
      </c>
      <c r="H4129" s="44">
        <v>3.1714999999999998E-3</v>
      </c>
      <c r="I4129" s="44">
        <v>5.1839999999999994E-3</v>
      </c>
      <c r="J4129" s="44">
        <v>3.2500000000000001E-2</v>
      </c>
      <c r="K4129" s="44">
        <v>2.0333999999999998E-2</v>
      </c>
      <c r="M4129" s="45">
        <v>1.0129E-3</v>
      </c>
    </row>
    <row r="4130" spans="4:13" ht="15.75" customHeight="1" x14ac:dyDescent="0.25">
      <c r="D4130" s="40"/>
      <c r="E4130" s="40"/>
      <c r="F4130" s="101">
        <v>42296</v>
      </c>
      <c r="G4130" s="44">
        <v>1.9599999999999999E-3</v>
      </c>
      <c r="H4130" s="44">
        <v>3.1665E-3</v>
      </c>
      <c r="I4130" s="44">
        <v>5.1790000000000004E-3</v>
      </c>
      <c r="J4130" s="44">
        <v>3.2500000000000001E-2</v>
      </c>
      <c r="K4130" s="44">
        <v>2.0228000000000003E-2</v>
      </c>
      <c r="M4130" s="45">
        <v>9.3549999999999992E-4</v>
      </c>
    </row>
    <row r="4131" spans="4:13" ht="15.75" customHeight="1" x14ac:dyDescent="0.25">
      <c r="D4131" s="40"/>
      <c r="E4131" s="40"/>
      <c r="F4131" s="101">
        <v>42297</v>
      </c>
      <c r="G4131" s="44">
        <v>1.9650000000000002E-3</v>
      </c>
      <c r="H4131" s="44">
        <v>3.2040000000000003E-3</v>
      </c>
      <c r="I4131" s="44">
        <v>5.2439999999999995E-3</v>
      </c>
      <c r="J4131" s="44">
        <v>3.2500000000000001E-2</v>
      </c>
      <c r="K4131" s="44">
        <v>2.0670000000000001E-2</v>
      </c>
      <c r="M4131" s="45">
        <v>9.1289999999999991E-4</v>
      </c>
    </row>
    <row r="4132" spans="4:13" ht="15.75" customHeight="1" x14ac:dyDescent="0.25">
      <c r="D4132" s="40"/>
      <c r="E4132" s="40"/>
      <c r="F4132" s="101">
        <v>42298</v>
      </c>
      <c r="G4132" s="44">
        <v>1.9480000000000001E-3</v>
      </c>
      <c r="H4132" s="44">
        <v>3.1640000000000001E-3</v>
      </c>
      <c r="I4132" s="44">
        <v>5.2690000000000002E-3</v>
      </c>
      <c r="J4132" s="44">
        <v>3.2500000000000001E-2</v>
      </c>
      <c r="K4132" s="44">
        <v>2.0228000000000003E-2</v>
      </c>
      <c r="M4132" s="45">
        <v>8.6970000000000005E-4</v>
      </c>
    </row>
    <row r="4133" spans="4:13" ht="15.75" customHeight="1" x14ac:dyDescent="0.25">
      <c r="D4133" s="40"/>
      <c r="E4133" s="40"/>
      <c r="F4133" s="101">
        <v>42299</v>
      </c>
      <c r="G4133" s="44">
        <v>1.9694999999999999E-3</v>
      </c>
      <c r="H4133" s="44">
        <v>3.199E-3</v>
      </c>
      <c r="I4133" s="44">
        <v>5.2839999999999996E-3</v>
      </c>
      <c r="J4133" s="44">
        <v>3.2500000000000001E-2</v>
      </c>
      <c r="K4133" s="44">
        <v>2.0263E-2</v>
      </c>
      <c r="M4133" s="45">
        <v>8.6879999999999998E-4</v>
      </c>
    </row>
    <row r="4134" spans="4:13" ht="15.75" customHeight="1" x14ac:dyDescent="0.25">
      <c r="D4134" s="40"/>
      <c r="E4134" s="40"/>
      <c r="F4134" s="101">
        <v>42300</v>
      </c>
      <c r="G4134" s="44">
        <v>1.9350000000000001E-3</v>
      </c>
      <c r="H4134" s="44">
        <v>3.2290000000000001E-3</v>
      </c>
      <c r="I4134" s="44">
        <v>5.2690000000000002E-3</v>
      </c>
      <c r="J4134" s="44">
        <v>3.2500000000000001E-2</v>
      </c>
      <c r="K4134" s="44">
        <v>2.0865999999999999E-2</v>
      </c>
      <c r="M4134" s="45">
        <v>8.742E-4</v>
      </c>
    </row>
    <row r="4135" spans="4:13" ht="15.75" customHeight="1" x14ac:dyDescent="0.25">
      <c r="D4135" s="40"/>
      <c r="E4135" s="40"/>
      <c r="F4135" s="101">
        <v>42303</v>
      </c>
      <c r="G4135" s="44">
        <v>1.9354999999999999E-3</v>
      </c>
      <c r="H4135" s="44">
        <v>3.2315E-3</v>
      </c>
      <c r="I4135" s="44">
        <v>5.3164999999999992E-3</v>
      </c>
      <c r="J4135" s="44">
        <v>3.2500000000000001E-2</v>
      </c>
      <c r="K4135" s="44">
        <v>2.0563999999999999E-2</v>
      </c>
      <c r="M4135" s="45">
        <v>8.4690000000000004E-4</v>
      </c>
    </row>
    <row r="4136" spans="4:13" ht="15.75" customHeight="1" x14ac:dyDescent="0.25">
      <c r="D4136" s="40"/>
      <c r="E4136" s="40"/>
      <c r="F4136" s="101">
        <v>42304</v>
      </c>
      <c r="G4136" s="44">
        <v>1.9075000000000001E-3</v>
      </c>
      <c r="H4136" s="44">
        <v>3.2390000000000001E-3</v>
      </c>
      <c r="I4136" s="44">
        <v>5.3464999999999997E-3</v>
      </c>
      <c r="J4136" s="44">
        <v>3.2500000000000001E-2</v>
      </c>
      <c r="K4136" s="44">
        <v>2.0369999999999999E-2</v>
      </c>
      <c r="M4136" s="45">
        <v>8.4199999999999998E-4</v>
      </c>
    </row>
    <row r="4137" spans="4:13" ht="15.75" customHeight="1" x14ac:dyDescent="0.25">
      <c r="D4137" s="40"/>
      <c r="E4137" s="40"/>
      <c r="F4137" s="101">
        <v>42305</v>
      </c>
      <c r="G4137" s="44">
        <v>1.8829999999999999E-3</v>
      </c>
      <c r="H4137" s="44">
        <v>3.2190000000000001E-3</v>
      </c>
      <c r="I4137" s="44">
        <v>5.3364999999999992E-3</v>
      </c>
      <c r="J4137" s="44">
        <v>3.2500000000000001E-2</v>
      </c>
      <c r="K4137" s="44">
        <v>2.1009000000000003E-2</v>
      </c>
      <c r="M4137" s="45">
        <v>8.788E-4</v>
      </c>
    </row>
    <row r="4138" spans="4:13" ht="15.75" customHeight="1" x14ac:dyDescent="0.25">
      <c r="D4138" s="40"/>
      <c r="E4138" s="40"/>
      <c r="F4138" s="101">
        <v>42306</v>
      </c>
      <c r="G4138" s="44">
        <v>1.9300000000000001E-3</v>
      </c>
      <c r="H4138" s="44">
        <v>3.2890000000000003E-3</v>
      </c>
      <c r="I4138" s="44">
        <v>5.4890000000000008E-3</v>
      </c>
      <c r="J4138" s="44">
        <v>3.2500000000000001E-2</v>
      </c>
      <c r="K4138" s="44">
        <v>2.1724999999999998E-2</v>
      </c>
      <c r="M4138" s="45">
        <v>8.8749999999999994E-4</v>
      </c>
    </row>
    <row r="4139" spans="4:13" ht="15.75" customHeight="1" x14ac:dyDescent="0.25">
      <c r="D4139" s="40"/>
      <c r="E4139" s="40"/>
      <c r="F4139" s="101">
        <v>42307</v>
      </c>
      <c r="G4139" s="44">
        <v>1.92E-3</v>
      </c>
      <c r="H4139" s="44">
        <v>3.3410000000000002E-3</v>
      </c>
      <c r="I4139" s="44">
        <v>5.5164999999999997E-3</v>
      </c>
      <c r="J4139" s="44">
        <v>3.2500000000000001E-2</v>
      </c>
      <c r="K4139" s="44">
        <v>2.1421000000000003E-2</v>
      </c>
      <c r="M4139" s="45">
        <v>8.9359999999999993E-4</v>
      </c>
    </row>
    <row r="4140" spans="4:13" ht="15.75" customHeight="1" x14ac:dyDescent="0.25">
      <c r="D4140" s="40"/>
      <c r="E4140" s="40"/>
      <c r="F4140" s="101">
        <v>42310</v>
      </c>
      <c r="G4140" s="44">
        <v>1.9E-3</v>
      </c>
      <c r="H4140" s="44">
        <v>3.3410000000000002E-3</v>
      </c>
      <c r="I4140" s="44">
        <v>5.5615000000000005E-3</v>
      </c>
      <c r="J4140" s="44">
        <v>3.2500000000000001E-2</v>
      </c>
      <c r="K4140" s="44">
        <v>2.1708999999999999E-2</v>
      </c>
      <c r="M4140" s="45">
        <v>9.2000000000000003E-4</v>
      </c>
    </row>
    <row r="4141" spans="4:13" ht="15.75" customHeight="1" x14ac:dyDescent="0.25">
      <c r="D4141" s="40"/>
      <c r="E4141" s="40"/>
      <c r="F4141" s="101">
        <v>42311</v>
      </c>
      <c r="G4141" s="44">
        <v>1.9220000000000001E-3</v>
      </c>
      <c r="H4141" s="44">
        <v>3.336E-3</v>
      </c>
      <c r="I4141" s="44">
        <v>5.574E-3</v>
      </c>
      <c r="J4141" s="44">
        <v>3.2500000000000001E-2</v>
      </c>
      <c r="K4141" s="44">
        <v>2.2105E-2</v>
      </c>
      <c r="M4141" s="45">
        <v>9.3340000000000003E-4</v>
      </c>
    </row>
    <row r="4142" spans="4:13" ht="15.75" customHeight="1" x14ac:dyDescent="0.25">
      <c r="D4142" s="40"/>
      <c r="E4142" s="40"/>
      <c r="F4142" s="101">
        <v>42312</v>
      </c>
      <c r="G4142" s="44">
        <v>1.9320000000000001E-3</v>
      </c>
      <c r="H4142" s="44">
        <v>3.3660000000000001E-3</v>
      </c>
      <c r="I4142" s="44">
        <v>5.6064999999999995E-3</v>
      </c>
      <c r="J4142" s="44">
        <v>3.2500000000000001E-2</v>
      </c>
      <c r="K4142" s="44">
        <v>2.2250000000000002E-2</v>
      </c>
      <c r="M4142" s="45">
        <v>9.5E-4</v>
      </c>
    </row>
    <row r="4143" spans="4:13" ht="15.75" customHeight="1" x14ac:dyDescent="0.25">
      <c r="D4143" s="40"/>
      <c r="E4143" s="40"/>
      <c r="F4143" s="101">
        <v>42313</v>
      </c>
      <c r="G4143" s="44">
        <v>1.9475E-3</v>
      </c>
      <c r="H4143" s="44">
        <v>3.4389999999999998E-3</v>
      </c>
      <c r="I4143" s="44">
        <v>5.7070000000000003E-3</v>
      </c>
      <c r="J4143" s="44">
        <v>3.2500000000000001E-2</v>
      </c>
      <c r="K4143" s="44">
        <v>2.2322999999999999E-2</v>
      </c>
      <c r="M4143" s="45">
        <v>9.9379999999999998E-4</v>
      </c>
    </row>
    <row r="4144" spans="4:13" ht="15.75" customHeight="1" x14ac:dyDescent="0.25">
      <c r="D4144" s="40"/>
      <c r="E4144" s="40"/>
      <c r="F4144" s="101">
        <v>42314</v>
      </c>
      <c r="G4144" s="44">
        <v>1.9450000000000001E-3</v>
      </c>
      <c r="H4144" s="44">
        <v>3.4139999999999999E-3</v>
      </c>
      <c r="I4144" s="44">
        <v>5.7079999999999995E-3</v>
      </c>
      <c r="J4144" s="44">
        <v>3.2500000000000001E-2</v>
      </c>
      <c r="K4144" s="44">
        <v>2.3252000000000002E-2</v>
      </c>
      <c r="M4144" s="45">
        <v>9.8070000000000015E-4</v>
      </c>
    </row>
    <row r="4145" spans="4:13" ht="15.75" customHeight="1" x14ac:dyDescent="0.25">
      <c r="D4145" s="40"/>
      <c r="E4145" s="40"/>
      <c r="F4145" s="101">
        <v>42317</v>
      </c>
      <c r="G4145" s="44">
        <v>1.97E-3</v>
      </c>
      <c r="H4145" s="44">
        <v>3.5560000000000001E-3</v>
      </c>
      <c r="I4145" s="44">
        <v>5.9499999999999996E-3</v>
      </c>
      <c r="J4145" s="44">
        <v>3.2500000000000001E-2</v>
      </c>
      <c r="K4145" s="44">
        <v>2.3435999999999998E-2</v>
      </c>
      <c r="M4145" s="45">
        <v>1.0166999999999999E-3</v>
      </c>
    </row>
    <row r="4146" spans="4:13" ht="15.75" customHeight="1" x14ac:dyDescent="0.25">
      <c r="D4146" s="40"/>
      <c r="E4146" s="40"/>
      <c r="F4146" s="101">
        <v>42318</v>
      </c>
      <c r="G4146" s="44">
        <v>1.9550000000000001E-3</v>
      </c>
      <c r="H4146" s="44">
        <v>3.5610000000000004E-3</v>
      </c>
      <c r="I4146" s="44">
        <v>5.9175E-3</v>
      </c>
      <c r="J4146" s="44">
        <v>3.2500000000000001E-2</v>
      </c>
      <c r="K4146" s="44">
        <v>2.3418999999999999E-2</v>
      </c>
      <c r="M4146" s="45">
        <v>1.0499999999999999E-3</v>
      </c>
    </row>
    <row r="4147" spans="4:13" ht="15.75" customHeight="1" x14ac:dyDescent="0.25">
      <c r="D4147" s="40"/>
      <c r="E4147" s="40"/>
      <c r="F4147" s="101">
        <v>42319</v>
      </c>
      <c r="G4147" s="44">
        <v>1.9575E-3</v>
      </c>
      <c r="H4147" s="44">
        <v>3.5909999999999996E-3</v>
      </c>
      <c r="I4147" s="44">
        <v>5.9499999999999996E-3</v>
      </c>
      <c r="J4147" s="44" t="s">
        <v>33</v>
      </c>
      <c r="K4147" s="44">
        <v>2.3418999999999999E-2</v>
      </c>
      <c r="M4147" s="45">
        <v>1.0499999999999999E-3</v>
      </c>
    </row>
    <row r="4148" spans="4:13" ht="15.75" customHeight="1" x14ac:dyDescent="0.25">
      <c r="D4148" s="40"/>
      <c r="E4148" s="40"/>
      <c r="F4148" s="101">
        <v>42320</v>
      </c>
      <c r="G4148" s="44">
        <v>1.97E-3</v>
      </c>
      <c r="H4148" s="44">
        <v>3.6159999999999999E-3</v>
      </c>
      <c r="I4148" s="44">
        <v>6.0049999999999999E-3</v>
      </c>
      <c r="J4148" s="44">
        <v>3.2500000000000001E-2</v>
      </c>
      <c r="K4148" s="44">
        <v>2.3115999999999998E-2</v>
      </c>
      <c r="M4148" s="45">
        <v>1.1375999999999999E-3</v>
      </c>
    </row>
    <row r="4149" spans="4:13" ht="15.75" customHeight="1" x14ac:dyDescent="0.25">
      <c r="D4149" s="40"/>
      <c r="E4149" s="40"/>
      <c r="F4149" s="101">
        <v>42321</v>
      </c>
      <c r="G4149" s="44">
        <v>1.9725000000000003E-3</v>
      </c>
      <c r="H4149" s="44">
        <v>3.6359999999999999E-3</v>
      </c>
      <c r="I4149" s="44">
        <v>6.0375000000000003E-3</v>
      </c>
      <c r="J4149" s="44">
        <v>3.2500000000000001E-2</v>
      </c>
      <c r="K4149" s="44">
        <v>2.2658000000000001E-2</v>
      </c>
      <c r="M4149" s="45">
        <v>1.142E-3</v>
      </c>
    </row>
    <row r="4150" spans="4:13" ht="15.75" customHeight="1" x14ac:dyDescent="0.25">
      <c r="D4150" s="40"/>
      <c r="E4150" s="40"/>
      <c r="F4150" s="101">
        <v>42324</v>
      </c>
      <c r="G4150" s="44">
        <v>1.9924999999999999E-3</v>
      </c>
      <c r="H4150" s="44">
        <v>3.6409999999999997E-3</v>
      </c>
      <c r="I4150" s="44">
        <v>6.0274999999999999E-3</v>
      </c>
      <c r="J4150" s="44">
        <v>3.2500000000000001E-2</v>
      </c>
      <c r="K4150" s="44">
        <v>2.2675999999999998E-2</v>
      </c>
      <c r="M4150" s="45">
        <v>1.2001E-3</v>
      </c>
    </row>
    <row r="4151" spans="4:13" ht="15.75" customHeight="1" x14ac:dyDescent="0.25">
      <c r="D4151" s="40"/>
      <c r="E4151" s="40"/>
      <c r="F4151" s="101">
        <v>42325</v>
      </c>
      <c r="G4151" s="44">
        <v>2.0250000000000003E-3</v>
      </c>
      <c r="H4151" s="44">
        <v>3.6709999999999998E-3</v>
      </c>
      <c r="I4151" s="44">
        <v>6.0175000000000003E-3</v>
      </c>
      <c r="J4151" s="44">
        <v>3.2500000000000001E-2</v>
      </c>
      <c r="K4151" s="44">
        <v>2.2658000000000001E-2</v>
      </c>
      <c r="M4151" s="45">
        <v>1.2467000000000001E-3</v>
      </c>
    </row>
    <row r="4152" spans="4:13" ht="15.75" customHeight="1" x14ac:dyDescent="0.25">
      <c r="D4152" s="40"/>
      <c r="E4152" s="40"/>
      <c r="F4152" s="101">
        <v>42326</v>
      </c>
      <c r="G4152" s="44">
        <v>2.0674999999999999E-3</v>
      </c>
      <c r="H4152" s="44">
        <v>3.6959999999999996E-3</v>
      </c>
      <c r="I4152" s="44">
        <v>6.0599999999999994E-3</v>
      </c>
      <c r="J4152" s="44">
        <v>3.2500000000000001E-2</v>
      </c>
      <c r="K4152" s="44">
        <v>2.2728000000000002E-2</v>
      </c>
      <c r="M4152" s="45">
        <v>1.3267000000000001E-3</v>
      </c>
    </row>
    <row r="4153" spans="4:13" ht="15.75" customHeight="1" x14ac:dyDescent="0.25">
      <c r="D4153" s="40"/>
      <c r="E4153" s="40"/>
      <c r="F4153" s="101">
        <v>42327</v>
      </c>
      <c r="G4153" s="44">
        <v>2.1324999999999998E-3</v>
      </c>
      <c r="H4153" s="44">
        <v>3.7759999999999998E-3</v>
      </c>
      <c r="I4153" s="44">
        <v>6.1175000000000005E-3</v>
      </c>
      <c r="J4153" s="44">
        <v>3.2500000000000001E-2</v>
      </c>
      <c r="K4153" s="44">
        <v>2.2482000000000002E-2</v>
      </c>
      <c r="M4153" s="45">
        <v>1.5407000000000001E-3</v>
      </c>
    </row>
    <row r="4154" spans="4:13" ht="15.75" customHeight="1" x14ac:dyDescent="0.25">
      <c r="D4154" s="40"/>
      <c r="E4154" s="40"/>
      <c r="F4154" s="101">
        <v>42328</v>
      </c>
      <c r="G4154" s="44">
        <v>2.1150000000000001E-3</v>
      </c>
      <c r="H4154" s="44">
        <v>3.8209999999999997E-3</v>
      </c>
      <c r="I4154" s="44">
        <v>6.1865000000000002E-3</v>
      </c>
      <c r="J4154" s="44">
        <v>3.2500000000000001E-2</v>
      </c>
      <c r="K4154" s="44">
        <v>2.2623000000000001E-2</v>
      </c>
      <c r="M4154" s="45">
        <v>1.5678000000000001E-3</v>
      </c>
    </row>
    <row r="4155" spans="4:13" ht="15.75" customHeight="1" x14ac:dyDescent="0.25">
      <c r="D4155" s="40"/>
      <c r="E4155" s="40"/>
      <c r="F4155" s="101">
        <v>42331</v>
      </c>
      <c r="G4155" s="44">
        <v>2.2100000000000002E-3</v>
      </c>
      <c r="H4155" s="44">
        <v>3.9319999999999997E-3</v>
      </c>
      <c r="I4155" s="44">
        <v>6.3315000000000003E-3</v>
      </c>
      <c r="J4155" s="44">
        <v>3.2500000000000001E-2</v>
      </c>
      <c r="K4155" s="44">
        <v>2.2376999999999998E-2</v>
      </c>
      <c r="M4155" s="45">
        <v>1.7600999999999999E-3</v>
      </c>
    </row>
    <row r="4156" spans="4:13" ht="15.75" customHeight="1" x14ac:dyDescent="0.25">
      <c r="D4156" s="40"/>
      <c r="E4156" s="40"/>
      <c r="F4156" s="101">
        <v>42332</v>
      </c>
      <c r="G4156" s="44">
        <v>2.2500000000000003E-3</v>
      </c>
      <c r="H4156" s="44">
        <v>4.0229999999999997E-3</v>
      </c>
      <c r="I4156" s="44">
        <v>6.4075E-3</v>
      </c>
      <c r="J4156" s="44">
        <v>3.2500000000000001E-2</v>
      </c>
      <c r="K4156" s="44">
        <v>2.2376999999999998E-2</v>
      </c>
      <c r="M4156" s="45">
        <v>1.8368000000000002E-3</v>
      </c>
    </row>
    <row r="4157" spans="4:13" ht="15.75" customHeight="1" x14ac:dyDescent="0.25">
      <c r="D4157" s="40"/>
      <c r="E4157" s="40"/>
      <c r="F4157" s="101">
        <v>42333</v>
      </c>
      <c r="G4157" s="44">
        <v>2.3150000000000002E-3</v>
      </c>
      <c r="H4157" s="44">
        <v>4.0670000000000003E-3</v>
      </c>
      <c r="I4157" s="44">
        <v>6.4864999999999992E-3</v>
      </c>
      <c r="J4157" s="44">
        <v>3.2500000000000001E-2</v>
      </c>
      <c r="K4157" s="44">
        <v>2.2341000000000003E-2</v>
      </c>
      <c r="M4157" s="45">
        <v>2.0608000000000002E-3</v>
      </c>
    </row>
    <row r="4158" spans="4:13" ht="15.75" customHeight="1" x14ac:dyDescent="0.25">
      <c r="D4158" s="40"/>
      <c r="E4158" s="40"/>
      <c r="F4158" s="101">
        <v>42334</v>
      </c>
      <c r="G4158" s="44">
        <v>2.3275000000000001E-3</v>
      </c>
      <c r="H4158" s="44">
        <v>4.117E-3</v>
      </c>
      <c r="I4158" s="44">
        <v>6.5490000000000001E-3</v>
      </c>
      <c r="J4158" s="44" t="s">
        <v>33</v>
      </c>
      <c r="K4158" s="44">
        <v>2.2341000000000003E-2</v>
      </c>
      <c r="M4158" s="45">
        <v>2.0608000000000002E-3</v>
      </c>
    </row>
    <row r="4159" spans="4:13" ht="15.75" customHeight="1" x14ac:dyDescent="0.25">
      <c r="D4159" s="40"/>
      <c r="E4159" s="40"/>
      <c r="F4159" s="101">
        <v>42335</v>
      </c>
      <c r="G4159" s="44">
        <v>2.4375E-3</v>
      </c>
      <c r="H4159" s="44">
        <v>4.1419999999999998E-3</v>
      </c>
      <c r="I4159" s="44">
        <v>6.5390000000000005E-3</v>
      </c>
      <c r="J4159" s="44">
        <v>3.2500000000000001E-2</v>
      </c>
      <c r="K4159" s="44">
        <v>2.2200999999999999E-2</v>
      </c>
      <c r="M4159" s="45">
        <v>2.1356999999999999E-3</v>
      </c>
    </row>
    <row r="4160" spans="4:13" ht="15.75" customHeight="1" x14ac:dyDescent="0.25">
      <c r="D4160" s="40"/>
      <c r="E4160" s="40"/>
      <c r="F4160" s="101">
        <v>42338</v>
      </c>
      <c r="G4160" s="44">
        <v>2.4299999999999999E-3</v>
      </c>
      <c r="H4160" s="44">
        <v>4.1619999999999999E-3</v>
      </c>
      <c r="I4160" s="44">
        <v>6.5990000000000007E-3</v>
      </c>
      <c r="J4160" s="44">
        <v>3.2500000000000001E-2</v>
      </c>
      <c r="K4160" s="44">
        <v>2.206E-2</v>
      </c>
      <c r="M4160" s="45">
        <v>2.3469000000000003E-3</v>
      </c>
    </row>
    <row r="4161" spans="4:13" ht="15.75" customHeight="1" x14ac:dyDescent="0.25">
      <c r="D4161" s="40"/>
      <c r="E4161" s="40"/>
      <c r="F4161" s="101">
        <v>42339</v>
      </c>
      <c r="G4161" s="44">
        <v>2.4375E-3</v>
      </c>
      <c r="H4161" s="44">
        <v>4.2220000000000001E-3</v>
      </c>
      <c r="I4161" s="44">
        <v>6.6340000000000001E-3</v>
      </c>
      <c r="J4161" s="44">
        <v>3.2500000000000001E-2</v>
      </c>
      <c r="K4161" s="44">
        <v>2.1430999999999999E-2</v>
      </c>
      <c r="M4161" s="45">
        <v>2.6532000000000001E-3</v>
      </c>
    </row>
    <row r="4162" spans="4:13" ht="15.75" customHeight="1" x14ac:dyDescent="0.25">
      <c r="D4162" s="40"/>
      <c r="E4162" s="40"/>
      <c r="F4162" s="101">
        <v>42340</v>
      </c>
      <c r="G4162" s="44">
        <v>2.5100000000000001E-3</v>
      </c>
      <c r="H4162" s="44">
        <v>4.3600000000000002E-3</v>
      </c>
      <c r="I4162" s="44">
        <v>6.6944999999999999E-3</v>
      </c>
      <c r="J4162" s="44">
        <v>3.2500000000000001E-2</v>
      </c>
      <c r="K4162" s="44">
        <v>2.1797E-2</v>
      </c>
      <c r="M4162" s="45">
        <v>2.6973000000000001E-3</v>
      </c>
    </row>
    <row r="4163" spans="4:13" ht="15.75" customHeight="1" x14ac:dyDescent="0.25">
      <c r="D4163" s="40"/>
      <c r="E4163" s="40"/>
      <c r="F4163" s="101">
        <v>42341</v>
      </c>
      <c r="G4163" s="44">
        <v>2.686E-3</v>
      </c>
      <c r="H4163" s="44">
        <v>4.5199999999999997E-3</v>
      </c>
      <c r="I4163" s="44">
        <v>6.8465000000000002E-3</v>
      </c>
      <c r="J4163" s="44">
        <v>3.2500000000000001E-2</v>
      </c>
      <c r="K4163" s="44">
        <v>2.3136E-2</v>
      </c>
      <c r="M4163" s="45">
        <v>2.7472E-3</v>
      </c>
    </row>
    <row r="4164" spans="4:13" ht="15.75" customHeight="1" x14ac:dyDescent="0.25">
      <c r="D4164" s="40"/>
      <c r="E4164" s="40"/>
      <c r="F4164" s="101">
        <v>42342</v>
      </c>
      <c r="G4164" s="44">
        <v>2.7550000000000001E-3</v>
      </c>
      <c r="H4164" s="44">
        <v>4.62E-3</v>
      </c>
      <c r="I4164" s="44">
        <v>6.9240000000000005E-3</v>
      </c>
      <c r="J4164" s="44">
        <v>3.2500000000000001E-2</v>
      </c>
      <c r="K4164" s="44">
        <v>2.2692999999999998E-2</v>
      </c>
      <c r="M4164" s="45">
        <v>2.7905999999999999E-3</v>
      </c>
    </row>
    <row r="4165" spans="4:13" ht="15.75" customHeight="1" x14ac:dyDescent="0.25">
      <c r="D4165" s="40"/>
      <c r="E4165" s="40"/>
      <c r="F4165" s="101">
        <v>42345</v>
      </c>
      <c r="G4165" s="44">
        <v>2.8699999999999997E-3</v>
      </c>
      <c r="H4165" s="44">
        <v>4.7699999999999999E-3</v>
      </c>
      <c r="I4165" s="44">
        <v>7.1214999999999994E-3</v>
      </c>
      <c r="J4165" s="44">
        <v>3.2500000000000001E-2</v>
      </c>
      <c r="K4165" s="44">
        <v>2.2288000000000002E-2</v>
      </c>
      <c r="M4165" s="45">
        <v>3.0068E-3</v>
      </c>
    </row>
    <row r="4166" spans="4:13" ht="15.75" customHeight="1" x14ac:dyDescent="0.25">
      <c r="D4166" s="40"/>
      <c r="E4166" s="40"/>
      <c r="F4166" s="101">
        <v>42346</v>
      </c>
      <c r="G4166" s="44">
        <v>2.9310000000000004E-3</v>
      </c>
      <c r="H4166" s="44">
        <v>4.8649999999999995E-3</v>
      </c>
      <c r="I4166" s="44">
        <v>7.2114999999999992E-3</v>
      </c>
      <c r="J4166" s="44">
        <v>3.2500000000000001E-2</v>
      </c>
      <c r="K4166" s="44">
        <v>2.2182E-2</v>
      </c>
      <c r="M4166" s="45">
        <v>3.0777999999999999E-3</v>
      </c>
    </row>
    <row r="4167" spans="4:13" ht="15.75" customHeight="1" x14ac:dyDescent="0.25">
      <c r="D4167" s="40"/>
      <c r="E4167" s="40"/>
      <c r="F4167" s="101">
        <v>42347</v>
      </c>
      <c r="G4167" s="44">
        <v>3.0049999999999999E-3</v>
      </c>
      <c r="H4167" s="44">
        <v>4.9199999999999999E-3</v>
      </c>
      <c r="I4167" s="44">
        <v>7.2965E-3</v>
      </c>
      <c r="J4167" s="44">
        <v>3.2500000000000001E-2</v>
      </c>
      <c r="K4167" s="44">
        <v>2.2164000000000003E-2</v>
      </c>
      <c r="M4167" s="45">
        <v>3.1670999999999999E-3</v>
      </c>
    </row>
    <row r="4168" spans="4:13" ht="15.75" customHeight="1" x14ac:dyDescent="0.25">
      <c r="D4168" s="40"/>
      <c r="E4168" s="40"/>
      <c r="F4168" s="101">
        <v>42348</v>
      </c>
      <c r="G4168" s="44">
        <v>3.1700000000000001E-3</v>
      </c>
      <c r="H4168" s="44">
        <v>5.0200000000000002E-3</v>
      </c>
      <c r="I4168" s="44">
        <v>7.3590000000000001E-3</v>
      </c>
      <c r="J4168" s="44">
        <v>3.2500000000000001E-2</v>
      </c>
      <c r="K4168" s="44">
        <v>2.2305000000000002E-2</v>
      </c>
      <c r="M4168" s="45">
        <v>3.2067000000000003E-3</v>
      </c>
    </row>
    <row r="4169" spans="4:13" ht="15.75" customHeight="1" x14ac:dyDescent="0.25">
      <c r="D4169" s="40"/>
      <c r="E4169" s="40"/>
      <c r="F4169" s="101">
        <v>42349</v>
      </c>
      <c r="G4169" s="44">
        <v>3.3050000000000002E-3</v>
      </c>
      <c r="H4169" s="44">
        <v>5.1200000000000004E-3</v>
      </c>
      <c r="I4169" s="44">
        <v>7.4650000000000003E-3</v>
      </c>
      <c r="J4169" s="44">
        <v>3.2500000000000001E-2</v>
      </c>
      <c r="K4169" s="44">
        <v>2.1269999999999997E-2</v>
      </c>
      <c r="M4169" s="45">
        <v>3.2519999999999997E-3</v>
      </c>
    </row>
    <row r="4170" spans="4:13" ht="15.75" customHeight="1" x14ac:dyDescent="0.25">
      <c r="D4170" s="40"/>
      <c r="E4170" s="40"/>
      <c r="F4170" s="101">
        <v>42352</v>
      </c>
      <c r="G4170" s="44">
        <v>3.4449999999999997E-3</v>
      </c>
      <c r="H4170" s="44">
        <v>5.1775000000000007E-3</v>
      </c>
      <c r="I4170" s="44">
        <v>7.4850000000000003E-3</v>
      </c>
      <c r="J4170" s="44">
        <v>3.2500000000000001E-2</v>
      </c>
      <c r="K4170" s="44">
        <v>2.2216999999999997E-2</v>
      </c>
      <c r="M4170" s="45">
        <v>3.4584999999999998E-3</v>
      </c>
    </row>
    <row r="4171" spans="4:13" ht="15.75" customHeight="1" x14ac:dyDescent="0.25">
      <c r="D4171" s="40"/>
      <c r="E4171" s="40"/>
      <c r="F4171" s="101">
        <v>42353</v>
      </c>
      <c r="G4171" s="44">
        <v>3.5049999999999999E-3</v>
      </c>
      <c r="H4171" s="44">
        <v>5.2575000000000009E-3</v>
      </c>
      <c r="I4171" s="44">
        <v>7.5500000000000003E-3</v>
      </c>
      <c r="J4171" s="44">
        <v>3.2500000000000001E-2</v>
      </c>
      <c r="K4171" s="44">
        <v>2.2658000000000001E-2</v>
      </c>
      <c r="M4171" s="45">
        <v>3.5263E-3</v>
      </c>
    </row>
    <row r="4172" spans="4:13" ht="15.75" customHeight="1" x14ac:dyDescent="0.25">
      <c r="D4172" s="40"/>
      <c r="E4172" s="40"/>
      <c r="F4172" s="101">
        <v>42354</v>
      </c>
      <c r="G4172" s="44">
        <v>3.5999999999999999E-3</v>
      </c>
      <c r="H4172" s="44">
        <v>5.3249999999999999E-3</v>
      </c>
      <c r="I4172" s="44">
        <v>7.6990000000000001E-3</v>
      </c>
      <c r="J4172" s="44">
        <v>3.2500000000000001E-2</v>
      </c>
      <c r="K4172" s="44">
        <v>2.2959999999999998E-2</v>
      </c>
      <c r="M4172" s="45">
        <v>3.6005999999999998E-3</v>
      </c>
    </row>
    <row r="4173" spans="4:13" ht="15.75" customHeight="1" x14ac:dyDescent="0.25">
      <c r="D4173" s="40"/>
      <c r="E4173" s="40"/>
      <c r="F4173" s="101">
        <v>42355</v>
      </c>
      <c r="G4173" s="44">
        <v>4.0210000000000003E-3</v>
      </c>
      <c r="H4173" s="44">
        <v>5.6950000000000004E-3</v>
      </c>
      <c r="I4173" s="44">
        <v>7.9500000000000005E-3</v>
      </c>
      <c r="J4173" s="44">
        <v>3.5000000000000003E-2</v>
      </c>
      <c r="K4173" s="44">
        <v>2.2233999999999997E-2</v>
      </c>
      <c r="M4173" s="45">
        <v>3.6338999999999998E-3</v>
      </c>
    </row>
    <row r="4174" spans="4:13" ht="15.75" customHeight="1" x14ac:dyDescent="0.25">
      <c r="D4174" s="40"/>
      <c r="E4174" s="40"/>
      <c r="F4174" s="101">
        <v>42356</v>
      </c>
      <c r="G4174" s="44">
        <v>4.13E-3</v>
      </c>
      <c r="H4174" s="44">
        <v>5.855E-3</v>
      </c>
      <c r="I4174" s="44">
        <v>8.0700000000000008E-3</v>
      </c>
      <c r="J4174" s="44">
        <v>3.5000000000000003E-2</v>
      </c>
      <c r="K4174" s="44">
        <v>2.2040000000000001E-2</v>
      </c>
      <c r="M4174" s="45">
        <v>3.6442999999999996E-3</v>
      </c>
    </row>
    <row r="4175" spans="4:13" ht="15.75" customHeight="1" x14ac:dyDescent="0.25">
      <c r="D4175" s="40"/>
      <c r="E4175" s="40"/>
      <c r="F4175" s="101">
        <v>42359</v>
      </c>
      <c r="G4175" s="44">
        <v>4.1949999999999999E-3</v>
      </c>
      <c r="H4175" s="44">
        <v>5.9309999999999996E-3</v>
      </c>
      <c r="I4175" s="44">
        <v>8.1150000000000007E-3</v>
      </c>
      <c r="J4175" s="44">
        <v>3.5000000000000003E-2</v>
      </c>
      <c r="K4175" s="44">
        <v>2.1916999999999999E-2</v>
      </c>
      <c r="M4175" s="45">
        <v>3.6780000000000003E-3</v>
      </c>
    </row>
    <row r="4176" spans="4:13" ht="15.75" customHeight="1" x14ac:dyDescent="0.25">
      <c r="D4176" s="40"/>
      <c r="E4176" s="40"/>
      <c r="F4176" s="101">
        <v>42360</v>
      </c>
      <c r="G4176" s="44">
        <v>4.1749999999999999E-3</v>
      </c>
      <c r="H4176" s="44">
        <v>5.9435000000000009E-3</v>
      </c>
      <c r="I4176" s="44">
        <v>8.1950000000000009E-3</v>
      </c>
      <c r="J4176" s="44">
        <v>3.5000000000000003E-2</v>
      </c>
      <c r="K4176" s="44">
        <v>2.2357000000000002E-2</v>
      </c>
      <c r="M4176" s="45">
        <v>3.7133999999999999E-3</v>
      </c>
    </row>
    <row r="4177" spans="4:14" ht="15.75" customHeight="1" x14ac:dyDescent="0.25">
      <c r="D4177" s="40"/>
      <c r="E4177" s="40"/>
      <c r="F4177" s="101">
        <v>42361</v>
      </c>
      <c r="G4177" s="44">
        <v>4.2160000000000001E-3</v>
      </c>
      <c r="H4177" s="44">
        <v>6.0309999999999999E-3</v>
      </c>
      <c r="I4177" s="44">
        <v>8.2749999999999994E-3</v>
      </c>
      <c r="J4177" s="44">
        <v>3.5000000000000003E-2</v>
      </c>
      <c r="K4177" s="44">
        <v>2.2534000000000002E-2</v>
      </c>
      <c r="M4177" s="45">
        <v>3.8429999999999996E-3</v>
      </c>
    </row>
    <row r="4178" spans="4:14" ht="15.75" customHeight="1" x14ac:dyDescent="0.25">
      <c r="D4178" s="40"/>
      <c r="E4178" s="40"/>
      <c r="F4178" s="101">
        <v>42362</v>
      </c>
      <c r="G4178" s="44">
        <v>4.2189999999999997E-3</v>
      </c>
      <c r="H4178" s="44">
        <v>6.0309999999999999E-3</v>
      </c>
      <c r="I4178" s="44">
        <v>8.2730000000000008E-3</v>
      </c>
      <c r="J4178" s="44">
        <v>3.5000000000000003E-2</v>
      </c>
      <c r="K4178" s="44">
        <v>2.2409999999999999E-2</v>
      </c>
      <c r="M4178" s="45">
        <v>3.8756000000000003E-3</v>
      </c>
    </row>
    <row r="4179" spans="4:14" ht="15.75" customHeight="1" x14ac:dyDescent="0.25">
      <c r="D4179" s="40"/>
      <c r="E4179" s="40"/>
      <c r="F4179" s="101">
        <v>42363</v>
      </c>
      <c r="G4179" s="44" t="s">
        <v>33</v>
      </c>
      <c r="H4179" s="44" t="s">
        <v>33</v>
      </c>
      <c r="I4179" s="44" t="s">
        <v>33</v>
      </c>
      <c r="J4179" s="44" t="s">
        <v>33</v>
      </c>
      <c r="K4179" s="44">
        <v>2.2409999999999999E-2</v>
      </c>
      <c r="M4179" s="45">
        <v>3.8756000000000003E-3</v>
      </c>
    </row>
    <row r="4180" spans="4:14" ht="15.75" customHeight="1" x14ac:dyDescent="0.25">
      <c r="D4180" s="40"/>
      <c r="E4180" s="40"/>
      <c r="F4180" s="101">
        <v>42366</v>
      </c>
      <c r="G4180" s="44" t="s">
        <v>33</v>
      </c>
      <c r="H4180" s="44" t="s">
        <v>33</v>
      </c>
      <c r="I4180" s="44" t="s">
        <v>33</v>
      </c>
      <c r="J4180" s="44">
        <v>3.5000000000000003E-2</v>
      </c>
      <c r="K4180" s="44">
        <v>2.2304000000000001E-2</v>
      </c>
      <c r="M4180" s="45">
        <v>3.9426000000000001E-3</v>
      </c>
    </row>
    <row r="4181" spans="4:14" ht="15.75" customHeight="1" x14ac:dyDescent="0.25">
      <c r="D4181" s="40"/>
      <c r="E4181" s="40"/>
      <c r="F4181" s="101">
        <v>42367</v>
      </c>
      <c r="G4181" s="44">
        <v>4.2389999999999997E-3</v>
      </c>
      <c r="H4181" s="44">
        <v>6.0670000000000003E-3</v>
      </c>
      <c r="I4181" s="44">
        <v>8.3340000000000011E-3</v>
      </c>
      <c r="J4181" s="44">
        <v>3.5000000000000003E-2</v>
      </c>
      <c r="K4181" s="44">
        <v>2.3050000000000001E-2</v>
      </c>
      <c r="M4181" s="45">
        <v>3.9522000000000003E-3</v>
      </c>
    </row>
    <row r="4182" spans="4:14" ht="15.75" customHeight="1" x14ac:dyDescent="0.25">
      <c r="D4182" s="40"/>
      <c r="E4182" s="40"/>
      <c r="F4182" s="101">
        <v>42368</v>
      </c>
      <c r="G4182" s="44">
        <v>4.2750000000000002E-3</v>
      </c>
      <c r="H4182" s="44">
        <v>6.1219999999999998E-3</v>
      </c>
      <c r="I4182" s="44">
        <v>8.4440000000000001E-3</v>
      </c>
      <c r="J4182" s="44">
        <v>3.5000000000000003E-2</v>
      </c>
      <c r="K4182" s="44">
        <v>2.2942999999999998E-2</v>
      </c>
      <c r="M4182" s="45">
        <v>3.9506000000000003E-3</v>
      </c>
    </row>
    <row r="4183" spans="4:14" ht="15.75" customHeight="1" x14ac:dyDescent="0.25">
      <c r="D4183" s="40"/>
      <c r="E4183" s="40"/>
      <c r="F4183" s="101">
        <v>42369</v>
      </c>
      <c r="G4183" s="44">
        <v>4.2950000000000002E-3</v>
      </c>
      <c r="H4183" s="44">
        <v>6.1270000000000005E-3</v>
      </c>
      <c r="I4183" s="44">
        <v>8.4615000000000003E-3</v>
      </c>
      <c r="J4183" s="44">
        <v>3.5000000000000003E-2</v>
      </c>
      <c r="K4183" s="44">
        <v>2.2694000000000002E-2</v>
      </c>
      <c r="M4183" s="45">
        <v>3.9661000000000002E-3</v>
      </c>
    </row>
    <row r="4184" spans="4:14" ht="15.75" customHeight="1" x14ac:dyDescent="0.25">
      <c r="D4184" s="40"/>
      <c r="E4184" s="40"/>
      <c r="F4184" s="101">
        <v>42370</v>
      </c>
      <c r="G4184" s="44" t="s">
        <v>33</v>
      </c>
      <c r="H4184" s="44" t="s">
        <v>33</v>
      </c>
      <c r="I4184" s="44" t="s">
        <v>33</v>
      </c>
      <c r="J4184" s="44" t="s">
        <v>33</v>
      </c>
      <c r="K4184" s="44">
        <v>2.2694000000000002E-2</v>
      </c>
      <c r="M4184" s="45">
        <v>3.9661000000000002E-3</v>
      </c>
    </row>
    <row r="4185" spans="4:14" ht="15.75" customHeight="1" x14ac:dyDescent="0.25">
      <c r="D4185" s="40"/>
      <c r="E4185" s="40"/>
      <c r="F4185" s="101">
        <v>42373</v>
      </c>
      <c r="G4185" s="44">
        <v>4.2249999999999996E-3</v>
      </c>
      <c r="H4185" s="44">
        <v>6.117E-3</v>
      </c>
      <c r="I4185" s="44">
        <v>8.4225000000000012E-3</v>
      </c>
      <c r="J4185" s="44">
        <v>3.5000000000000003E-2</v>
      </c>
      <c r="K4185" s="44">
        <v>2.2428E-2</v>
      </c>
      <c r="M4185" s="45">
        <v>3.9426000000000001E-3</v>
      </c>
    </row>
    <row r="4186" spans="4:14" ht="15.75" customHeight="1" x14ac:dyDescent="0.25">
      <c r="D4186" s="40"/>
      <c r="E4186" s="40"/>
      <c r="F4186" s="101">
        <v>42374</v>
      </c>
      <c r="G4186" s="44">
        <v>4.2199999999999998E-3</v>
      </c>
      <c r="H4186" s="44">
        <v>6.1709999999999994E-3</v>
      </c>
      <c r="I4186" s="44">
        <v>8.5119999999999987E-3</v>
      </c>
      <c r="J4186" s="44">
        <v>3.5000000000000003E-2</v>
      </c>
      <c r="K4186" s="44">
        <v>2.2357000000000002E-2</v>
      </c>
      <c r="M4186" s="45">
        <v>3.9554999999999998E-3</v>
      </c>
    </row>
    <row r="4187" spans="4:14" ht="15.75" customHeight="1" x14ac:dyDescent="0.25">
      <c r="D4187" s="40"/>
      <c r="E4187" s="40"/>
      <c r="F4187" s="101">
        <v>42375</v>
      </c>
      <c r="G4187" s="44">
        <v>4.235E-3</v>
      </c>
      <c r="H4187" s="44">
        <v>6.2009999999999999E-3</v>
      </c>
      <c r="I4187" s="44">
        <v>8.5129999999999997E-3</v>
      </c>
      <c r="J4187" s="44">
        <v>3.5000000000000003E-2</v>
      </c>
      <c r="K4187" s="44">
        <v>2.1701999999999999E-2</v>
      </c>
      <c r="L4187" s="44">
        <v>4.0471999999999999E-3</v>
      </c>
      <c r="M4187" s="45">
        <v>3.9734000000000002E-3</v>
      </c>
      <c r="N4187" s="119"/>
    </row>
    <row r="4188" spans="4:14" ht="15.75" customHeight="1" x14ac:dyDescent="0.25">
      <c r="D4188" s="40"/>
      <c r="E4188" s="40"/>
      <c r="F4188" s="101">
        <v>42376</v>
      </c>
      <c r="G4188" s="44">
        <v>4.235E-3</v>
      </c>
      <c r="H4188" s="44">
        <v>6.1685000000000004E-3</v>
      </c>
      <c r="I4188" s="44">
        <v>8.4480000000000006E-3</v>
      </c>
      <c r="J4188" s="44">
        <v>3.5000000000000003E-2</v>
      </c>
      <c r="K4188" s="44">
        <v>2.1455000000000002E-2</v>
      </c>
      <c r="L4188" s="44">
        <v>4.0471999999999999E-3</v>
      </c>
      <c r="M4188" s="45">
        <v>3.9788000000000002E-3</v>
      </c>
      <c r="N4188" s="119"/>
    </row>
    <row r="4189" spans="4:14" ht="15.75" customHeight="1" x14ac:dyDescent="0.25">
      <c r="D4189" s="40"/>
      <c r="E4189" s="40"/>
      <c r="F4189" s="101">
        <v>42377</v>
      </c>
      <c r="G4189" s="44">
        <v>4.2380000000000004E-3</v>
      </c>
      <c r="H4189" s="44">
        <v>6.2109999999999995E-3</v>
      </c>
      <c r="I4189" s="44">
        <v>8.5079999999999999E-3</v>
      </c>
      <c r="J4189" s="44">
        <v>3.5000000000000003E-2</v>
      </c>
      <c r="K4189" s="44">
        <v>2.1156000000000001E-2</v>
      </c>
      <c r="L4189" s="44">
        <v>4.0994999999999998E-3</v>
      </c>
      <c r="M4189" s="45">
        <v>3.9909999999999998E-3</v>
      </c>
      <c r="N4189" s="119"/>
    </row>
    <row r="4190" spans="4:14" ht="15.75" customHeight="1" x14ac:dyDescent="0.25">
      <c r="D4190" s="40"/>
      <c r="E4190" s="40"/>
      <c r="F4190" s="101">
        <v>42380</v>
      </c>
      <c r="G4190" s="44">
        <v>4.2399999999999998E-3</v>
      </c>
      <c r="H4190" s="44">
        <v>6.221E-3</v>
      </c>
      <c r="I4190" s="44">
        <v>8.5129999999999997E-3</v>
      </c>
      <c r="J4190" s="44">
        <v>3.5000000000000003E-2</v>
      </c>
      <c r="K4190" s="44">
        <v>2.1753999999999999E-2</v>
      </c>
      <c r="L4190" s="44">
        <v>4.0267999999999997E-3</v>
      </c>
      <c r="M4190" s="45">
        <v>4.0168000000000001E-3</v>
      </c>
      <c r="N4190" s="119"/>
    </row>
    <row r="4191" spans="4:14" ht="15.75" customHeight="1" x14ac:dyDescent="0.25">
      <c r="D4191" s="40"/>
      <c r="E4191" s="40"/>
      <c r="F4191" s="101">
        <v>42381</v>
      </c>
      <c r="G4191" s="44">
        <v>4.2449999999999996E-3</v>
      </c>
      <c r="H4191" s="44">
        <v>6.2360000000000002E-3</v>
      </c>
      <c r="I4191" s="44">
        <v>8.548E-3</v>
      </c>
      <c r="J4191" s="44">
        <v>3.5000000000000003E-2</v>
      </c>
      <c r="K4191" s="44">
        <v>2.1032000000000002E-2</v>
      </c>
      <c r="L4191" s="44">
        <v>3.9741999999999998E-3</v>
      </c>
      <c r="M4191" s="45">
        <v>4.0264999999999997E-3</v>
      </c>
      <c r="N4191" s="119"/>
    </row>
    <row r="4192" spans="4:14" ht="15.75" customHeight="1" x14ac:dyDescent="0.25">
      <c r="D4192" s="40"/>
      <c r="E4192" s="40"/>
      <c r="F4192" s="101">
        <v>42382</v>
      </c>
      <c r="G4192" s="44">
        <v>4.2550000000000001E-3</v>
      </c>
      <c r="H4192" s="44">
        <v>6.2199999999999998E-3</v>
      </c>
      <c r="I4192" s="44">
        <v>8.5970000000000005E-3</v>
      </c>
      <c r="J4192" s="44">
        <v>3.5000000000000003E-2</v>
      </c>
      <c r="K4192" s="44">
        <v>2.0926999999999998E-2</v>
      </c>
      <c r="L4192" s="44">
        <v>3.9689999999999994E-3</v>
      </c>
      <c r="M4192" s="45">
        <v>4.0360000000000005E-3</v>
      </c>
      <c r="N4192" s="119"/>
    </row>
    <row r="4193" spans="4:14" ht="15.75" customHeight="1" x14ac:dyDescent="0.25">
      <c r="D4193" s="40"/>
      <c r="E4193" s="40"/>
      <c r="F4193" s="101">
        <v>42383</v>
      </c>
      <c r="G4193" s="44">
        <v>4.2550000000000001E-3</v>
      </c>
      <c r="H4193" s="44">
        <v>6.2109999999999995E-3</v>
      </c>
      <c r="I4193" s="44">
        <v>8.572999999999999E-3</v>
      </c>
      <c r="J4193" s="44">
        <v>3.5000000000000003E-2</v>
      </c>
      <c r="K4193" s="44">
        <v>2.0874E-2</v>
      </c>
      <c r="L4193" s="44">
        <v>4.0006E-3</v>
      </c>
      <c r="M4193" s="45">
        <v>4.0492000000000002E-3</v>
      </c>
      <c r="N4193" s="119"/>
    </row>
    <row r="4194" spans="4:14" ht="15.75" customHeight="1" x14ac:dyDescent="0.25">
      <c r="D4194" s="40"/>
      <c r="E4194" s="40"/>
      <c r="F4194" s="101">
        <v>42384</v>
      </c>
      <c r="G4194" s="44">
        <v>4.2550000000000001E-3</v>
      </c>
      <c r="H4194" s="44">
        <v>6.1960000000000001E-3</v>
      </c>
      <c r="I4194" s="44">
        <v>8.4904999999999998E-3</v>
      </c>
      <c r="J4194" s="44">
        <v>3.5000000000000003E-2</v>
      </c>
      <c r="K4194" s="44">
        <v>2.0347000000000001E-2</v>
      </c>
      <c r="L4194" s="44">
        <v>4.0404999999999998E-3</v>
      </c>
      <c r="M4194" s="45">
        <v>4.0632000000000003E-3</v>
      </c>
      <c r="N4194" s="119"/>
    </row>
    <row r="4195" spans="4:14" ht="15.75" customHeight="1" x14ac:dyDescent="0.25">
      <c r="D4195" s="40"/>
      <c r="E4195" s="40"/>
      <c r="F4195" s="101">
        <v>42387</v>
      </c>
      <c r="G4195" s="44">
        <v>4.2599999999999999E-3</v>
      </c>
      <c r="H4195" s="44">
        <v>6.2380000000000005E-3</v>
      </c>
      <c r="I4195" s="44">
        <v>8.5325000000000002E-3</v>
      </c>
      <c r="J4195" s="44" t="s">
        <v>33</v>
      </c>
      <c r="K4195" s="44">
        <v>2.0347000000000001E-2</v>
      </c>
      <c r="L4195" s="44" t="s">
        <v>33</v>
      </c>
      <c r="M4195" s="45">
        <v>4.0632000000000003E-3</v>
      </c>
      <c r="N4195" s="119"/>
    </row>
    <row r="4196" spans="4:14" ht="15.75" customHeight="1" x14ac:dyDescent="0.25">
      <c r="D4196" s="40"/>
      <c r="E4196" s="40"/>
      <c r="F4196" s="101">
        <v>42388</v>
      </c>
      <c r="G4196" s="44">
        <v>4.2500000000000003E-3</v>
      </c>
      <c r="H4196" s="44">
        <v>6.2429999999999994E-3</v>
      </c>
      <c r="I4196" s="44">
        <v>8.5775000000000001E-3</v>
      </c>
      <c r="J4196" s="44">
        <v>3.5000000000000003E-2</v>
      </c>
      <c r="K4196" s="44">
        <v>2.0556000000000001E-2</v>
      </c>
      <c r="L4196" s="44">
        <v>4.0178000000000002E-3</v>
      </c>
      <c r="M4196" s="45">
        <v>4.0942000000000001E-3</v>
      </c>
      <c r="N4196" s="119"/>
    </row>
    <row r="4197" spans="4:14" ht="15.75" customHeight="1" x14ac:dyDescent="0.25">
      <c r="D4197" s="40"/>
      <c r="E4197" s="40"/>
      <c r="F4197" s="101">
        <v>42389</v>
      </c>
      <c r="G4197" s="44">
        <v>4.2529999999999998E-3</v>
      </c>
      <c r="H4197" s="44">
        <v>6.2129999999999998E-3</v>
      </c>
      <c r="I4197" s="44">
        <v>8.5325000000000002E-3</v>
      </c>
      <c r="J4197" s="44">
        <v>3.5000000000000003E-2</v>
      </c>
      <c r="K4197" s="44">
        <v>1.9823999999999998E-2</v>
      </c>
      <c r="L4197" s="44">
        <v>4.0232000000000002E-3</v>
      </c>
      <c r="M4197" s="45">
        <v>4.0886000000000004E-3</v>
      </c>
      <c r="N4197" s="119"/>
    </row>
    <row r="4198" spans="4:14" ht="15.75" customHeight="1" x14ac:dyDescent="0.25">
      <c r="D4198" s="40"/>
      <c r="E4198" s="40"/>
      <c r="F4198" s="101">
        <v>42390</v>
      </c>
      <c r="G4198" s="44">
        <v>4.2649999999999997E-3</v>
      </c>
      <c r="H4198" s="44">
        <v>6.1860000000000005E-3</v>
      </c>
      <c r="I4198" s="44">
        <v>8.5775000000000001E-3</v>
      </c>
      <c r="J4198" s="44">
        <v>3.5000000000000003E-2</v>
      </c>
      <c r="K4198" s="44">
        <v>2.0310999999999999E-2</v>
      </c>
      <c r="L4198" s="44">
        <v>3.9788000000000002E-3</v>
      </c>
      <c r="M4198" s="45">
        <v>4.0944000000000006E-3</v>
      </c>
      <c r="N4198" s="119"/>
    </row>
    <row r="4199" spans="4:14" ht="15.75" customHeight="1" x14ac:dyDescent="0.25">
      <c r="D4199" s="40"/>
      <c r="E4199" s="40"/>
      <c r="F4199" s="101">
        <v>42391</v>
      </c>
      <c r="G4199" s="44">
        <v>4.2550000000000001E-3</v>
      </c>
      <c r="H4199" s="44">
        <v>6.1909999999999995E-3</v>
      </c>
      <c r="I4199" s="44">
        <v>8.6499999999999997E-3</v>
      </c>
      <c r="J4199" s="44">
        <v>3.5000000000000003E-2</v>
      </c>
      <c r="K4199" s="44">
        <v>2.0518999999999999E-2</v>
      </c>
      <c r="L4199" s="44">
        <v>4.1581000000000005E-3</v>
      </c>
      <c r="M4199" s="45">
        <v>4.0942000000000001E-3</v>
      </c>
      <c r="N4199" s="119"/>
    </row>
    <row r="4200" spans="4:14" ht="15.75" customHeight="1" x14ac:dyDescent="0.25">
      <c r="D4200" s="40"/>
      <c r="E4200" s="40"/>
      <c r="F4200" s="101">
        <v>42394</v>
      </c>
      <c r="G4200" s="44">
        <v>4.3059999999999999E-3</v>
      </c>
      <c r="H4200" s="44">
        <v>6.2129999999999998E-3</v>
      </c>
      <c r="I4200" s="44">
        <v>8.6569999999999998E-3</v>
      </c>
      <c r="J4200" s="44">
        <v>3.5000000000000003E-2</v>
      </c>
      <c r="K4200" s="44">
        <v>2.0011999999999999E-2</v>
      </c>
      <c r="L4200" s="44">
        <v>4.0730999999999996E-3</v>
      </c>
      <c r="M4200" s="45">
        <v>3.9684000000000004E-3</v>
      </c>
      <c r="N4200" s="119"/>
    </row>
    <row r="4201" spans="4:14" ht="15.75" customHeight="1" x14ac:dyDescent="0.25">
      <c r="D4201" s="40"/>
      <c r="E4201" s="40"/>
      <c r="F4201" s="101">
        <v>42395</v>
      </c>
      <c r="G4201" s="44">
        <v>4.3059999999999999E-3</v>
      </c>
      <c r="H4201" s="44">
        <v>6.2109999999999995E-3</v>
      </c>
      <c r="I4201" s="44">
        <v>8.6424999999999991E-3</v>
      </c>
      <c r="J4201" s="44">
        <v>3.5000000000000003E-2</v>
      </c>
      <c r="K4201" s="44">
        <v>1.9942000000000001E-2</v>
      </c>
      <c r="L4201" s="44">
        <v>4.0921999999999998E-3</v>
      </c>
      <c r="M4201" s="45">
        <v>3.9586999999999999E-3</v>
      </c>
      <c r="N4201" s="119"/>
    </row>
    <row r="4202" spans="4:14" ht="15.75" customHeight="1" x14ac:dyDescent="0.25">
      <c r="D4202" s="40"/>
      <c r="E4202" s="40"/>
      <c r="F4202" s="101">
        <v>42396</v>
      </c>
      <c r="G4202" s="44">
        <v>4.28E-3</v>
      </c>
      <c r="H4202" s="44">
        <v>6.1809999999999999E-3</v>
      </c>
      <c r="I4202" s="44">
        <v>8.6499999999999997E-3</v>
      </c>
      <c r="J4202" s="44">
        <v>3.5000000000000003E-2</v>
      </c>
      <c r="K4202" s="44">
        <v>1.9993E-2</v>
      </c>
      <c r="L4202" s="44">
        <v>4.1031000000000001E-3</v>
      </c>
      <c r="M4202" s="45">
        <v>3.9006999999999996E-3</v>
      </c>
      <c r="N4202" s="119"/>
    </row>
    <row r="4203" spans="4:14" ht="15.75" customHeight="1" x14ac:dyDescent="0.25">
      <c r="D4203" s="40"/>
      <c r="E4203" s="40"/>
      <c r="F4203" s="101">
        <v>42397</v>
      </c>
      <c r="G4203" s="44">
        <v>4.2620000000000002E-3</v>
      </c>
      <c r="H4203" s="44">
        <v>6.156E-3</v>
      </c>
      <c r="I4203" s="44">
        <v>8.6575000000000003E-3</v>
      </c>
      <c r="J4203" s="44">
        <v>3.5000000000000003E-2</v>
      </c>
      <c r="K4203" s="44">
        <v>1.9784E-2</v>
      </c>
      <c r="L4203" s="44">
        <v>4.0848999999999998E-3</v>
      </c>
      <c r="M4203" s="45">
        <v>3.9006000000000002E-3</v>
      </c>
      <c r="N4203" s="119"/>
    </row>
    <row r="4204" spans="4:14" ht="15.75" customHeight="1" x14ac:dyDescent="0.25">
      <c r="D4204" s="40"/>
      <c r="E4204" s="40"/>
      <c r="F4204" s="101">
        <v>42398</v>
      </c>
      <c r="G4204" s="44">
        <v>4.2500000000000003E-3</v>
      </c>
      <c r="H4204" s="44">
        <v>6.1260000000000004E-3</v>
      </c>
      <c r="I4204" s="44">
        <v>8.602499999999999E-3</v>
      </c>
      <c r="J4204" s="44">
        <v>3.5000000000000003E-2</v>
      </c>
      <c r="K4204" s="44">
        <v>1.9209E-2</v>
      </c>
      <c r="L4204" s="44">
        <v>4.1193000000000002E-3</v>
      </c>
      <c r="M4204" s="45">
        <v>3.8942E-3</v>
      </c>
      <c r="N4204" s="119"/>
    </row>
    <row r="4205" spans="4:14" ht="15.75" customHeight="1" x14ac:dyDescent="0.25">
      <c r="D4205" s="40"/>
      <c r="E4205" s="40"/>
      <c r="F4205" s="101">
        <v>42401</v>
      </c>
      <c r="G4205" s="44">
        <v>4.2699999999999995E-3</v>
      </c>
      <c r="H4205" s="44">
        <v>6.1860000000000005E-3</v>
      </c>
      <c r="I4205" s="44">
        <v>8.6499999999999997E-3</v>
      </c>
      <c r="J4205" s="44">
        <v>3.5000000000000003E-2</v>
      </c>
      <c r="K4205" s="44">
        <v>1.9486E-2</v>
      </c>
      <c r="L4205" s="44">
        <v>4.0528999999999999E-3</v>
      </c>
      <c r="M4205" s="45">
        <v>3.8454000000000001E-3</v>
      </c>
      <c r="N4205" s="119"/>
    </row>
    <row r="4206" spans="4:14" ht="15.75" customHeight="1" x14ac:dyDescent="0.25">
      <c r="D4206" s="40"/>
      <c r="E4206" s="40"/>
      <c r="F4206" s="101">
        <v>42402</v>
      </c>
      <c r="G4206" s="44">
        <v>4.2849999999999997E-3</v>
      </c>
      <c r="H4206" s="44">
        <v>6.1919999999999996E-3</v>
      </c>
      <c r="I4206" s="44">
        <v>8.6484999999999999E-3</v>
      </c>
      <c r="J4206" s="44">
        <v>3.5000000000000003E-2</v>
      </c>
      <c r="K4206" s="44">
        <v>1.8447999999999999E-2</v>
      </c>
      <c r="L4206" s="44">
        <v>4.0346999999999996E-3</v>
      </c>
      <c r="M4206" s="45">
        <v>3.8280999999999996E-3</v>
      </c>
      <c r="N4206" s="119"/>
    </row>
    <row r="4207" spans="4:14" ht="15.75" customHeight="1" x14ac:dyDescent="0.25">
      <c r="D4207" s="40"/>
      <c r="E4207" s="40"/>
      <c r="F4207" s="101">
        <v>42403</v>
      </c>
      <c r="G4207" s="44">
        <v>4.2849999999999997E-3</v>
      </c>
      <c r="H4207" s="44">
        <v>6.2060000000000006E-3</v>
      </c>
      <c r="I4207" s="44">
        <v>8.6265000000000005E-3</v>
      </c>
      <c r="J4207" s="44">
        <v>3.5000000000000003E-2</v>
      </c>
      <c r="K4207" s="44">
        <v>1.8861000000000003E-2</v>
      </c>
      <c r="L4207" s="44">
        <v>4.0352000000000001E-3</v>
      </c>
      <c r="M4207" s="45">
        <v>3.8108999999999999E-3</v>
      </c>
      <c r="N4207" s="119"/>
    </row>
    <row r="4208" spans="4:14" ht="15.75" customHeight="1" x14ac:dyDescent="0.25">
      <c r="D4208" s="40"/>
      <c r="E4208" s="40"/>
      <c r="F4208" s="101">
        <v>42404</v>
      </c>
      <c r="G4208" s="44">
        <v>4.2770000000000004E-3</v>
      </c>
      <c r="H4208" s="44">
        <v>6.202E-3</v>
      </c>
      <c r="I4208" s="44">
        <v>8.6490000000000004E-3</v>
      </c>
      <c r="J4208" s="44">
        <v>3.5000000000000003E-2</v>
      </c>
      <c r="K4208" s="44">
        <v>1.8394999999999998E-2</v>
      </c>
      <c r="L4208" s="44">
        <v>4.1384999999999998E-3</v>
      </c>
      <c r="M4208" s="45">
        <v>3.8005000000000001E-3</v>
      </c>
      <c r="N4208" s="119"/>
    </row>
    <row r="4209" spans="4:14" ht="15.75" customHeight="1" x14ac:dyDescent="0.25">
      <c r="D4209" s="40"/>
      <c r="E4209" s="40"/>
      <c r="F4209" s="101">
        <v>42405</v>
      </c>
      <c r="G4209" s="44">
        <v>4.2890000000000003E-3</v>
      </c>
      <c r="H4209" s="44">
        <v>6.1970000000000003E-3</v>
      </c>
      <c r="I4209" s="44">
        <v>8.6719999999999992E-3</v>
      </c>
      <c r="J4209" s="44">
        <v>3.5000000000000003E-2</v>
      </c>
      <c r="K4209" s="44">
        <v>1.8357000000000002E-2</v>
      </c>
      <c r="L4209" s="44">
        <v>4.1589999999999995E-3</v>
      </c>
      <c r="M4209" s="45">
        <v>3.7651E-3</v>
      </c>
      <c r="N4209" s="119"/>
    </row>
    <row r="4210" spans="4:14" ht="15.75" customHeight="1" x14ac:dyDescent="0.25">
      <c r="D4210" s="40"/>
      <c r="E4210" s="40"/>
      <c r="F4210" s="101">
        <v>42408</v>
      </c>
      <c r="G4210" s="44">
        <v>4.2925000000000003E-3</v>
      </c>
      <c r="H4210" s="44">
        <v>6.2100000000000002E-3</v>
      </c>
      <c r="I4210" s="44">
        <v>8.7060000000000002E-3</v>
      </c>
      <c r="J4210" s="44">
        <v>3.5000000000000003E-2</v>
      </c>
      <c r="K4210" s="44">
        <v>1.7482999999999999E-2</v>
      </c>
      <c r="L4210" s="44">
        <v>4.1538999999999994E-3</v>
      </c>
      <c r="M4210" s="45">
        <v>3.7280999999999998E-3</v>
      </c>
      <c r="N4210" s="119"/>
    </row>
    <row r="4211" spans="4:14" ht="15.75" customHeight="1" x14ac:dyDescent="0.25">
      <c r="D4211" s="40"/>
      <c r="E4211" s="40"/>
      <c r="F4211" s="101">
        <v>42409</v>
      </c>
      <c r="G4211" s="44">
        <v>4.2849999999999997E-3</v>
      </c>
      <c r="H4211" s="44">
        <v>6.2050000000000004E-3</v>
      </c>
      <c r="I4211" s="44">
        <v>8.659E-3</v>
      </c>
      <c r="J4211" s="44">
        <v>3.5000000000000003E-2</v>
      </c>
      <c r="K4211" s="44">
        <v>1.7260000000000001E-2</v>
      </c>
      <c r="L4211" s="44">
        <v>4.1124999999999998E-3</v>
      </c>
      <c r="M4211" s="45">
        <v>3.7142999999999998E-3</v>
      </c>
      <c r="N4211" s="119"/>
    </row>
    <row r="4212" spans="4:14" ht="15.75" customHeight="1" x14ac:dyDescent="0.25">
      <c r="D4212" s="40"/>
      <c r="E4212" s="40"/>
      <c r="F4212" s="101">
        <v>42410</v>
      </c>
      <c r="G4212" s="44">
        <v>4.2649999999999997E-3</v>
      </c>
      <c r="H4212" s="44">
        <v>6.1760000000000001E-3</v>
      </c>
      <c r="I4212" s="44">
        <v>8.6550000000000012E-3</v>
      </c>
      <c r="J4212" s="44">
        <v>3.5000000000000003E-2</v>
      </c>
      <c r="K4212" s="44">
        <v>1.6680999999999998E-2</v>
      </c>
      <c r="L4212" s="44">
        <v>4.1491000000000002E-3</v>
      </c>
      <c r="M4212" s="45">
        <v>3.6936E-3</v>
      </c>
      <c r="N4212" s="119"/>
    </row>
    <row r="4213" spans="4:14" ht="15.75" customHeight="1" x14ac:dyDescent="0.25">
      <c r="D4213" s="40"/>
      <c r="E4213" s="40"/>
      <c r="F4213" s="101">
        <v>42411</v>
      </c>
      <c r="G4213" s="44">
        <v>4.2699999999999995E-3</v>
      </c>
      <c r="H4213" s="44">
        <v>6.1719999999999995E-3</v>
      </c>
      <c r="I4213" s="44">
        <v>8.5834999999999991E-3</v>
      </c>
      <c r="J4213" s="44">
        <v>3.5000000000000003E-2</v>
      </c>
      <c r="K4213" s="44">
        <v>1.6590000000000001E-2</v>
      </c>
      <c r="L4213" s="44">
        <v>4.1755999999999998E-3</v>
      </c>
      <c r="M4213" s="45">
        <v>3.6764000000000002E-3</v>
      </c>
      <c r="N4213" s="119"/>
    </row>
    <row r="4214" spans="4:14" ht="15.75" customHeight="1" x14ac:dyDescent="0.25">
      <c r="D4214" s="40"/>
      <c r="E4214" s="40"/>
      <c r="F4214" s="101">
        <v>42412</v>
      </c>
      <c r="G4214" s="44">
        <v>4.3049999999999998E-3</v>
      </c>
      <c r="H4214" s="44">
        <v>6.182E-3</v>
      </c>
      <c r="I4214" s="44">
        <v>8.5784999999999993E-3</v>
      </c>
      <c r="J4214" s="44">
        <v>3.5000000000000003E-2</v>
      </c>
      <c r="K4214" s="44">
        <v>1.7481E-2</v>
      </c>
      <c r="L4214" s="44">
        <v>4.1782999999999994E-3</v>
      </c>
      <c r="M4214" s="45">
        <v>3.6586000000000001E-3</v>
      </c>
      <c r="N4214" s="119"/>
    </row>
    <row r="4215" spans="4:14" ht="15.75" customHeight="1" x14ac:dyDescent="0.25">
      <c r="D4215" s="40"/>
      <c r="E4215" s="40"/>
      <c r="F4215" s="101">
        <v>42415</v>
      </c>
      <c r="G4215" s="44">
        <v>4.2925000000000003E-3</v>
      </c>
      <c r="H4215" s="44">
        <v>6.182E-3</v>
      </c>
      <c r="I4215" s="44">
        <v>8.6359999999999996E-3</v>
      </c>
      <c r="J4215" s="44" t="s">
        <v>33</v>
      </c>
      <c r="K4215" s="44">
        <v>1.7481E-2</v>
      </c>
      <c r="L4215" s="44" t="s">
        <v>33</v>
      </c>
      <c r="M4215" s="45">
        <v>3.6586000000000001E-3</v>
      </c>
      <c r="N4215" s="119"/>
    </row>
    <row r="4216" spans="4:14" ht="15.75" customHeight="1" x14ac:dyDescent="0.25">
      <c r="D4216" s="40"/>
      <c r="E4216" s="40"/>
      <c r="F4216" s="101">
        <v>42416</v>
      </c>
      <c r="G4216" s="44">
        <v>4.2950000000000002E-3</v>
      </c>
      <c r="H4216" s="44">
        <v>6.182E-3</v>
      </c>
      <c r="I4216" s="44">
        <v>8.6584999999999995E-3</v>
      </c>
      <c r="J4216" s="44">
        <v>3.5000000000000003E-2</v>
      </c>
      <c r="K4216" s="44">
        <v>1.7722999999999999E-2</v>
      </c>
      <c r="L4216" s="44">
        <v>4.1941000000000001E-3</v>
      </c>
      <c r="M4216" s="45">
        <v>3.6211999999999998E-3</v>
      </c>
      <c r="N4216" s="119"/>
    </row>
    <row r="4217" spans="4:14" ht="15.75" customHeight="1" x14ac:dyDescent="0.25">
      <c r="D4217" s="40"/>
      <c r="E4217" s="40"/>
      <c r="F4217" s="101">
        <v>42417</v>
      </c>
      <c r="G4217" s="44">
        <v>4.3004999999999996E-3</v>
      </c>
      <c r="H4217" s="44">
        <v>6.1939999999999999E-3</v>
      </c>
      <c r="I4217" s="44">
        <v>8.6660000000000001E-3</v>
      </c>
      <c r="J4217" s="44">
        <v>3.5000000000000003E-2</v>
      </c>
      <c r="K4217" s="44">
        <v>1.8189999999999998E-2</v>
      </c>
      <c r="L4217" s="44">
        <v>4.1231000000000002E-3</v>
      </c>
      <c r="M4217" s="45">
        <v>3.6074000000000002E-3</v>
      </c>
      <c r="N4217" s="119"/>
    </row>
    <row r="4218" spans="4:14" ht="15.75" customHeight="1" x14ac:dyDescent="0.25">
      <c r="D4218" s="40"/>
      <c r="E4218" s="40"/>
      <c r="F4218" s="101">
        <v>42418</v>
      </c>
      <c r="G4218" s="44">
        <v>4.3200000000000001E-3</v>
      </c>
      <c r="H4218" s="44">
        <v>6.182E-3</v>
      </c>
      <c r="I4218" s="44">
        <v>8.7039999999999999E-3</v>
      </c>
      <c r="J4218" s="44">
        <v>3.5000000000000003E-2</v>
      </c>
      <c r="K4218" s="44">
        <v>1.7396000000000002E-2</v>
      </c>
      <c r="L4218" s="44">
        <v>4.1277000000000006E-3</v>
      </c>
      <c r="M4218" s="45">
        <v>3.5970000000000004E-3</v>
      </c>
      <c r="N4218" s="119"/>
    </row>
    <row r="4219" spans="4:14" ht="15.75" customHeight="1" x14ac:dyDescent="0.25">
      <c r="D4219" s="40"/>
      <c r="E4219" s="40"/>
      <c r="F4219" s="101">
        <v>42419</v>
      </c>
      <c r="G4219" s="44">
        <v>4.3350000000000003E-3</v>
      </c>
      <c r="H4219" s="44">
        <v>6.182E-3</v>
      </c>
      <c r="I4219" s="44">
        <v>8.6789999999999992E-3</v>
      </c>
      <c r="J4219" s="44">
        <v>3.5000000000000003E-2</v>
      </c>
      <c r="K4219" s="44">
        <v>1.7448999999999999E-2</v>
      </c>
      <c r="L4219" s="44">
        <v>4.1118999999999999E-3</v>
      </c>
      <c r="M4219" s="45">
        <v>3.565E-3</v>
      </c>
      <c r="N4219" s="119"/>
    </row>
    <row r="4220" spans="4:14" ht="15.75" customHeight="1" x14ac:dyDescent="0.25">
      <c r="D4220" s="40"/>
      <c r="E4220" s="40"/>
      <c r="F4220" s="101">
        <v>42422</v>
      </c>
      <c r="G4220" s="44">
        <v>4.3350000000000003E-3</v>
      </c>
      <c r="H4220" s="44">
        <v>6.2460000000000007E-3</v>
      </c>
      <c r="I4220" s="44">
        <v>8.8154999999999987E-3</v>
      </c>
      <c r="J4220" s="44">
        <v>3.5000000000000003E-2</v>
      </c>
      <c r="K4220" s="44">
        <v>1.7517999999999999E-2</v>
      </c>
      <c r="L4220" s="44">
        <v>4.1238000000000004E-3</v>
      </c>
      <c r="M4220" s="45">
        <v>3.5108000000000001E-3</v>
      </c>
      <c r="N4220" s="119"/>
    </row>
    <row r="4221" spans="4:14" ht="15.75" customHeight="1" x14ac:dyDescent="0.25">
      <c r="D4221" s="40"/>
      <c r="E4221" s="40"/>
      <c r="F4221" s="101">
        <v>42423</v>
      </c>
      <c r="G4221" s="44">
        <v>4.3579999999999999E-3</v>
      </c>
      <c r="H4221" s="44">
        <v>6.2909999999999997E-3</v>
      </c>
      <c r="I4221" s="44">
        <v>8.8105000000000006E-3</v>
      </c>
      <c r="J4221" s="44">
        <v>3.5000000000000003E-2</v>
      </c>
      <c r="K4221" s="44">
        <v>1.7225000000000001E-2</v>
      </c>
      <c r="L4221" s="44">
        <v>4.1108000000000004E-3</v>
      </c>
      <c r="M4221" s="45">
        <v>3.4797999999999999E-3</v>
      </c>
      <c r="N4221" s="119"/>
    </row>
    <row r="4222" spans="4:14" ht="15.75" customHeight="1" x14ac:dyDescent="0.25">
      <c r="D4222" s="40"/>
      <c r="E4222" s="40"/>
      <c r="F4222" s="101">
        <v>42424</v>
      </c>
      <c r="G4222" s="44">
        <v>4.3379999999999998E-3</v>
      </c>
      <c r="H4222" s="44">
        <v>6.3460000000000009E-3</v>
      </c>
      <c r="I4222" s="44">
        <v>8.7829999999999991E-3</v>
      </c>
      <c r="J4222" s="44">
        <v>3.5000000000000003E-2</v>
      </c>
      <c r="K4222" s="44">
        <v>1.7484E-2</v>
      </c>
      <c r="L4222" s="44">
        <v>4.1146999999999998E-3</v>
      </c>
      <c r="M4222" s="45">
        <v>3.4660000000000003E-3</v>
      </c>
      <c r="N4222" s="119"/>
    </row>
    <row r="4223" spans="4:14" ht="15.75" customHeight="1" x14ac:dyDescent="0.25">
      <c r="D4223" s="40"/>
      <c r="E4223" s="40"/>
      <c r="F4223" s="101">
        <v>42425</v>
      </c>
      <c r="G4223" s="44">
        <v>4.385E-3</v>
      </c>
      <c r="H4223" s="44">
        <v>6.3560000000000005E-3</v>
      </c>
      <c r="I4223" s="44">
        <v>8.8044999999999998E-3</v>
      </c>
      <c r="J4223" s="44">
        <v>3.5000000000000003E-2</v>
      </c>
      <c r="K4223" s="44">
        <v>1.7156999999999999E-2</v>
      </c>
      <c r="L4223" s="44">
        <v>4.0744000000000006E-3</v>
      </c>
      <c r="M4223" s="45">
        <v>3.4910999999999996E-3</v>
      </c>
      <c r="N4223" s="119"/>
    </row>
    <row r="4224" spans="4:14" ht="15.75" customHeight="1" x14ac:dyDescent="0.25">
      <c r="D4224" s="40"/>
      <c r="E4224" s="40"/>
      <c r="F4224" s="101">
        <v>42426</v>
      </c>
      <c r="G4224" s="44">
        <v>4.385E-3</v>
      </c>
      <c r="H4224" s="44">
        <v>6.3509999999999999E-3</v>
      </c>
      <c r="I4224" s="44">
        <v>8.8065000000000001E-3</v>
      </c>
      <c r="J4224" s="44">
        <v>3.5000000000000003E-2</v>
      </c>
      <c r="K4224" s="44">
        <v>1.7623E-2</v>
      </c>
      <c r="L4224" s="44">
        <v>4.0758000000000001E-3</v>
      </c>
      <c r="M4224" s="45">
        <v>3.4844000000000003E-3</v>
      </c>
      <c r="N4224" s="119"/>
    </row>
    <row r="4225" spans="4:14" ht="15.75" customHeight="1" x14ac:dyDescent="0.25">
      <c r="D4225" s="40"/>
      <c r="E4225" s="40"/>
      <c r="F4225" s="101">
        <v>42429</v>
      </c>
      <c r="G4225" s="44">
        <v>4.4050000000000001E-3</v>
      </c>
      <c r="H4225" s="44">
        <v>6.3309999999999998E-3</v>
      </c>
      <c r="I4225" s="44">
        <v>8.8590000000000006E-3</v>
      </c>
      <c r="J4225" s="44">
        <v>3.5000000000000003E-2</v>
      </c>
      <c r="K4225" s="44">
        <v>1.7346999999999998E-2</v>
      </c>
      <c r="L4225" s="44">
        <v>4.0828000000000001E-3</v>
      </c>
      <c r="M4225" s="45">
        <v>3.5143000000000001E-3</v>
      </c>
      <c r="N4225" s="119"/>
    </row>
    <row r="4226" spans="4:14" ht="15.75" customHeight="1" x14ac:dyDescent="0.25">
      <c r="D4226" s="40"/>
      <c r="E4226" s="40"/>
      <c r="F4226" s="101">
        <v>42430</v>
      </c>
      <c r="G4226" s="44">
        <v>4.3525000000000005E-3</v>
      </c>
      <c r="H4226" s="44">
        <v>6.3160000000000004E-3</v>
      </c>
      <c r="I4226" s="44">
        <v>8.826500000000001E-3</v>
      </c>
      <c r="J4226" s="44">
        <v>3.5000000000000003E-2</v>
      </c>
      <c r="K4226" s="44">
        <v>1.8249000000000001E-2</v>
      </c>
      <c r="L4226" s="44">
        <v>4.0717999999999996E-3</v>
      </c>
      <c r="M4226" s="45">
        <v>3.5294999999999997E-3</v>
      </c>
      <c r="N4226" s="119"/>
    </row>
    <row r="4227" spans="4:14" ht="15.75" customHeight="1" x14ac:dyDescent="0.25">
      <c r="D4227" s="40"/>
      <c r="E4227" s="40"/>
      <c r="F4227" s="101">
        <v>42431</v>
      </c>
      <c r="G4227" s="44">
        <v>4.3759999999999997E-3</v>
      </c>
      <c r="H4227" s="44">
        <v>6.3485E-3</v>
      </c>
      <c r="I4227" s="44">
        <v>8.8900000000000003E-3</v>
      </c>
      <c r="J4227" s="44">
        <v>3.5000000000000003E-2</v>
      </c>
      <c r="K4227" s="44">
        <v>1.8405999999999999E-2</v>
      </c>
      <c r="L4227" s="44">
        <v>4.0888000000000001E-3</v>
      </c>
      <c r="M4227" s="45">
        <v>3.5732999999999997E-3</v>
      </c>
      <c r="N4227" s="119"/>
    </row>
    <row r="4228" spans="4:14" ht="15.75" customHeight="1" x14ac:dyDescent="0.25">
      <c r="D4228" s="40"/>
      <c r="E4228" s="40"/>
      <c r="F4228" s="101">
        <v>42432</v>
      </c>
      <c r="G4228" s="44">
        <v>4.4050000000000001E-3</v>
      </c>
      <c r="H4228" s="44">
        <v>6.3560000000000005E-3</v>
      </c>
      <c r="I4228" s="44">
        <v>8.9490000000000004E-3</v>
      </c>
      <c r="J4228" s="44">
        <v>3.5000000000000003E-2</v>
      </c>
      <c r="K4228" s="44">
        <v>1.8337000000000003E-2</v>
      </c>
      <c r="L4228" s="44">
        <v>4.1055000000000006E-3</v>
      </c>
      <c r="M4228" s="45">
        <v>3.5754999999999997E-3</v>
      </c>
      <c r="N4228" s="119"/>
    </row>
    <row r="4229" spans="4:14" ht="15.75" customHeight="1" x14ac:dyDescent="0.25">
      <c r="D4229" s="40"/>
      <c r="E4229" s="40"/>
      <c r="F4229" s="101">
        <v>42433</v>
      </c>
      <c r="G4229" s="44">
        <v>4.3800000000000002E-3</v>
      </c>
      <c r="H4229" s="44">
        <v>6.3349999999999995E-3</v>
      </c>
      <c r="I4229" s="44">
        <v>8.9204999999999996E-3</v>
      </c>
      <c r="J4229" s="44">
        <v>3.5000000000000003E-2</v>
      </c>
      <c r="K4229" s="44">
        <v>1.8741000000000001E-2</v>
      </c>
      <c r="L4229" s="44">
        <v>4.1177000000000002E-3</v>
      </c>
      <c r="M4229" s="45">
        <v>3.5715E-3</v>
      </c>
      <c r="N4229" s="119"/>
    </row>
    <row r="4230" spans="4:14" ht="15.75" customHeight="1" x14ac:dyDescent="0.25">
      <c r="D4230" s="40"/>
      <c r="E4230" s="40"/>
      <c r="F4230" s="101">
        <v>42436</v>
      </c>
      <c r="G4230" s="44">
        <v>4.4050000000000001E-3</v>
      </c>
      <c r="H4230" s="44">
        <v>6.3610000000000003E-3</v>
      </c>
      <c r="I4230" s="44">
        <v>9.0064999999999989E-3</v>
      </c>
      <c r="J4230" s="44">
        <v>3.5000000000000003E-2</v>
      </c>
      <c r="K4230" s="44">
        <v>1.9057000000000001E-2</v>
      </c>
      <c r="L4230" s="44">
        <v>4.0704000000000001E-3</v>
      </c>
      <c r="M4230" s="45">
        <v>3.5747000000000001E-3</v>
      </c>
      <c r="N4230" s="119"/>
    </row>
    <row r="4231" spans="4:14" ht="15.75" customHeight="1" x14ac:dyDescent="0.25">
      <c r="D4231" s="40"/>
      <c r="E4231" s="40"/>
      <c r="F4231" s="101">
        <v>42437</v>
      </c>
      <c r="G4231" s="44">
        <v>4.4185000000000006E-3</v>
      </c>
      <c r="H4231" s="44">
        <v>6.3514999999999995E-3</v>
      </c>
      <c r="I4231" s="44">
        <v>8.9770000000000006E-3</v>
      </c>
      <c r="J4231" s="44">
        <v>3.5000000000000003E-2</v>
      </c>
      <c r="K4231" s="44">
        <v>1.8287000000000001E-2</v>
      </c>
      <c r="L4231" s="44">
        <v>4.2135000000000002E-3</v>
      </c>
      <c r="M4231" s="45">
        <v>3.5779000000000002E-3</v>
      </c>
      <c r="N4231" s="119"/>
    </row>
    <row r="4232" spans="4:14" ht="15.75" customHeight="1" x14ac:dyDescent="0.25">
      <c r="D4232" s="40"/>
      <c r="E4232" s="40"/>
      <c r="F4232" s="101">
        <v>42438</v>
      </c>
      <c r="G4232" s="44">
        <v>4.3800000000000002E-3</v>
      </c>
      <c r="H4232" s="44">
        <v>6.3460000000000009E-3</v>
      </c>
      <c r="I4232" s="44">
        <v>8.9839999999999989E-3</v>
      </c>
      <c r="J4232" s="44">
        <v>3.5000000000000003E-2</v>
      </c>
      <c r="K4232" s="44">
        <v>1.8759999999999999E-2</v>
      </c>
      <c r="L4232" s="44">
        <v>4.3425999999999994E-3</v>
      </c>
      <c r="M4232" s="45">
        <v>3.5763000000000001E-3</v>
      </c>
      <c r="N4232" s="119"/>
    </row>
    <row r="4233" spans="4:14" ht="15.75" customHeight="1" x14ac:dyDescent="0.25">
      <c r="D4233" s="40"/>
      <c r="E4233" s="40"/>
      <c r="F4233" s="101">
        <v>42439</v>
      </c>
      <c r="G4233" s="44">
        <v>4.3809999999999995E-3</v>
      </c>
      <c r="H4233" s="44">
        <v>6.3234999999999993E-3</v>
      </c>
      <c r="I4233" s="44">
        <v>9.0049999999999991E-3</v>
      </c>
      <c r="J4233" s="44">
        <v>3.5000000000000003E-2</v>
      </c>
      <c r="K4233" s="44">
        <v>1.9323E-2</v>
      </c>
      <c r="L4233" s="44">
        <v>4.4248999999999998E-3</v>
      </c>
      <c r="M4233" s="45">
        <v>3.588E-3</v>
      </c>
      <c r="N4233" s="119"/>
    </row>
    <row r="4234" spans="4:14" ht="15.75" customHeight="1" x14ac:dyDescent="0.25">
      <c r="D4234" s="40"/>
      <c r="E4234" s="40"/>
      <c r="F4234" s="101">
        <v>42440</v>
      </c>
      <c r="G4234" s="44">
        <v>4.3619999999999996E-3</v>
      </c>
      <c r="H4234" s="44">
        <v>6.3385000000000004E-3</v>
      </c>
      <c r="I4234" s="44">
        <v>9.0550000000000005E-3</v>
      </c>
      <c r="J4234" s="44">
        <v>3.5000000000000003E-2</v>
      </c>
      <c r="K4234" s="44">
        <v>1.9838999999999999E-2</v>
      </c>
      <c r="L4234" s="44">
        <v>4.3921999999999998E-3</v>
      </c>
      <c r="M4234" s="45">
        <v>3.5907999999999999E-3</v>
      </c>
      <c r="N4234" s="119"/>
    </row>
    <row r="4235" spans="4:14" ht="15.75" customHeight="1" x14ac:dyDescent="0.25">
      <c r="D4235" s="40"/>
      <c r="E4235" s="40"/>
      <c r="F4235" s="101">
        <v>42443</v>
      </c>
      <c r="G4235" s="44">
        <v>4.4130000000000003E-3</v>
      </c>
      <c r="H4235" s="44">
        <v>6.3954999999999993E-3</v>
      </c>
      <c r="I4235" s="44">
        <v>9.1039999999999992E-3</v>
      </c>
      <c r="J4235" s="44">
        <v>3.5000000000000003E-2</v>
      </c>
      <c r="K4235" s="44">
        <v>1.9592000000000002E-2</v>
      </c>
      <c r="L4235" s="44">
        <v>4.3461000000000003E-3</v>
      </c>
      <c r="M4235" s="45">
        <v>3.5876000000000003E-3</v>
      </c>
      <c r="N4235" s="119"/>
    </row>
    <row r="4236" spans="4:14" ht="15.75" customHeight="1" x14ac:dyDescent="0.25">
      <c r="D4236" s="40"/>
      <c r="E4236" s="40"/>
      <c r="F4236" s="101">
        <v>42444</v>
      </c>
      <c r="G4236" s="44">
        <v>4.4124999999999998E-3</v>
      </c>
      <c r="H4236" s="44">
        <v>6.4194999999999999E-3</v>
      </c>
      <c r="I4236" s="44">
        <v>9.1229999999999992E-3</v>
      </c>
      <c r="J4236" s="44">
        <v>3.5000000000000003E-2</v>
      </c>
      <c r="K4236" s="44">
        <v>1.9699000000000001E-2</v>
      </c>
      <c r="L4236" s="44">
        <v>4.4178000000000004E-3</v>
      </c>
      <c r="M4236" s="45">
        <v>3.5843999999999997E-3</v>
      </c>
      <c r="N4236" s="119"/>
    </row>
    <row r="4237" spans="4:14" ht="15.75" customHeight="1" x14ac:dyDescent="0.25">
      <c r="D4237" s="40"/>
      <c r="E4237" s="40"/>
      <c r="F4237" s="101">
        <v>42445</v>
      </c>
      <c r="G4237" s="44">
        <v>4.3990000000000001E-3</v>
      </c>
      <c r="H4237" s="44">
        <v>6.3899999999999998E-3</v>
      </c>
      <c r="I4237" s="44">
        <v>9.1739999999999999E-3</v>
      </c>
      <c r="J4237" s="44">
        <v>3.5000000000000003E-2</v>
      </c>
      <c r="K4237" s="44">
        <v>1.9081000000000001E-2</v>
      </c>
      <c r="L4237" s="44">
        <v>4.3433999999999999E-3</v>
      </c>
      <c r="M4237" s="45">
        <v>3.6005999999999998E-3</v>
      </c>
      <c r="N4237" s="119"/>
    </row>
    <row r="4238" spans="4:14" ht="15.75" customHeight="1" x14ac:dyDescent="0.25">
      <c r="D4238" s="40"/>
      <c r="E4238" s="40"/>
      <c r="F4238" s="101">
        <v>42446</v>
      </c>
      <c r="G4238" s="44">
        <v>4.3210000000000002E-3</v>
      </c>
      <c r="H4238" s="44">
        <v>6.234E-3</v>
      </c>
      <c r="I4238" s="44">
        <v>8.8830000000000003E-3</v>
      </c>
      <c r="J4238" s="44">
        <v>3.5000000000000003E-2</v>
      </c>
      <c r="K4238" s="44">
        <v>1.8957999999999999E-2</v>
      </c>
      <c r="L4238" s="44">
        <v>4.3179000000000004E-3</v>
      </c>
      <c r="M4238" s="45">
        <v>3.5974000000000002E-3</v>
      </c>
      <c r="N4238" s="119"/>
    </row>
    <row r="4239" spans="4:14" ht="15.75" customHeight="1" x14ac:dyDescent="0.25">
      <c r="D4239" s="40"/>
      <c r="E4239" s="40"/>
      <c r="F4239" s="101">
        <v>42447</v>
      </c>
      <c r="G4239" s="44">
        <v>4.2830000000000003E-3</v>
      </c>
      <c r="H4239" s="44">
        <v>6.2429999999999994E-3</v>
      </c>
      <c r="I4239" s="44">
        <v>8.9119999999999998E-3</v>
      </c>
      <c r="J4239" s="44">
        <v>3.5000000000000003E-2</v>
      </c>
      <c r="K4239" s="44">
        <v>1.8731999999999999E-2</v>
      </c>
      <c r="L4239" s="44">
        <v>4.2763000000000002E-3</v>
      </c>
      <c r="M4239" s="45">
        <v>3.5941000000000002E-3</v>
      </c>
      <c r="N4239" s="119"/>
    </row>
    <row r="4240" spans="4:14" ht="15.75" customHeight="1" x14ac:dyDescent="0.25">
      <c r="D4240" s="40"/>
      <c r="E4240" s="40"/>
      <c r="F4240" s="101">
        <v>42450</v>
      </c>
      <c r="G4240" s="44">
        <v>4.3179999999999998E-3</v>
      </c>
      <c r="H4240" s="44">
        <v>6.2460000000000007E-3</v>
      </c>
      <c r="I4240" s="44">
        <v>8.9814999999999999E-3</v>
      </c>
      <c r="J4240" s="44">
        <v>3.5000000000000003E-2</v>
      </c>
      <c r="K4240" s="44">
        <v>1.9154999999999998E-2</v>
      </c>
      <c r="L4240" s="44">
        <v>4.3115999999999996E-3</v>
      </c>
      <c r="M4240" s="45">
        <v>3.5812000000000001E-3</v>
      </c>
      <c r="N4240" s="119"/>
    </row>
    <row r="4241" spans="4:14" ht="15.75" customHeight="1" x14ac:dyDescent="0.25">
      <c r="D4241" s="40"/>
      <c r="E4241" s="40"/>
      <c r="F4241" s="101">
        <v>42451</v>
      </c>
      <c r="G4241" s="44">
        <v>4.3150000000000003E-3</v>
      </c>
      <c r="H4241" s="44">
        <v>6.2835E-3</v>
      </c>
      <c r="I4241" s="44">
        <v>9.0489999999999998E-3</v>
      </c>
      <c r="J4241" s="44">
        <v>3.5000000000000003E-2</v>
      </c>
      <c r="K4241" s="44">
        <v>1.9403E-2</v>
      </c>
      <c r="L4241" s="44">
        <v>4.4094E-3</v>
      </c>
      <c r="M4241" s="45">
        <v>3.5779000000000002E-3</v>
      </c>
      <c r="N4241" s="119"/>
    </row>
    <row r="4242" spans="4:14" ht="15.75" customHeight="1" x14ac:dyDescent="0.25">
      <c r="D4242" s="40"/>
      <c r="E4242" s="40"/>
      <c r="F4242" s="101">
        <v>42452</v>
      </c>
      <c r="G4242" s="44">
        <v>4.3299999999999996E-3</v>
      </c>
      <c r="H4242" s="44">
        <v>6.3010000000000002E-3</v>
      </c>
      <c r="I4242" s="44">
        <v>9.1310000000000002E-3</v>
      </c>
      <c r="J4242" s="44">
        <v>3.5000000000000003E-2</v>
      </c>
      <c r="K4242" s="44">
        <v>1.8786000000000001E-2</v>
      </c>
      <c r="L4242" s="44">
        <v>4.4917000000000004E-3</v>
      </c>
      <c r="M4242" s="45">
        <v>3.6065999999999997E-3</v>
      </c>
      <c r="N4242" s="119"/>
    </row>
    <row r="4243" spans="4:14" ht="15.75" customHeight="1" x14ac:dyDescent="0.25">
      <c r="D4243" s="40"/>
      <c r="E4243" s="40"/>
      <c r="F4243" s="101">
        <v>42453</v>
      </c>
      <c r="G4243" s="44">
        <v>4.3499999999999997E-3</v>
      </c>
      <c r="H4243" s="44">
        <v>6.2860000000000008E-3</v>
      </c>
      <c r="I4243" s="44">
        <v>9.1090000000000008E-3</v>
      </c>
      <c r="J4243" s="44">
        <v>3.5000000000000003E-2</v>
      </c>
      <c r="K4243" s="44">
        <v>1.9E-2</v>
      </c>
      <c r="L4243" s="44">
        <v>4.4467000000000005E-3</v>
      </c>
      <c r="M4243" s="45">
        <v>3.6287000000000003E-3</v>
      </c>
      <c r="N4243" s="119"/>
    </row>
    <row r="4244" spans="4:14" ht="15.75" customHeight="1" x14ac:dyDescent="0.25">
      <c r="D4244" s="40"/>
      <c r="E4244" s="40"/>
      <c r="F4244" s="101">
        <v>42454</v>
      </c>
      <c r="G4244" s="44" t="s">
        <v>33</v>
      </c>
      <c r="H4244" s="44" t="s">
        <v>33</v>
      </c>
      <c r="I4244" s="44" t="s">
        <v>33</v>
      </c>
      <c r="J4244" s="44" t="s">
        <v>33</v>
      </c>
      <c r="K4244" s="44">
        <v>1.9E-2</v>
      </c>
      <c r="L4244" s="44" t="s">
        <v>33</v>
      </c>
      <c r="M4244" s="45">
        <v>3.6287000000000003E-3</v>
      </c>
      <c r="N4244" s="119"/>
    </row>
    <row r="4245" spans="4:14" ht="15.75" customHeight="1" x14ac:dyDescent="0.25">
      <c r="D4245" s="40"/>
      <c r="E4245" s="40"/>
      <c r="F4245" s="101">
        <v>42457</v>
      </c>
      <c r="G4245" s="44" t="s">
        <v>33</v>
      </c>
      <c r="H4245" s="44" t="s">
        <v>33</v>
      </c>
      <c r="I4245" s="44" t="s">
        <v>33</v>
      </c>
      <c r="J4245" s="44">
        <v>3.5000000000000003E-2</v>
      </c>
      <c r="K4245" s="44">
        <v>1.8859999999999998E-2</v>
      </c>
      <c r="L4245" s="44">
        <v>4.4210999999999999E-3</v>
      </c>
      <c r="M4245" s="45">
        <v>3.5617999999999999E-3</v>
      </c>
      <c r="N4245" s="119"/>
    </row>
    <row r="4246" spans="4:14" ht="15.75" customHeight="1" x14ac:dyDescent="0.25">
      <c r="D4246" s="40"/>
      <c r="E4246" s="40"/>
      <c r="F4246" s="101">
        <v>42458</v>
      </c>
      <c r="G4246" s="44">
        <v>4.3290000000000004E-3</v>
      </c>
      <c r="H4246" s="44">
        <v>6.3084999999999999E-3</v>
      </c>
      <c r="I4246" s="44">
        <v>9.1390000000000013E-3</v>
      </c>
      <c r="J4246" s="44">
        <v>3.5000000000000003E-2</v>
      </c>
      <c r="K4246" s="44">
        <v>1.8035000000000002E-2</v>
      </c>
      <c r="L4246" s="44">
        <v>4.3816999999999997E-3</v>
      </c>
      <c r="M4246" s="45">
        <v>3.5294999999999997E-3</v>
      </c>
      <c r="N4246" s="119"/>
    </row>
    <row r="4247" spans="4:14" ht="15.75" customHeight="1" x14ac:dyDescent="0.25">
      <c r="D4247" s="40"/>
      <c r="E4247" s="40"/>
      <c r="F4247" s="101">
        <v>42459</v>
      </c>
      <c r="G4247" s="44">
        <v>4.3400000000000001E-3</v>
      </c>
      <c r="H4247" s="44">
        <v>6.2509999999999996E-3</v>
      </c>
      <c r="I4247" s="44">
        <v>8.9890000000000005E-3</v>
      </c>
      <c r="J4247" s="44">
        <v>3.5000000000000003E-2</v>
      </c>
      <c r="K4247" s="44">
        <v>1.8228000000000001E-2</v>
      </c>
      <c r="L4247" s="44">
        <v>4.5034999999999997E-3</v>
      </c>
      <c r="M4247" s="45">
        <v>3.5204999999999998E-3</v>
      </c>
      <c r="N4247" s="119"/>
    </row>
    <row r="4248" spans="4:14" ht="15.75" customHeight="1" x14ac:dyDescent="0.25">
      <c r="D4248" s="40"/>
      <c r="E4248" s="40"/>
      <c r="F4248" s="101">
        <v>42460</v>
      </c>
      <c r="G4248" s="44">
        <v>4.3725000000000005E-3</v>
      </c>
      <c r="H4248" s="44">
        <v>6.2860000000000008E-3</v>
      </c>
      <c r="I4248" s="44">
        <v>8.9969999999999998E-3</v>
      </c>
      <c r="J4248" s="44">
        <v>3.5000000000000003E-2</v>
      </c>
      <c r="K4248" s="44">
        <v>1.7686999999999998E-2</v>
      </c>
      <c r="L4248" s="44">
        <v>4.5355000000000005E-3</v>
      </c>
      <c r="M4248" s="45">
        <v>3.5211999999999999E-3</v>
      </c>
      <c r="N4248" s="119"/>
    </row>
    <row r="4249" spans="4:14" ht="15.75" customHeight="1" x14ac:dyDescent="0.25">
      <c r="D4249" s="40"/>
      <c r="E4249" s="40"/>
      <c r="F4249" s="101">
        <v>42461</v>
      </c>
      <c r="G4249" s="44">
        <v>4.3734999999999998E-3</v>
      </c>
      <c r="H4249" s="44">
        <v>6.2909999999999997E-3</v>
      </c>
      <c r="I4249" s="44">
        <v>9.0109999999999999E-3</v>
      </c>
      <c r="J4249" s="44">
        <v>3.5000000000000003E-2</v>
      </c>
      <c r="K4249" s="44">
        <v>1.7704999999999999E-2</v>
      </c>
      <c r="L4249" s="44">
        <v>4.5637999999999998E-3</v>
      </c>
      <c r="M4249" s="45">
        <v>3.4584999999999998E-3</v>
      </c>
      <c r="N4249" s="119"/>
    </row>
    <row r="4250" spans="4:14" ht="15.75" customHeight="1" x14ac:dyDescent="0.25">
      <c r="D4250" s="40"/>
      <c r="E4250" s="40"/>
      <c r="F4250" s="101">
        <v>42464</v>
      </c>
      <c r="G4250" s="44">
        <v>4.4019999999999997E-3</v>
      </c>
      <c r="H4250" s="44">
        <v>6.3010000000000002E-3</v>
      </c>
      <c r="I4250" s="44">
        <v>9.0410000000000004E-3</v>
      </c>
      <c r="J4250" s="44">
        <v>3.5000000000000003E-2</v>
      </c>
      <c r="K4250" s="44">
        <v>1.7618000000000002E-2</v>
      </c>
      <c r="L4250" s="44">
        <v>4.4667000000000005E-3</v>
      </c>
      <c r="M4250" s="45">
        <v>3.3771000000000001E-3</v>
      </c>
      <c r="N4250" s="119"/>
    </row>
    <row r="4251" spans="4:14" ht="15.75" customHeight="1" x14ac:dyDescent="0.25">
      <c r="D4251" s="40"/>
      <c r="E4251" s="40"/>
      <c r="F4251" s="101">
        <v>42465</v>
      </c>
      <c r="G4251" s="44">
        <v>4.385E-3</v>
      </c>
      <c r="H4251" s="44">
        <v>6.2660000000000007E-3</v>
      </c>
      <c r="I4251" s="44">
        <v>8.9189999999999998E-3</v>
      </c>
      <c r="J4251" s="44">
        <v>3.5000000000000003E-2</v>
      </c>
      <c r="K4251" s="44">
        <v>1.7201000000000001E-2</v>
      </c>
      <c r="L4251" s="44">
        <v>4.3658000000000004E-3</v>
      </c>
      <c r="M4251" s="45">
        <v>3.3571E-3</v>
      </c>
      <c r="N4251" s="119"/>
    </row>
    <row r="4252" spans="4:14" ht="15.75" customHeight="1" x14ac:dyDescent="0.25">
      <c r="D4252" s="40"/>
      <c r="E4252" s="40"/>
      <c r="F4252" s="101">
        <v>42466</v>
      </c>
      <c r="G4252" s="44">
        <v>4.3899999999999998E-3</v>
      </c>
      <c r="H4252" s="44">
        <v>6.3060000000000008E-3</v>
      </c>
      <c r="I4252" s="44">
        <v>8.9720000000000008E-3</v>
      </c>
      <c r="J4252" s="44">
        <v>3.5000000000000003E-2</v>
      </c>
      <c r="K4252" s="44">
        <v>1.7548999999999999E-2</v>
      </c>
      <c r="L4252" s="44">
        <v>4.3838999999999996E-3</v>
      </c>
      <c r="M4252" s="45">
        <v>3.3503999999999999E-3</v>
      </c>
      <c r="N4252" s="119"/>
    </row>
    <row r="4253" spans="4:14" ht="15.75" customHeight="1" x14ac:dyDescent="0.25">
      <c r="D4253" s="40"/>
      <c r="E4253" s="40"/>
      <c r="F4253" s="101">
        <v>42467</v>
      </c>
      <c r="G4253" s="44">
        <v>4.3645000000000003E-3</v>
      </c>
      <c r="H4253" s="44">
        <v>6.2880000000000002E-3</v>
      </c>
      <c r="I4253" s="44">
        <v>8.9464999999999996E-3</v>
      </c>
      <c r="J4253" s="44">
        <v>3.5000000000000003E-2</v>
      </c>
      <c r="K4253" s="44">
        <v>1.6889000000000001E-2</v>
      </c>
      <c r="L4253" s="44">
        <v>4.3832000000000003E-3</v>
      </c>
      <c r="M4253" s="45">
        <v>3.3629999999999997E-3</v>
      </c>
      <c r="N4253" s="119"/>
    </row>
    <row r="4254" spans="4:14" ht="15.75" customHeight="1" x14ac:dyDescent="0.25">
      <c r="D4254" s="40"/>
      <c r="E4254" s="40"/>
      <c r="F4254" s="101">
        <v>42468</v>
      </c>
      <c r="G4254" s="44">
        <v>4.3470000000000002E-3</v>
      </c>
      <c r="H4254" s="44">
        <v>6.3080000000000002E-3</v>
      </c>
      <c r="I4254" s="44">
        <v>8.9490000000000004E-3</v>
      </c>
      <c r="J4254" s="44">
        <v>3.5000000000000003E-2</v>
      </c>
      <c r="K4254" s="44">
        <v>1.7166999999999998E-2</v>
      </c>
      <c r="L4254" s="44">
        <v>4.3490000000000004E-3</v>
      </c>
      <c r="M4254" s="45">
        <v>3.3584999999999999E-3</v>
      </c>
      <c r="N4254" s="119"/>
    </row>
    <row r="4255" spans="4:14" ht="15.75" customHeight="1" x14ac:dyDescent="0.25">
      <c r="D4255" s="40"/>
      <c r="E4255" s="40"/>
      <c r="F4255" s="101">
        <v>42471</v>
      </c>
      <c r="G4255" s="44">
        <v>4.359E-3</v>
      </c>
      <c r="H4255" s="44">
        <v>6.2985000000000003E-3</v>
      </c>
      <c r="I4255" s="44">
        <v>8.9639999999999997E-3</v>
      </c>
      <c r="J4255" s="44">
        <v>3.5000000000000003E-2</v>
      </c>
      <c r="K4255" s="44">
        <v>1.7254000000000002E-2</v>
      </c>
      <c r="L4255" s="44">
        <v>4.3122999999999998E-3</v>
      </c>
      <c r="M4255" s="45">
        <v>3.3538000000000001E-3</v>
      </c>
      <c r="N4255" s="119"/>
    </row>
    <row r="4256" spans="4:14" ht="15.75" customHeight="1" x14ac:dyDescent="0.25">
      <c r="D4256" s="40"/>
      <c r="E4256" s="40"/>
      <c r="F4256" s="101">
        <v>42472</v>
      </c>
      <c r="G4256" s="44">
        <v>4.3714999999999995E-3</v>
      </c>
      <c r="H4256" s="44">
        <v>6.2960000000000004E-3</v>
      </c>
      <c r="I4256" s="44">
        <v>8.9414999999999998E-3</v>
      </c>
      <c r="J4256" s="44">
        <v>3.5000000000000003E-2</v>
      </c>
      <c r="K4256" s="44">
        <v>1.7760999999999999E-2</v>
      </c>
      <c r="L4256" s="44">
        <v>4.3359000000000002E-3</v>
      </c>
      <c r="M4256" s="45">
        <v>3.3503999999999999E-3</v>
      </c>
      <c r="N4256" s="119"/>
    </row>
    <row r="4257" spans="4:14" ht="15.75" customHeight="1" x14ac:dyDescent="0.25">
      <c r="D4257" s="40"/>
      <c r="E4257" s="40"/>
      <c r="F4257" s="101">
        <v>42473</v>
      </c>
      <c r="G4257" s="44">
        <v>4.3275000000000006E-3</v>
      </c>
      <c r="H4257" s="44">
        <v>6.2835E-3</v>
      </c>
      <c r="I4257" s="44">
        <v>8.9914999999999995E-3</v>
      </c>
      <c r="J4257" s="44">
        <v>3.5000000000000003E-2</v>
      </c>
      <c r="K4257" s="44">
        <v>1.7639000000000002E-2</v>
      </c>
      <c r="L4257" s="44">
        <v>4.3902999999999998E-3</v>
      </c>
      <c r="M4257" s="45">
        <v>3.3503999999999999E-3</v>
      </c>
      <c r="N4257" s="119"/>
    </row>
    <row r="4258" spans="4:14" ht="15.75" customHeight="1" x14ac:dyDescent="0.25">
      <c r="D4258" s="40"/>
      <c r="E4258" s="40"/>
      <c r="F4258" s="101">
        <v>42474</v>
      </c>
      <c r="G4258" s="44">
        <v>4.3625000000000001E-3</v>
      </c>
      <c r="H4258" s="44">
        <v>6.3284999999999999E-3</v>
      </c>
      <c r="I4258" s="44">
        <v>9.023999999999999E-3</v>
      </c>
      <c r="J4258" s="44">
        <v>3.5000000000000003E-2</v>
      </c>
      <c r="K4258" s="44">
        <v>1.7919000000000001E-2</v>
      </c>
      <c r="L4258" s="44">
        <v>4.4542000000000002E-3</v>
      </c>
      <c r="M4258" s="45">
        <v>3.3567000000000002E-3</v>
      </c>
      <c r="N4258" s="119"/>
    </row>
    <row r="4259" spans="4:14" ht="15.75" customHeight="1" x14ac:dyDescent="0.25">
      <c r="D4259" s="40"/>
      <c r="E4259" s="40"/>
      <c r="F4259" s="101">
        <v>42475</v>
      </c>
      <c r="G4259" s="44">
        <v>4.3625000000000001E-3</v>
      </c>
      <c r="H4259" s="44">
        <v>6.3309999999999998E-3</v>
      </c>
      <c r="I4259" s="44">
        <v>9.019000000000001E-3</v>
      </c>
      <c r="J4259" s="44">
        <v>3.5000000000000003E-2</v>
      </c>
      <c r="K4259" s="44">
        <v>1.7517999999999999E-2</v>
      </c>
      <c r="L4259" s="44">
        <v>4.3939000000000001E-3</v>
      </c>
      <c r="M4259" s="45">
        <v>3.3521000000000002E-3</v>
      </c>
      <c r="N4259" s="119"/>
    </row>
    <row r="4260" spans="4:14" ht="15.75" customHeight="1" x14ac:dyDescent="0.25">
      <c r="D4260" s="40"/>
      <c r="E4260" s="40"/>
      <c r="F4260" s="101">
        <v>42478</v>
      </c>
      <c r="G4260" s="44">
        <v>4.3874999999999999E-3</v>
      </c>
      <c r="H4260" s="44">
        <v>6.3434999999999993E-3</v>
      </c>
      <c r="I4260" s="44">
        <v>9.0089999999999996E-3</v>
      </c>
      <c r="J4260" s="44">
        <v>3.5000000000000003E-2</v>
      </c>
      <c r="K4260" s="44">
        <v>1.7710999999999998E-2</v>
      </c>
      <c r="L4260" s="44">
        <v>4.3958999999999995E-3</v>
      </c>
      <c r="M4260" s="45">
        <v>3.3238E-3</v>
      </c>
      <c r="N4260" s="119"/>
    </row>
    <row r="4261" spans="4:14" ht="15.75" customHeight="1" x14ac:dyDescent="0.25">
      <c r="D4261" s="40"/>
      <c r="E4261" s="40"/>
      <c r="F4261" s="101">
        <v>42479</v>
      </c>
      <c r="G4261" s="44">
        <v>4.4114999999999996E-3</v>
      </c>
      <c r="H4261" s="44">
        <v>6.3485E-3</v>
      </c>
      <c r="I4261" s="44">
        <v>9.0364999999999994E-3</v>
      </c>
      <c r="J4261" s="44">
        <v>3.5000000000000003E-2</v>
      </c>
      <c r="K4261" s="44">
        <v>1.7850999999999999E-2</v>
      </c>
      <c r="L4261" s="44">
        <v>4.3422000000000001E-3</v>
      </c>
      <c r="M4261" s="45">
        <v>3.3138E-3</v>
      </c>
      <c r="N4261" s="119"/>
    </row>
    <row r="4262" spans="4:14" ht="15.75" customHeight="1" x14ac:dyDescent="0.25">
      <c r="D4262" s="40"/>
      <c r="E4262" s="40"/>
      <c r="F4262" s="101">
        <v>42480</v>
      </c>
      <c r="G4262" s="44">
        <v>4.4124999999999998E-3</v>
      </c>
      <c r="H4262" s="44">
        <v>6.3509999999999999E-3</v>
      </c>
      <c r="I4262" s="44">
        <v>9.0415000000000009E-3</v>
      </c>
      <c r="J4262" s="44">
        <v>3.5000000000000003E-2</v>
      </c>
      <c r="K4262" s="44">
        <v>1.8450000000000001E-2</v>
      </c>
      <c r="L4262" s="44">
        <v>4.3931999999999999E-3</v>
      </c>
      <c r="M4262" s="45">
        <v>3.3103999999999998E-3</v>
      </c>
      <c r="N4262" s="119"/>
    </row>
    <row r="4263" spans="4:14" ht="15.75" customHeight="1" x14ac:dyDescent="0.25">
      <c r="D4263" s="40"/>
      <c r="E4263" s="40"/>
      <c r="F4263" s="101">
        <v>42481</v>
      </c>
      <c r="G4263" s="44">
        <v>4.3885E-3</v>
      </c>
      <c r="H4263" s="44">
        <v>6.3810000000000004E-3</v>
      </c>
      <c r="I4263" s="44">
        <v>9.1315000000000007E-3</v>
      </c>
      <c r="J4263" s="44">
        <v>3.5000000000000003E-2</v>
      </c>
      <c r="K4263" s="44">
        <v>1.8610000000000002E-2</v>
      </c>
      <c r="L4263" s="44">
        <v>4.3926E-3</v>
      </c>
      <c r="M4263" s="45">
        <v>3.2723000000000001E-3</v>
      </c>
      <c r="N4263" s="119"/>
    </row>
    <row r="4264" spans="4:14" ht="15.75" customHeight="1" x14ac:dyDescent="0.25">
      <c r="D4264" s="40"/>
      <c r="E4264" s="40"/>
      <c r="F4264" s="101">
        <v>42482</v>
      </c>
      <c r="G4264" s="44">
        <v>4.3645000000000003E-3</v>
      </c>
      <c r="H4264" s="44">
        <v>6.3585000000000004E-3</v>
      </c>
      <c r="I4264" s="44">
        <v>9.0864999999999991E-3</v>
      </c>
      <c r="J4264" s="44">
        <v>3.5000000000000003E-2</v>
      </c>
      <c r="K4264" s="44">
        <v>1.8877999999999999E-2</v>
      </c>
      <c r="L4264" s="44">
        <v>4.4035000000000003E-3</v>
      </c>
      <c r="M4264" s="45">
        <v>3.2843E-3</v>
      </c>
      <c r="N4264" s="119"/>
    </row>
    <row r="4265" spans="4:14" ht="15.75" customHeight="1" x14ac:dyDescent="0.25">
      <c r="D4265" s="40"/>
      <c r="E4265" s="40"/>
      <c r="F4265" s="101">
        <v>42485</v>
      </c>
      <c r="G4265" s="44">
        <v>4.3695000000000001E-3</v>
      </c>
      <c r="H4265" s="44">
        <v>6.3385000000000004E-3</v>
      </c>
      <c r="I4265" s="44">
        <v>9.1039999999999992E-3</v>
      </c>
      <c r="J4265" s="44">
        <v>3.5000000000000003E-2</v>
      </c>
      <c r="K4265" s="44">
        <v>1.9127999999999999E-2</v>
      </c>
      <c r="L4265" s="44">
        <v>4.4302000000000005E-3</v>
      </c>
      <c r="M4265" s="45">
        <v>3.2271000000000001E-3</v>
      </c>
      <c r="N4265" s="119"/>
    </row>
    <row r="4266" spans="4:14" ht="15.75" customHeight="1" x14ac:dyDescent="0.25">
      <c r="D4266" s="40"/>
      <c r="E4266" s="40"/>
      <c r="F4266" s="101">
        <v>42486</v>
      </c>
      <c r="G4266" s="44">
        <v>4.3769999999999998E-3</v>
      </c>
      <c r="H4266" s="44">
        <v>6.3434999999999993E-3</v>
      </c>
      <c r="I4266" s="44">
        <v>9.1190000000000004E-3</v>
      </c>
      <c r="J4266" s="44">
        <v>3.5000000000000003E-2</v>
      </c>
      <c r="K4266" s="44">
        <v>1.9271E-2</v>
      </c>
      <c r="L4266" s="44">
        <v>4.4632999999999999E-3</v>
      </c>
      <c r="M4266" s="45">
        <v>3.2136999999999999E-3</v>
      </c>
      <c r="N4266" s="119"/>
    </row>
    <row r="4267" spans="4:14" ht="15.75" customHeight="1" x14ac:dyDescent="0.25">
      <c r="D4267" s="40"/>
      <c r="E4267" s="40"/>
      <c r="F4267" s="101">
        <v>42487</v>
      </c>
      <c r="G4267" s="44">
        <v>4.352E-3</v>
      </c>
      <c r="H4267" s="44">
        <v>6.3834999999999994E-3</v>
      </c>
      <c r="I4267" s="44">
        <v>9.1390000000000013E-3</v>
      </c>
      <c r="J4267" s="44">
        <v>3.5000000000000003E-2</v>
      </c>
      <c r="K4267" s="44">
        <v>1.8506999999999999E-2</v>
      </c>
      <c r="L4267" s="44">
        <v>4.5076999999999999E-3</v>
      </c>
      <c r="M4267" s="45">
        <v>3.2003999999999999E-3</v>
      </c>
      <c r="N4267" s="119"/>
    </row>
    <row r="4268" spans="4:14" ht="15.75" customHeight="1" x14ac:dyDescent="0.25">
      <c r="D4268" s="40"/>
      <c r="E4268" s="40"/>
      <c r="F4268" s="101">
        <v>42488</v>
      </c>
      <c r="G4268" s="44">
        <v>4.3880000000000004E-3</v>
      </c>
      <c r="H4268" s="44">
        <v>6.3660000000000001E-3</v>
      </c>
      <c r="I4268" s="44">
        <v>9.046499999999999E-3</v>
      </c>
      <c r="J4268" s="44">
        <v>3.5000000000000003E-2</v>
      </c>
      <c r="K4268" s="44">
        <v>1.8242999999999999E-2</v>
      </c>
      <c r="L4268" s="44">
        <v>4.5325000000000001E-3</v>
      </c>
      <c r="M4268" s="45">
        <v>3.1368000000000004E-3</v>
      </c>
      <c r="N4268" s="119"/>
    </row>
    <row r="4269" spans="4:14" ht="15.75" customHeight="1" x14ac:dyDescent="0.25">
      <c r="D4269" s="40"/>
      <c r="E4269" s="40"/>
      <c r="F4269" s="101">
        <v>42489</v>
      </c>
      <c r="G4269" s="44">
        <v>4.3575000000000003E-3</v>
      </c>
      <c r="H4269" s="44">
        <v>6.3660000000000001E-3</v>
      </c>
      <c r="I4269" s="44">
        <v>9.0415000000000009E-3</v>
      </c>
      <c r="J4269" s="44">
        <v>3.5000000000000003E-2</v>
      </c>
      <c r="K4269" s="44">
        <v>1.8332999999999999E-2</v>
      </c>
      <c r="L4269" s="44">
        <v>4.6118000000000001E-3</v>
      </c>
      <c r="M4269" s="45">
        <v>3.1473E-3</v>
      </c>
      <c r="N4269" s="119"/>
    </row>
    <row r="4270" spans="4:14" ht="15.75" customHeight="1" x14ac:dyDescent="0.25">
      <c r="D4270" s="40"/>
      <c r="E4270" s="40"/>
      <c r="F4270" s="101">
        <v>42492</v>
      </c>
      <c r="G4270" s="44" t="s">
        <v>33</v>
      </c>
      <c r="H4270" s="44" t="s">
        <v>33</v>
      </c>
      <c r="I4270" s="44" t="s">
        <v>33</v>
      </c>
      <c r="J4270" s="44">
        <v>3.5000000000000003E-2</v>
      </c>
      <c r="K4270" s="44">
        <v>1.8723E-2</v>
      </c>
      <c r="L4270" s="44">
        <v>4.5770999999999997E-3</v>
      </c>
      <c r="M4270" s="45">
        <v>3.1713999999999996E-3</v>
      </c>
      <c r="N4270" s="119"/>
    </row>
    <row r="4271" spans="4:14" ht="15.75" customHeight="1" x14ac:dyDescent="0.25">
      <c r="D4271" s="40"/>
      <c r="E4271" s="40"/>
      <c r="F4271" s="101">
        <v>42493</v>
      </c>
      <c r="G4271" s="44">
        <v>4.359E-3</v>
      </c>
      <c r="H4271" s="44">
        <v>6.3290000000000004E-3</v>
      </c>
      <c r="I4271" s="44">
        <v>9.0714999999999997E-3</v>
      </c>
      <c r="J4271" s="44">
        <v>3.5000000000000003E-2</v>
      </c>
      <c r="K4271" s="44">
        <v>1.7963E-2</v>
      </c>
      <c r="L4271" s="44">
        <v>4.5820000000000001E-3</v>
      </c>
      <c r="M4271" s="45">
        <v>3.1842999999999997E-3</v>
      </c>
      <c r="N4271" s="119"/>
    </row>
    <row r="4272" spans="4:14" ht="15.75" customHeight="1" x14ac:dyDescent="0.25">
      <c r="D4272" s="40"/>
      <c r="E4272" s="40"/>
      <c r="F4272" s="101">
        <v>42494</v>
      </c>
      <c r="G4272" s="44">
        <v>4.359E-3</v>
      </c>
      <c r="H4272" s="44">
        <v>6.3410000000000003E-3</v>
      </c>
      <c r="I4272" s="44">
        <v>9.0710000000000009E-3</v>
      </c>
      <c r="J4272" s="44">
        <v>3.5000000000000003E-2</v>
      </c>
      <c r="K4272" s="44">
        <v>1.7752E-2</v>
      </c>
      <c r="L4272" s="44">
        <v>4.4083999999999998E-3</v>
      </c>
      <c r="M4272" s="45">
        <v>3.2064999999999997E-3</v>
      </c>
      <c r="N4272" s="119"/>
    </row>
    <row r="4273" spans="4:14" ht="15.75" customHeight="1" x14ac:dyDescent="0.25">
      <c r="D4273" s="40"/>
      <c r="E4273" s="40"/>
      <c r="F4273" s="101">
        <v>42495</v>
      </c>
      <c r="G4273" s="44">
        <v>4.3714999999999995E-3</v>
      </c>
      <c r="H4273" s="44">
        <v>6.3180000000000007E-3</v>
      </c>
      <c r="I4273" s="44">
        <v>9.0830000000000008E-3</v>
      </c>
      <c r="J4273" s="44">
        <v>3.5000000000000003E-2</v>
      </c>
      <c r="K4273" s="44">
        <v>1.7453E-2</v>
      </c>
      <c r="L4273" s="44">
        <v>4.3934999999999998E-3</v>
      </c>
      <c r="M4273" s="45">
        <v>3.2098000000000001E-3</v>
      </c>
      <c r="N4273" s="119"/>
    </row>
    <row r="4274" spans="4:14" ht="15.75" customHeight="1" x14ac:dyDescent="0.25">
      <c r="D4274" s="40"/>
      <c r="E4274" s="40"/>
      <c r="F4274" s="101">
        <v>42496</v>
      </c>
      <c r="G4274" s="44">
        <v>4.3790000000000001E-3</v>
      </c>
      <c r="H4274" s="44">
        <v>6.2960000000000004E-3</v>
      </c>
      <c r="I4274" s="44">
        <v>9.0714999999999997E-3</v>
      </c>
      <c r="J4274" s="44">
        <v>3.5000000000000003E-2</v>
      </c>
      <c r="K4274" s="44">
        <v>1.7788999999999999E-2</v>
      </c>
      <c r="L4274" s="44">
        <v>4.3503999999999999E-3</v>
      </c>
      <c r="M4274" s="45">
        <v>3.2068999999999999E-3</v>
      </c>
      <c r="N4274" s="119"/>
    </row>
    <row r="4275" spans="4:14" ht="15.75" customHeight="1" x14ac:dyDescent="0.25">
      <c r="D4275" s="40"/>
      <c r="E4275" s="40"/>
      <c r="F4275" s="101">
        <v>42499</v>
      </c>
      <c r="G4275" s="44">
        <v>4.3864999999999998E-3</v>
      </c>
      <c r="H4275" s="44">
        <v>6.2960000000000004E-3</v>
      </c>
      <c r="I4275" s="44">
        <v>9.0539999999999995E-3</v>
      </c>
      <c r="J4275" s="44">
        <v>3.5000000000000003E-2</v>
      </c>
      <c r="K4275" s="44">
        <v>1.7506999999999998E-2</v>
      </c>
      <c r="L4275" s="44">
        <v>4.3484999999999999E-3</v>
      </c>
      <c r="M4275" s="45">
        <v>3.2198000000000001E-3</v>
      </c>
      <c r="N4275" s="119"/>
    </row>
    <row r="4276" spans="4:14" ht="15.75" customHeight="1" x14ac:dyDescent="0.25">
      <c r="D4276" s="40"/>
      <c r="E4276" s="40"/>
      <c r="F4276" s="101">
        <v>42500</v>
      </c>
      <c r="G4276" s="44">
        <v>4.3730000000000002E-3</v>
      </c>
      <c r="H4276" s="44">
        <v>6.2810000000000001E-3</v>
      </c>
      <c r="I4276" s="44">
        <v>9.0489999999999998E-3</v>
      </c>
      <c r="J4276" s="44">
        <v>3.5000000000000003E-2</v>
      </c>
      <c r="K4276" s="44">
        <v>1.7613E-2</v>
      </c>
      <c r="L4276" s="44">
        <v>4.3112000000000003E-3</v>
      </c>
      <c r="M4276" s="45">
        <v>3.2262000000000002E-3</v>
      </c>
      <c r="N4276" s="119"/>
    </row>
    <row r="4277" spans="4:14" ht="15.75" customHeight="1" x14ac:dyDescent="0.25">
      <c r="D4277" s="40"/>
      <c r="E4277" s="40"/>
      <c r="F4277" s="101">
        <v>42501</v>
      </c>
      <c r="G4277" s="44">
        <v>4.3464999999999997E-3</v>
      </c>
      <c r="H4277" s="44">
        <v>6.2660000000000007E-3</v>
      </c>
      <c r="I4277" s="44">
        <v>9.0489999999999998E-3</v>
      </c>
      <c r="J4277" s="44">
        <v>3.5000000000000003E-2</v>
      </c>
      <c r="K4277" s="44">
        <v>1.7367E-2</v>
      </c>
      <c r="L4277" s="44">
        <v>4.2735000000000004E-3</v>
      </c>
      <c r="M4277" s="45">
        <v>3.2883000000000001E-3</v>
      </c>
      <c r="N4277" s="119"/>
    </row>
    <row r="4278" spans="4:14" ht="15.75" customHeight="1" x14ac:dyDescent="0.25">
      <c r="D4278" s="40"/>
      <c r="E4278" s="40"/>
      <c r="F4278" s="101">
        <v>42502</v>
      </c>
      <c r="G4278" s="44">
        <v>4.3445000000000003E-3</v>
      </c>
      <c r="H4278" s="44">
        <v>6.2610000000000001E-3</v>
      </c>
      <c r="I4278" s="44">
        <v>9.0664999999999999E-3</v>
      </c>
      <c r="J4278" s="44">
        <v>3.5000000000000003E-2</v>
      </c>
      <c r="K4278" s="44">
        <v>1.7516E-2</v>
      </c>
      <c r="L4278" s="44">
        <v>4.3195000000000004E-3</v>
      </c>
      <c r="M4278" s="45">
        <v>3.2817000000000002E-3</v>
      </c>
      <c r="N4278" s="119"/>
    </row>
    <row r="4279" spans="4:14" ht="15.75" customHeight="1" x14ac:dyDescent="0.25">
      <c r="D4279" s="40"/>
      <c r="E4279" s="40"/>
      <c r="F4279" s="101">
        <v>42503</v>
      </c>
      <c r="G4279" s="44">
        <v>4.3394999999999996E-3</v>
      </c>
      <c r="H4279" s="44">
        <v>6.2760000000000003E-3</v>
      </c>
      <c r="I4279" s="44">
        <v>9.0690000000000007E-3</v>
      </c>
      <c r="J4279" s="44">
        <v>3.5000000000000003E-2</v>
      </c>
      <c r="K4279" s="44">
        <v>1.7000999999999999E-2</v>
      </c>
      <c r="L4279" s="44">
        <v>4.3178000000000001E-3</v>
      </c>
      <c r="M4279" s="45">
        <v>3.2745999999999999E-3</v>
      </c>
      <c r="N4279" s="119"/>
    </row>
    <row r="4280" spans="4:14" ht="15.75" customHeight="1" x14ac:dyDescent="0.25">
      <c r="D4280" s="40"/>
      <c r="E4280" s="40"/>
      <c r="F4280" s="101">
        <v>42506</v>
      </c>
      <c r="G4280" s="44">
        <v>4.3619999999999996E-3</v>
      </c>
      <c r="H4280" s="44">
        <v>6.2610000000000001E-3</v>
      </c>
      <c r="I4280" s="44">
        <v>9.0639999999999991E-3</v>
      </c>
      <c r="J4280" s="44">
        <v>3.5000000000000003E-2</v>
      </c>
      <c r="K4280" s="44">
        <v>1.7533E-2</v>
      </c>
      <c r="L4280" s="44">
        <v>4.4226999999999999E-3</v>
      </c>
      <c r="M4280" s="45">
        <v>3.323E-3</v>
      </c>
      <c r="N4280" s="119"/>
    </row>
    <row r="4281" spans="4:14" ht="15.75" customHeight="1" x14ac:dyDescent="0.25">
      <c r="D4281" s="40"/>
      <c r="E4281" s="40"/>
      <c r="F4281" s="101">
        <v>42507</v>
      </c>
      <c r="G4281" s="44">
        <v>4.3869999999999994E-3</v>
      </c>
      <c r="H4281" s="44">
        <v>6.2509999999999996E-3</v>
      </c>
      <c r="I4281" s="44">
        <v>9.1159999999999991E-3</v>
      </c>
      <c r="J4281" s="44">
        <v>3.5000000000000003E-2</v>
      </c>
      <c r="K4281" s="44">
        <v>1.7722999999999999E-2</v>
      </c>
      <c r="L4281" s="44">
        <v>4.4561000000000002E-3</v>
      </c>
      <c r="M4281" s="45">
        <v>3.3392000000000001E-3</v>
      </c>
      <c r="N4281" s="119"/>
    </row>
    <row r="4282" spans="4:14" ht="15.75" customHeight="1" x14ac:dyDescent="0.25">
      <c r="D4282" s="40"/>
      <c r="E4282" s="40"/>
      <c r="F4282" s="101">
        <v>42508</v>
      </c>
      <c r="G4282" s="44">
        <v>4.3845000000000004E-3</v>
      </c>
      <c r="H4282" s="44">
        <v>6.3560000000000005E-3</v>
      </c>
      <c r="I4282" s="44">
        <v>9.3084999999999991E-3</v>
      </c>
      <c r="J4282" s="44">
        <v>3.5000000000000003E-2</v>
      </c>
      <c r="K4282" s="44">
        <v>1.8537999999999999E-2</v>
      </c>
      <c r="L4282" s="44">
        <v>4.5060999999999999E-3</v>
      </c>
      <c r="M4282" s="45">
        <v>3.3974999999999999E-3</v>
      </c>
      <c r="N4282" s="119"/>
    </row>
    <row r="4283" spans="4:14" ht="15.75" customHeight="1" x14ac:dyDescent="0.25">
      <c r="D4283" s="40"/>
      <c r="E4283" s="40"/>
      <c r="F4283" s="101">
        <v>42509</v>
      </c>
      <c r="G4283" s="44">
        <v>4.4299999999999999E-3</v>
      </c>
      <c r="H4283" s="44">
        <v>6.5390000000000005E-3</v>
      </c>
      <c r="I4283" s="44">
        <v>9.5709999999999996E-3</v>
      </c>
      <c r="J4283" s="44">
        <v>3.5000000000000003E-2</v>
      </c>
      <c r="K4283" s="44">
        <v>1.8487E-2</v>
      </c>
      <c r="L4283" s="44">
        <v>4.4809999999999997E-3</v>
      </c>
      <c r="M4283" s="45">
        <v>3.3974000000000001E-3</v>
      </c>
      <c r="N4283" s="119"/>
    </row>
    <row r="4284" spans="4:14" ht="15.75" customHeight="1" x14ac:dyDescent="0.25">
      <c r="D4284" s="40"/>
      <c r="E4284" s="40"/>
      <c r="F4284" s="101">
        <v>42510</v>
      </c>
      <c r="G4284" s="44">
        <v>4.4324999999999998E-3</v>
      </c>
      <c r="H4284" s="44">
        <v>6.613E-3</v>
      </c>
      <c r="I4284" s="44">
        <v>9.554E-3</v>
      </c>
      <c r="J4284" s="44">
        <v>3.5000000000000003E-2</v>
      </c>
      <c r="K4284" s="44">
        <v>1.8384000000000001E-2</v>
      </c>
      <c r="L4284" s="44">
        <v>4.4740000000000005E-3</v>
      </c>
      <c r="M4284" s="45">
        <v>3.4100999999999997E-3</v>
      </c>
      <c r="N4284" s="119"/>
    </row>
    <row r="4285" spans="4:14" ht="15.75" customHeight="1" x14ac:dyDescent="0.25">
      <c r="D4285" s="40"/>
      <c r="E4285" s="40"/>
      <c r="F4285" s="101">
        <v>42513</v>
      </c>
      <c r="G4285" s="44">
        <v>4.4600000000000004E-3</v>
      </c>
      <c r="H4285" s="44">
        <v>6.6230000000000004E-3</v>
      </c>
      <c r="I4285" s="44">
        <v>9.578999999999999E-3</v>
      </c>
      <c r="J4285" s="44">
        <v>3.5000000000000003E-2</v>
      </c>
      <c r="K4285" s="44">
        <v>1.8349999999999998E-2</v>
      </c>
      <c r="L4285" s="44">
        <v>4.4272000000000001E-3</v>
      </c>
      <c r="M4285" s="45">
        <v>3.5294999999999997E-3</v>
      </c>
      <c r="N4285" s="119"/>
    </row>
    <row r="4286" spans="4:14" ht="15.75" customHeight="1" x14ac:dyDescent="0.25">
      <c r="D4286" s="40"/>
      <c r="E4286" s="40"/>
      <c r="F4286" s="101">
        <v>42514</v>
      </c>
      <c r="G4286" s="44">
        <v>4.4419999999999998E-3</v>
      </c>
      <c r="H4286" s="44">
        <v>6.6530000000000001E-3</v>
      </c>
      <c r="I4286" s="44">
        <v>9.6814999999999991E-3</v>
      </c>
      <c r="J4286" s="44">
        <v>3.5000000000000003E-2</v>
      </c>
      <c r="K4286" s="44">
        <v>1.8629E-2</v>
      </c>
      <c r="L4286" s="44">
        <v>4.4796000000000002E-3</v>
      </c>
      <c r="M4286" s="45">
        <v>3.6037999999999999E-3</v>
      </c>
      <c r="N4286" s="119"/>
    </row>
    <row r="4287" spans="4:14" ht="15.75" customHeight="1" x14ac:dyDescent="0.25">
      <c r="D4287" s="40"/>
      <c r="E4287" s="40"/>
      <c r="F4287" s="101">
        <v>42515</v>
      </c>
      <c r="G4287" s="44">
        <v>4.4970000000000001E-3</v>
      </c>
      <c r="H4287" s="44">
        <v>6.6654999999999996E-3</v>
      </c>
      <c r="I4287" s="44">
        <v>9.7560000000000008E-3</v>
      </c>
      <c r="J4287" s="44">
        <v>3.5000000000000003E-2</v>
      </c>
      <c r="K4287" s="44">
        <v>1.8664E-2</v>
      </c>
      <c r="L4287" s="44">
        <v>4.4663000000000003E-3</v>
      </c>
      <c r="M4287" s="45">
        <v>3.7885000000000002E-3</v>
      </c>
      <c r="N4287" s="119"/>
    </row>
    <row r="4288" spans="4:14" ht="15.75" customHeight="1" x14ac:dyDescent="0.25">
      <c r="D4288" s="40"/>
      <c r="E4288" s="40"/>
      <c r="F4288" s="101">
        <v>42516</v>
      </c>
      <c r="G4288" s="44">
        <v>4.5444999999999999E-3</v>
      </c>
      <c r="H4288" s="44">
        <v>6.7405E-3</v>
      </c>
      <c r="I4288" s="44">
        <v>9.7710000000000002E-3</v>
      </c>
      <c r="J4288" s="44">
        <v>3.5000000000000003E-2</v>
      </c>
      <c r="K4288" s="44">
        <v>1.8282E-2</v>
      </c>
      <c r="L4288" s="44">
        <v>4.4983000000000002E-3</v>
      </c>
      <c r="M4288" s="45">
        <v>3.8194000000000001E-3</v>
      </c>
      <c r="N4288" s="119"/>
    </row>
    <row r="4289" spans="4:14" ht="15.75" customHeight="1" x14ac:dyDescent="0.25">
      <c r="D4289" s="40"/>
      <c r="E4289" s="40"/>
      <c r="F4289" s="101">
        <v>42517</v>
      </c>
      <c r="G4289" s="44">
        <v>4.5665000000000002E-3</v>
      </c>
      <c r="H4289" s="44">
        <v>6.7305000000000004E-3</v>
      </c>
      <c r="I4289" s="44">
        <v>9.7809999999999998E-3</v>
      </c>
      <c r="J4289" s="44">
        <v>3.5000000000000003E-2</v>
      </c>
      <c r="K4289" s="44">
        <v>1.8509999999999999E-2</v>
      </c>
      <c r="L4289" s="44">
        <v>4.3830000000000006E-3</v>
      </c>
      <c r="M4289" s="45">
        <v>3.8587000000000001E-3</v>
      </c>
      <c r="N4289" s="119"/>
    </row>
    <row r="4290" spans="4:14" ht="15.75" customHeight="1" x14ac:dyDescent="0.25">
      <c r="D4290" s="40"/>
      <c r="E4290" s="40"/>
      <c r="F4290" s="101">
        <v>42520</v>
      </c>
      <c r="G4290" s="44" t="s">
        <v>33</v>
      </c>
      <c r="H4290" s="44" t="s">
        <v>33</v>
      </c>
      <c r="I4290" s="44" t="s">
        <v>33</v>
      </c>
      <c r="J4290" s="44" t="s">
        <v>33</v>
      </c>
      <c r="K4290" s="44">
        <v>1.8509999999999999E-2</v>
      </c>
      <c r="L4290" s="44" t="s">
        <v>33</v>
      </c>
      <c r="M4290" s="45">
        <v>3.8587000000000001E-3</v>
      </c>
      <c r="N4290" s="119"/>
    </row>
    <row r="4291" spans="4:14" ht="15.75" customHeight="1" x14ac:dyDescent="0.25">
      <c r="D4291" s="40"/>
      <c r="E4291" s="40"/>
      <c r="F4291" s="101">
        <v>42521</v>
      </c>
      <c r="G4291" s="44">
        <v>4.6885E-3</v>
      </c>
      <c r="H4291" s="44">
        <v>6.8579999999999995E-3</v>
      </c>
      <c r="I4291" s="44">
        <v>9.9310000000000006E-3</v>
      </c>
      <c r="J4291" s="44">
        <v>3.5000000000000003E-2</v>
      </c>
      <c r="K4291" s="44">
        <v>1.8458000000000002E-2</v>
      </c>
      <c r="L4291" s="44">
        <v>4.4548000000000001E-3</v>
      </c>
      <c r="M4291" s="45">
        <v>4.1806999999999999E-3</v>
      </c>
      <c r="N4291" s="119"/>
    </row>
    <row r="4292" spans="4:14" ht="15.75" customHeight="1" x14ac:dyDescent="0.25">
      <c r="D4292" s="40"/>
      <c r="E4292" s="40"/>
      <c r="F4292" s="101">
        <v>42522</v>
      </c>
      <c r="G4292" s="44">
        <v>4.6955E-3</v>
      </c>
      <c r="H4292" s="44">
        <v>6.8130000000000005E-3</v>
      </c>
      <c r="I4292" s="44">
        <v>9.8539999999999999E-3</v>
      </c>
      <c r="J4292" s="44">
        <v>3.5000000000000003E-2</v>
      </c>
      <c r="K4292" s="44">
        <v>1.8353999999999999E-2</v>
      </c>
      <c r="L4292" s="44">
        <v>4.4885999999999997E-3</v>
      </c>
      <c r="M4292" s="45">
        <v>4.274E-3</v>
      </c>
      <c r="N4292" s="119"/>
    </row>
    <row r="4293" spans="4:14" ht="15.75" customHeight="1" x14ac:dyDescent="0.25">
      <c r="D4293" s="40"/>
      <c r="E4293" s="40"/>
      <c r="F4293" s="101">
        <v>42523</v>
      </c>
      <c r="G4293" s="44">
        <v>4.6305000000000001E-3</v>
      </c>
      <c r="H4293" s="44">
        <v>6.8010000000000006E-3</v>
      </c>
      <c r="I4293" s="44">
        <v>9.8390000000000005E-3</v>
      </c>
      <c r="J4293" s="44">
        <v>3.5000000000000003E-2</v>
      </c>
      <c r="K4293" s="44">
        <v>1.7988999999999998E-2</v>
      </c>
      <c r="L4293" s="44">
        <v>4.6670000000000001E-3</v>
      </c>
      <c r="M4293" s="45">
        <v>4.3522999999999999E-3</v>
      </c>
      <c r="N4293" s="119"/>
    </row>
    <row r="4294" spans="4:14" ht="15.75" customHeight="1" x14ac:dyDescent="0.25">
      <c r="D4294" s="40"/>
      <c r="E4294" s="40"/>
      <c r="F4294" s="101">
        <v>42524</v>
      </c>
      <c r="G4294" s="44">
        <v>4.6480000000000002E-3</v>
      </c>
      <c r="H4294" s="44">
        <v>6.8215000000000003E-3</v>
      </c>
      <c r="I4294" s="44">
        <v>9.8569999999999994E-3</v>
      </c>
      <c r="J4294" s="44">
        <v>3.5000000000000003E-2</v>
      </c>
      <c r="K4294" s="44">
        <v>1.7003999999999998E-2</v>
      </c>
      <c r="L4294" s="44">
        <v>4.6061999999999995E-3</v>
      </c>
      <c r="M4294" s="45">
        <v>4.3819999999999996E-3</v>
      </c>
      <c r="N4294" s="119"/>
    </row>
    <row r="4295" spans="4:14" ht="15.75" customHeight="1" x14ac:dyDescent="0.25">
      <c r="D4295" s="40"/>
      <c r="E4295" s="40"/>
      <c r="F4295" s="101">
        <v>42527</v>
      </c>
      <c r="G4295" s="44">
        <v>4.4704999999999996E-3</v>
      </c>
      <c r="H4295" s="44">
        <v>6.6064999999999995E-3</v>
      </c>
      <c r="I4295" s="44">
        <v>9.5420000000000001E-3</v>
      </c>
      <c r="J4295" s="44">
        <v>3.5000000000000003E-2</v>
      </c>
      <c r="K4295" s="44">
        <v>1.7367E-2</v>
      </c>
      <c r="L4295" s="44">
        <v>4.6106000000000003E-3</v>
      </c>
      <c r="M4295" s="45">
        <v>4.4673999999999998E-3</v>
      </c>
      <c r="N4295" s="119"/>
    </row>
    <row r="4296" spans="4:14" ht="15.75" customHeight="1" x14ac:dyDescent="0.25">
      <c r="D4296" s="40"/>
      <c r="E4296" s="40"/>
      <c r="F4296" s="101">
        <v>42528</v>
      </c>
      <c r="G4296" s="44">
        <v>4.4580000000000002E-3</v>
      </c>
      <c r="H4296" s="44">
        <v>6.5659999999999998E-3</v>
      </c>
      <c r="I4296" s="44">
        <v>9.4889999999999992E-3</v>
      </c>
      <c r="J4296" s="44">
        <v>3.5000000000000003E-2</v>
      </c>
      <c r="K4296" s="44">
        <v>1.7177000000000001E-2</v>
      </c>
      <c r="L4296" s="44">
        <v>4.6059999999999999E-3</v>
      </c>
      <c r="M4296" s="45">
        <v>4.4707999999999996E-3</v>
      </c>
      <c r="N4296" s="119"/>
    </row>
    <row r="4297" spans="4:14" ht="15.75" customHeight="1" x14ac:dyDescent="0.25">
      <c r="D4297" s="40"/>
      <c r="E4297" s="40"/>
      <c r="F4297" s="101">
        <v>42529</v>
      </c>
      <c r="G4297" s="44">
        <v>4.4529999999999995E-3</v>
      </c>
      <c r="H4297" s="44">
        <v>6.5799999999999999E-3</v>
      </c>
      <c r="I4297" s="44">
        <v>9.4699999999999993E-3</v>
      </c>
      <c r="J4297" s="44">
        <v>3.5000000000000003E-2</v>
      </c>
      <c r="K4297" s="44">
        <v>1.7021999999999999E-2</v>
      </c>
      <c r="L4297" s="44">
        <v>4.6372999999999996E-3</v>
      </c>
      <c r="M4297" s="45">
        <v>4.4808000000000001E-3</v>
      </c>
      <c r="N4297" s="119"/>
    </row>
    <row r="4298" spans="4:14" ht="15.75" customHeight="1" x14ac:dyDescent="0.25">
      <c r="D4298" s="40"/>
      <c r="E4298" s="40"/>
      <c r="F4298" s="101">
        <v>42530</v>
      </c>
      <c r="G4298" s="44">
        <v>4.4704999999999996E-3</v>
      </c>
      <c r="H4298" s="44">
        <v>6.5605000000000004E-3</v>
      </c>
      <c r="I4298" s="44">
        <v>9.4389999999999995E-3</v>
      </c>
      <c r="J4298" s="44">
        <v>3.5000000000000003E-2</v>
      </c>
      <c r="K4298" s="44">
        <v>1.6867E-2</v>
      </c>
      <c r="L4298" s="44">
        <v>4.4906E-3</v>
      </c>
      <c r="M4298" s="45">
        <v>4.4852E-3</v>
      </c>
      <c r="N4298" s="119"/>
    </row>
    <row r="4299" spans="4:14" ht="15.75" customHeight="1" x14ac:dyDescent="0.25">
      <c r="D4299" s="40"/>
      <c r="E4299" s="40"/>
      <c r="F4299" s="101">
        <v>42531</v>
      </c>
      <c r="G4299" s="44">
        <v>4.4654999999999999E-3</v>
      </c>
      <c r="H4299" s="44">
        <v>6.5559999999999993E-3</v>
      </c>
      <c r="I4299" s="44">
        <v>9.4415000000000002E-3</v>
      </c>
      <c r="J4299" s="44">
        <v>3.5000000000000003E-2</v>
      </c>
      <c r="K4299" s="44">
        <v>1.6404000000000002E-2</v>
      </c>
      <c r="L4299" s="44">
        <v>4.4318000000000005E-3</v>
      </c>
      <c r="M4299" s="45">
        <v>4.5104999999999998E-3</v>
      </c>
      <c r="N4299" s="119"/>
    </row>
    <row r="4300" spans="4:14" ht="15.75" customHeight="1" x14ac:dyDescent="0.25">
      <c r="D4300" s="40"/>
      <c r="E4300" s="40"/>
      <c r="F4300" s="101">
        <v>42534</v>
      </c>
      <c r="G4300" s="44">
        <v>4.4205E-3</v>
      </c>
      <c r="H4300" s="44">
        <v>6.5249999999999996E-3</v>
      </c>
      <c r="I4300" s="44">
        <v>9.3640000000000008E-3</v>
      </c>
      <c r="J4300" s="44">
        <v>3.5000000000000003E-2</v>
      </c>
      <c r="K4300" s="44">
        <v>1.6095999999999999E-2</v>
      </c>
      <c r="L4300" s="44">
        <v>4.4104000000000001E-3</v>
      </c>
      <c r="M4300" s="45">
        <v>4.5275000000000003E-3</v>
      </c>
      <c r="N4300" s="119"/>
    </row>
    <row r="4301" spans="4:14" ht="15.75" customHeight="1" x14ac:dyDescent="0.25">
      <c r="D4301" s="40"/>
      <c r="E4301" s="40"/>
      <c r="F4301" s="101">
        <v>42535</v>
      </c>
      <c r="G4301" s="44">
        <v>4.4229999999999998E-3</v>
      </c>
      <c r="H4301" s="44">
        <v>6.5480000000000009E-3</v>
      </c>
      <c r="I4301" s="44">
        <v>9.3390000000000001E-3</v>
      </c>
      <c r="J4301" s="44">
        <v>3.5000000000000003E-2</v>
      </c>
      <c r="K4301" s="44">
        <v>1.6129999999999999E-2</v>
      </c>
      <c r="L4301" s="44">
        <v>4.4662E-3</v>
      </c>
      <c r="M4301" s="45">
        <v>4.5208000000000002E-3</v>
      </c>
      <c r="N4301" s="119"/>
    </row>
    <row r="4302" spans="4:14" ht="15.75" customHeight="1" x14ac:dyDescent="0.25">
      <c r="D4302" s="40"/>
      <c r="E4302" s="40"/>
      <c r="F4302" s="101">
        <v>42536</v>
      </c>
      <c r="G4302" s="44">
        <v>4.4605000000000001E-3</v>
      </c>
      <c r="H4302" s="44">
        <v>6.5634999999999999E-3</v>
      </c>
      <c r="I4302" s="44">
        <v>9.4289999999999999E-3</v>
      </c>
      <c r="J4302" s="44">
        <v>3.5000000000000003E-2</v>
      </c>
      <c r="K4302" s="44">
        <v>1.5720000000000001E-2</v>
      </c>
      <c r="L4302" s="44">
        <v>4.5030000000000001E-3</v>
      </c>
      <c r="M4302" s="45">
        <v>4.5240999999999996E-3</v>
      </c>
      <c r="N4302" s="119"/>
    </row>
    <row r="4303" spans="4:14" ht="15.75" customHeight="1" x14ac:dyDescent="0.25">
      <c r="D4303" s="40"/>
      <c r="E4303" s="40"/>
      <c r="F4303" s="101">
        <v>42537</v>
      </c>
      <c r="G4303" s="44">
        <v>4.4805000000000001E-3</v>
      </c>
      <c r="H4303" s="44">
        <v>6.4659999999999995E-3</v>
      </c>
      <c r="I4303" s="44">
        <v>9.245999999999999E-3</v>
      </c>
      <c r="J4303" s="44">
        <v>3.5000000000000003E-2</v>
      </c>
      <c r="K4303" s="44">
        <v>1.5788E-2</v>
      </c>
      <c r="L4303" s="44">
        <v>4.5088999999999997E-3</v>
      </c>
      <c r="M4303" s="45">
        <v>4.4946000000000005E-3</v>
      </c>
      <c r="N4303" s="119"/>
    </row>
    <row r="4304" spans="4:14" ht="15.75" customHeight="1" x14ac:dyDescent="0.25">
      <c r="D4304" s="40"/>
      <c r="E4304" s="40"/>
      <c r="F4304" s="101">
        <v>42538</v>
      </c>
      <c r="G4304" s="44">
        <v>4.4779999999999993E-3</v>
      </c>
      <c r="H4304" s="44">
        <v>6.4440000000000001E-3</v>
      </c>
      <c r="I4304" s="44">
        <v>9.2464999999999995E-3</v>
      </c>
      <c r="J4304" s="44">
        <v>3.5000000000000003E-2</v>
      </c>
      <c r="K4304" s="44">
        <v>1.6077999999999999E-2</v>
      </c>
      <c r="L4304" s="44">
        <v>4.5501999999999999E-3</v>
      </c>
      <c r="M4304" s="45">
        <v>4.5008000000000001E-3</v>
      </c>
      <c r="N4304" s="119"/>
    </row>
    <row r="4305" spans="4:14" ht="15.75" customHeight="1" x14ac:dyDescent="0.25">
      <c r="D4305" s="40"/>
      <c r="E4305" s="40"/>
      <c r="F4305" s="101">
        <v>42541</v>
      </c>
      <c r="G4305" s="44">
        <v>4.4805000000000001E-3</v>
      </c>
      <c r="H4305" s="44">
        <v>6.4649999999999994E-3</v>
      </c>
      <c r="I4305" s="44">
        <v>9.3065000000000005E-3</v>
      </c>
      <c r="J4305" s="44">
        <v>3.5000000000000003E-2</v>
      </c>
      <c r="K4305" s="44">
        <v>1.6886000000000002E-2</v>
      </c>
      <c r="L4305" s="44">
        <v>4.5136999999999998E-3</v>
      </c>
      <c r="M4305" s="45">
        <v>4.4774000000000003E-3</v>
      </c>
      <c r="N4305" s="119"/>
    </row>
    <row r="4306" spans="4:14" ht="15.75" customHeight="1" x14ac:dyDescent="0.25">
      <c r="D4306" s="40"/>
      <c r="E4306" s="40"/>
      <c r="F4306" s="101">
        <v>42542</v>
      </c>
      <c r="G4306" s="44">
        <v>4.5079999999999999E-3</v>
      </c>
      <c r="H4306" s="44">
        <v>6.4185000000000006E-3</v>
      </c>
      <c r="I4306" s="44">
        <v>9.3115000000000003E-3</v>
      </c>
      <c r="J4306" s="44">
        <v>3.5000000000000003E-2</v>
      </c>
      <c r="K4306" s="44">
        <v>1.7059000000000001E-2</v>
      </c>
      <c r="L4306" s="44">
        <v>4.5462999999999996E-3</v>
      </c>
      <c r="M4306" s="45">
        <v>4.4540999999999999E-3</v>
      </c>
      <c r="N4306" s="119"/>
    </row>
    <row r="4307" spans="4:14" ht="15.75" customHeight="1" x14ac:dyDescent="0.25">
      <c r="D4307" s="40"/>
      <c r="E4307" s="40"/>
      <c r="F4307" s="101">
        <v>42543</v>
      </c>
      <c r="G4307" s="44">
        <v>4.5205000000000002E-3</v>
      </c>
      <c r="H4307" s="44">
        <v>6.4010000000000004E-3</v>
      </c>
      <c r="I4307" s="44">
        <v>9.2964999999999992E-3</v>
      </c>
      <c r="J4307" s="44">
        <v>3.5000000000000003E-2</v>
      </c>
      <c r="K4307" s="44">
        <v>1.6851999999999999E-2</v>
      </c>
      <c r="L4307" s="44">
        <v>4.5560000000000002E-3</v>
      </c>
      <c r="M4307" s="45">
        <v>4.4374000000000002E-3</v>
      </c>
      <c r="N4307" s="119"/>
    </row>
    <row r="4308" spans="4:14" ht="15.75" customHeight="1" x14ac:dyDescent="0.25">
      <c r="D4308" s="40"/>
      <c r="E4308" s="40"/>
      <c r="F4308" s="101">
        <v>42544</v>
      </c>
      <c r="G4308" s="44">
        <v>4.5329999999999997E-3</v>
      </c>
      <c r="H4308" s="44">
        <v>6.4010000000000004E-3</v>
      </c>
      <c r="I4308" s="44">
        <v>9.2889999999999986E-3</v>
      </c>
      <c r="J4308" s="44">
        <v>3.5000000000000003E-2</v>
      </c>
      <c r="K4308" s="44">
        <v>1.7458000000000001E-2</v>
      </c>
      <c r="L4308" s="44">
        <v>4.6509000000000003E-3</v>
      </c>
      <c r="M4308" s="45">
        <v>4.3758E-3</v>
      </c>
      <c r="N4308" s="119"/>
    </row>
    <row r="4309" spans="4:14" ht="15.75" customHeight="1" x14ac:dyDescent="0.25">
      <c r="D4309" s="40"/>
      <c r="E4309" s="40"/>
      <c r="F4309" s="101">
        <v>42545</v>
      </c>
      <c r="G4309" s="44">
        <v>4.4929999999999996E-3</v>
      </c>
      <c r="H4309" s="44">
        <v>6.2360000000000002E-3</v>
      </c>
      <c r="I4309" s="44">
        <v>8.9409999999999993E-3</v>
      </c>
      <c r="J4309" s="44">
        <v>3.5000000000000003E-2</v>
      </c>
      <c r="K4309" s="44">
        <v>1.5599E-2</v>
      </c>
      <c r="L4309" s="44">
        <v>4.6030999999999997E-3</v>
      </c>
      <c r="M4309" s="45">
        <v>4.3587999999999995E-3</v>
      </c>
      <c r="N4309" s="119"/>
    </row>
    <row r="4310" spans="4:14" ht="15.75" customHeight="1" x14ac:dyDescent="0.25">
      <c r="D4310" s="40"/>
      <c r="E4310" s="40"/>
      <c r="F4310" s="101">
        <v>42548</v>
      </c>
      <c r="G4310" s="44">
        <v>4.5880000000000001E-3</v>
      </c>
      <c r="H4310" s="44">
        <v>6.2709999999999997E-3</v>
      </c>
      <c r="I4310" s="44">
        <v>8.8684999999999996E-3</v>
      </c>
      <c r="J4310" s="44">
        <v>3.5000000000000003E-2</v>
      </c>
      <c r="K4310" s="44">
        <v>1.4376999999999999E-2</v>
      </c>
      <c r="L4310" s="44">
        <v>4.6405000000000005E-3</v>
      </c>
      <c r="M4310" s="45">
        <v>4.1840000000000002E-3</v>
      </c>
      <c r="N4310" s="119"/>
    </row>
    <row r="4311" spans="4:14" ht="15.75" customHeight="1" x14ac:dyDescent="0.25">
      <c r="D4311" s="40"/>
      <c r="E4311" s="40"/>
      <c r="F4311" s="101">
        <v>42549</v>
      </c>
      <c r="G4311" s="44">
        <v>4.6029999999999995E-3</v>
      </c>
      <c r="H4311" s="44">
        <v>6.3109999999999998E-3</v>
      </c>
      <c r="I4311" s="44">
        <v>8.9814999999999999E-3</v>
      </c>
      <c r="J4311" s="44">
        <v>3.5000000000000003E-2</v>
      </c>
      <c r="K4311" s="44">
        <v>1.4664E-2</v>
      </c>
      <c r="L4311" s="44">
        <v>4.6975000000000003E-3</v>
      </c>
      <c r="M4311" s="45">
        <v>4.1072999999999995E-3</v>
      </c>
      <c r="N4311" s="119"/>
    </row>
    <row r="4312" spans="4:14" ht="15.75" customHeight="1" x14ac:dyDescent="0.25">
      <c r="D4312" s="40"/>
      <c r="E4312" s="40"/>
      <c r="F4312" s="101">
        <v>42550</v>
      </c>
      <c r="G4312" s="44">
        <v>4.6655000000000004E-3</v>
      </c>
      <c r="H4312" s="44">
        <v>6.4609999999999997E-3</v>
      </c>
      <c r="I4312" s="44">
        <v>9.1364999999999988E-3</v>
      </c>
      <c r="J4312" s="44">
        <v>3.5000000000000003E-2</v>
      </c>
      <c r="K4312" s="44">
        <v>1.5155E-2</v>
      </c>
      <c r="L4312" s="44">
        <v>4.7955999999999997E-3</v>
      </c>
      <c r="M4312" s="45">
        <v>4.0406000000000001E-3</v>
      </c>
      <c r="N4312" s="119"/>
    </row>
    <row r="4313" spans="4:14" ht="15.75" customHeight="1" x14ac:dyDescent="0.25">
      <c r="D4313" s="40"/>
      <c r="E4313" s="40"/>
      <c r="F4313" s="101">
        <v>42551</v>
      </c>
      <c r="G4313" s="44">
        <v>4.6505000000000001E-3</v>
      </c>
      <c r="H4313" s="44">
        <v>6.5409999999999999E-3</v>
      </c>
      <c r="I4313" s="44">
        <v>9.2414999999999997E-3</v>
      </c>
      <c r="J4313" s="44">
        <v>3.5000000000000003E-2</v>
      </c>
      <c r="K4313" s="44">
        <v>1.4697E-2</v>
      </c>
      <c r="L4313" s="44">
        <v>4.8345999999999997E-3</v>
      </c>
      <c r="M4313" s="45">
        <v>4.0109000000000004E-3</v>
      </c>
      <c r="N4313" s="119"/>
    </row>
    <row r="4314" spans="4:14" ht="15.75" customHeight="1" x14ac:dyDescent="0.25">
      <c r="D4314" s="40"/>
      <c r="E4314" s="40"/>
      <c r="F4314" s="101">
        <v>42552</v>
      </c>
      <c r="G4314" s="44">
        <v>4.6755E-3</v>
      </c>
      <c r="H4314" s="44">
        <v>6.5335000000000002E-3</v>
      </c>
      <c r="I4314" s="44">
        <v>9.2364999999999999E-3</v>
      </c>
      <c r="J4314" s="44">
        <v>3.5000000000000003E-2</v>
      </c>
      <c r="K4314" s="44">
        <v>1.4440999999999999E-2</v>
      </c>
      <c r="L4314" s="44">
        <v>4.9664000000000002E-3</v>
      </c>
      <c r="M4314" s="45">
        <v>3.9554999999999998E-3</v>
      </c>
      <c r="N4314" s="119"/>
    </row>
    <row r="4315" spans="4:14" ht="15.75" customHeight="1" x14ac:dyDescent="0.25">
      <c r="D4315" s="40"/>
      <c r="E4315" s="40"/>
      <c r="F4315" s="101">
        <v>42555</v>
      </c>
      <c r="G4315" s="44">
        <v>4.6955E-3</v>
      </c>
      <c r="H4315" s="44">
        <v>6.5634999999999999E-3</v>
      </c>
      <c r="I4315" s="44">
        <v>9.2814999999999998E-3</v>
      </c>
      <c r="J4315" s="44" t="s">
        <v>33</v>
      </c>
      <c r="K4315" s="44">
        <v>1.4440999999999999E-2</v>
      </c>
      <c r="L4315" s="44" t="s">
        <v>33</v>
      </c>
      <c r="M4315" s="45">
        <v>3.9554999999999998E-3</v>
      </c>
      <c r="N4315" s="119"/>
    </row>
    <row r="4316" spans="4:14" ht="15.75" customHeight="1" x14ac:dyDescent="0.25">
      <c r="D4316" s="40"/>
      <c r="E4316" s="40"/>
      <c r="F4316" s="101">
        <v>42556</v>
      </c>
      <c r="G4316" s="44">
        <v>4.7029999999999997E-3</v>
      </c>
      <c r="H4316" s="44">
        <v>6.5710000000000005E-3</v>
      </c>
      <c r="I4316" s="44">
        <v>9.2739999999999993E-3</v>
      </c>
      <c r="J4316" s="44">
        <v>3.5000000000000003E-2</v>
      </c>
      <c r="K4316" s="44">
        <v>1.375E-2</v>
      </c>
      <c r="L4316" s="44">
        <v>4.8282999999999998E-3</v>
      </c>
      <c r="M4316" s="45">
        <v>3.8716000000000002E-3</v>
      </c>
      <c r="N4316" s="119"/>
    </row>
    <row r="4317" spans="4:14" ht="15.75" customHeight="1" x14ac:dyDescent="0.25">
      <c r="D4317" s="40"/>
      <c r="E4317" s="40"/>
      <c r="F4317" s="101">
        <v>42557</v>
      </c>
      <c r="G4317" s="44">
        <v>4.7255000000000005E-3</v>
      </c>
      <c r="H4317" s="44">
        <v>6.6110000000000006E-3</v>
      </c>
      <c r="I4317" s="44">
        <v>9.2414999999999997E-3</v>
      </c>
      <c r="J4317" s="44">
        <v>3.5000000000000003E-2</v>
      </c>
      <c r="K4317" s="44">
        <v>1.3682000000000001E-2</v>
      </c>
      <c r="L4317" s="44">
        <v>4.7568000000000003E-3</v>
      </c>
      <c r="M4317" s="45">
        <v>3.8884999999999996E-3</v>
      </c>
      <c r="N4317" s="119"/>
    </row>
    <row r="4318" spans="4:14" ht="15.75" customHeight="1" x14ac:dyDescent="0.25">
      <c r="D4318" s="40"/>
      <c r="E4318" s="40"/>
      <c r="F4318" s="101">
        <v>42558</v>
      </c>
      <c r="G4318" s="44">
        <v>4.7429999999999998E-3</v>
      </c>
      <c r="H4318" s="44">
        <v>6.646E-3</v>
      </c>
      <c r="I4318" s="44">
        <v>9.3489999999999997E-3</v>
      </c>
      <c r="J4318" s="44">
        <v>3.5000000000000003E-2</v>
      </c>
      <c r="K4318" s="44">
        <v>1.3849999999999999E-2</v>
      </c>
      <c r="L4318" s="44">
        <v>4.6683000000000002E-3</v>
      </c>
      <c r="M4318" s="45">
        <v>3.8974999999999999E-3</v>
      </c>
      <c r="N4318" s="119"/>
    </row>
    <row r="4319" spans="4:14" ht="15.75" customHeight="1" x14ac:dyDescent="0.25">
      <c r="D4319" s="40"/>
      <c r="E4319" s="40"/>
      <c r="F4319" s="101">
        <v>42559</v>
      </c>
      <c r="G4319" s="44">
        <v>4.7580000000000001E-3</v>
      </c>
      <c r="H4319" s="44">
        <v>6.6709999999999998E-3</v>
      </c>
      <c r="I4319" s="44">
        <v>9.3740000000000004E-3</v>
      </c>
      <c r="J4319" s="44">
        <v>3.5000000000000003E-2</v>
      </c>
      <c r="K4319" s="44">
        <v>1.3579000000000001E-2</v>
      </c>
      <c r="L4319" s="44">
        <v>4.7139999999999994E-3</v>
      </c>
      <c r="M4319" s="45">
        <v>3.8973999999999996E-3</v>
      </c>
      <c r="N4319" s="119"/>
    </row>
    <row r="4320" spans="4:14" ht="15.75" customHeight="1" x14ac:dyDescent="0.25">
      <c r="D4320" s="40"/>
      <c r="E4320" s="40"/>
      <c r="F4320" s="101">
        <v>42562</v>
      </c>
      <c r="G4320" s="44">
        <v>4.7784999999999998E-3</v>
      </c>
      <c r="H4320" s="44">
        <v>6.6909999999999999E-3</v>
      </c>
      <c r="I4320" s="44">
        <v>9.5139999999999999E-3</v>
      </c>
      <c r="J4320" s="44">
        <v>3.5000000000000003E-2</v>
      </c>
      <c r="K4320" s="44">
        <v>1.4303E-2</v>
      </c>
      <c r="L4320" s="44">
        <v>4.7152000000000001E-3</v>
      </c>
      <c r="M4320" s="45">
        <v>3.8263999999999998E-3</v>
      </c>
      <c r="N4320" s="119"/>
    </row>
    <row r="4321" spans="4:14" ht="15.75" customHeight="1" x14ac:dyDescent="0.25">
      <c r="D4321" s="40"/>
      <c r="E4321" s="40"/>
      <c r="F4321" s="101">
        <v>42563</v>
      </c>
      <c r="G4321" s="44">
        <v>4.7935E-3</v>
      </c>
      <c r="H4321" s="44">
        <v>6.7334999999999999E-3</v>
      </c>
      <c r="I4321" s="44">
        <v>9.6600000000000002E-3</v>
      </c>
      <c r="J4321" s="44">
        <v>3.5000000000000003E-2</v>
      </c>
      <c r="K4321" s="44">
        <v>1.5100000000000001E-2</v>
      </c>
      <c r="L4321" s="44">
        <v>4.8618000000000003E-3</v>
      </c>
      <c r="M4321" s="45">
        <v>3.8167000000000001E-3</v>
      </c>
      <c r="N4321" s="119"/>
    </row>
    <row r="4322" spans="4:14" ht="15.75" customHeight="1" x14ac:dyDescent="0.25">
      <c r="D4322" s="40"/>
      <c r="E4322" s="40"/>
      <c r="F4322" s="101">
        <v>42564</v>
      </c>
      <c r="G4322" s="44">
        <v>4.8135000000000001E-3</v>
      </c>
      <c r="H4322" s="44">
        <v>6.8010000000000006E-3</v>
      </c>
      <c r="I4322" s="44">
        <v>9.8009999999999989E-3</v>
      </c>
      <c r="J4322" s="44">
        <v>3.5000000000000003E-2</v>
      </c>
      <c r="K4322" s="44">
        <v>1.4742999999999999E-2</v>
      </c>
      <c r="L4322" s="44">
        <v>4.8928000000000001E-3</v>
      </c>
      <c r="M4322" s="45">
        <v>3.8308999999999999E-3</v>
      </c>
      <c r="N4322" s="119"/>
    </row>
    <row r="4323" spans="4:14" ht="15.75" customHeight="1" x14ac:dyDescent="0.25">
      <c r="D4323" s="40"/>
      <c r="E4323" s="40"/>
      <c r="F4323" s="101">
        <v>42565</v>
      </c>
      <c r="G4323" s="44">
        <v>4.8209999999999998E-3</v>
      </c>
      <c r="H4323" s="44">
        <v>6.7910000000000002E-3</v>
      </c>
      <c r="I4323" s="44">
        <v>9.8335000000000002E-3</v>
      </c>
      <c r="J4323" s="44">
        <v>3.5000000000000003E-2</v>
      </c>
      <c r="K4323" s="44">
        <v>1.5356000000000002E-2</v>
      </c>
      <c r="L4323" s="44">
        <v>4.9423000000000002E-3</v>
      </c>
      <c r="M4323" s="45">
        <v>3.8318999999999996E-3</v>
      </c>
      <c r="N4323" s="119"/>
    </row>
    <row r="4324" spans="4:14" ht="15.75" customHeight="1" x14ac:dyDescent="0.25">
      <c r="D4324" s="40"/>
      <c r="E4324" s="40"/>
      <c r="F4324" s="101">
        <v>42566</v>
      </c>
      <c r="G4324" s="44">
        <v>4.8330000000000005E-3</v>
      </c>
      <c r="H4324" s="44">
        <v>6.8784999999999992E-3</v>
      </c>
      <c r="I4324" s="44">
        <v>9.9380000000000007E-3</v>
      </c>
      <c r="J4324" s="44">
        <v>3.5000000000000003E-2</v>
      </c>
      <c r="K4324" s="44">
        <v>1.5509E-2</v>
      </c>
      <c r="L4324" s="44">
        <v>4.8888999999999998E-3</v>
      </c>
      <c r="M4324" s="45">
        <v>3.8296000000000003E-3</v>
      </c>
      <c r="N4324" s="119"/>
    </row>
    <row r="4325" spans="4:14" ht="15.75" customHeight="1" x14ac:dyDescent="0.25">
      <c r="D4325" s="40"/>
      <c r="E4325" s="40"/>
      <c r="F4325" s="101">
        <v>42569</v>
      </c>
      <c r="G4325" s="44">
        <v>4.8655E-3</v>
      </c>
      <c r="H4325" s="44">
        <v>6.9560000000000004E-3</v>
      </c>
      <c r="I4325" s="44">
        <v>1.0027999999999999E-2</v>
      </c>
      <c r="J4325" s="44">
        <v>3.5000000000000003E-2</v>
      </c>
      <c r="K4325" s="44">
        <v>1.5818000000000002E-2</v>
      </c>
      <c r="L4325" s="44">
        <v>4.9160000000000002E-3</v>
      </c>
      <c r="M4325" s="45">
        <v>3.8198999999999998E-3</v>
      </c>
      <c r="N4325" s="119"/>
    </row>
    <row r="4326" spans="4:14" ht="15.75" customHeight="1" x14ac:dyDescent="0.25">
      <c r="D4326" s="40"/>
      <c r="E4326" s="40"/>
      <c r="F4326" s="101">
        <v>42570</v>
      </c>
      <c r="G4326" s="44">
        <v>4.8529999999999997E-3</v>
      </c>
      <c r="H4326" s="44">
        <v>6.9710000000000006E-3</v>
      </c>
      <c r="I4326" s="44">
        <v>1.0073E-2</v>
      </c>
      <c r="J4326" s="44">
        <v>3.5000000000000003E-2</v>
      </c>
      <c r="K4326" s="44">
        <v>1.5526E-2</v>
      </c>
      <c r="L4326" s="44">
        <v>4.9262999999999998E-3</v>
      </c>
      <c r="M4326" s="45">
        <v>3.8296000000000003E-3</v>
      </c>
      <c r="N4326" s="119"/>
    </row>
    <row r="4327" spans="4:14" ht="15.75" customHeight="1" x14ac:dyDescent="0.25">
      <c r="D4327" s="40"/>
      <c r="E4327" s="40"/>
      <c r="F4327" s="101">
        <v>42571</v>
      </c>
      <c r="G4327" s="44">
        <v>4.8739999999999999E-3</v>
      </c>
      <c r="H4327" s="44">
        <v>7.0159999999999997E-3</v>
      </c>
      <c r="I4327" s="44">
        <v>1.0201999999999999E-2</v>
      </c>
      <c r="J4327" s="44">
        <v>3.5000000000000003E-2</v>
      </c>
      <c r="K4327" s="44">
        <v>1.5800999999999999E-2</v>
      </c>
      <c r="L4327" s="44">
        <v>5.0121999999999996E-3</v>
      </c>
      <c r="M4327" s="45">
        <v>3.8582E-3</v>
      </c>
      <c r="N4327" s="119"/>
    </row>
    <row r="4328" spans="4:14" ht="15.75" customHeight="1" x14ac:dyDescent="0.25">
      <c r="D4328" s="40"/>
      <c r="E4328" s="40"/>
      <c r="F4328" s="101">
        <v>42572</v>
      </c>
      <c r="G4328" s="44">
        <v>4.8789999999999997E-3</v>
      </c>
      <c r="H4328" s="44">
        <v>7.1450000000000003E-3</v>
      </c>
      <c r="I4328" s="44">
        <v>1.0319E-2</v>
      </c>
      <c r="J4328" s="44">
        <v>3.5000000000000003E-2</v>
      </c>
      <c r="K4328" s="44">
        <v>1.5560000000000001E-2</v>
      </c>
      <c r="L4328" s="44">
        <v>4.9727E-3</v>
      </c>
      <c r="M4328" s="45">
        <v>3.8788E-3</v>
      </c>
      <c r="N4328" s="119"/>
    </row>
    <row r="4329" spans="4:14" ht="15.75" customHeight="1" x14ac:dyDescent="0.25">
      <c r="D4329" s="40"/>
      <c r="E4329" s="40"/>
      <c r="F4329" s="101">
        <v>42573</v>
      </c>
      <c r="G4329" s="44">
        <v>4.9040000000000004E-3</v>
      </c>
      <c r="H4329" s="44">
        <v>7.2099999999999994E-3</v>
      </c>
      <c r="I4329" s="44">
        <v>1.0444E-2</v>
      </c>
      <c r="J4329" s="44">
        <v>3.5000000000000003E-2</v>
      </c>
      <c r="K4329" s="44">
        <v>1.5663E-2</v>
      </c>
      <c r="L4329" s="44">
        <v>4.9836999999999998E-3</v>
      </c>
      <c r="M4329" s="45">
        <v>3.8909000000000001E-3</v>
      </c>
      <c r="N4329" s="119"/>
    </row>
    <row r="4330" spans="4:14" ht="15.75" customHeight="1" x14ac:dyDescent="0.25">
      <c r="D4330" s="40"/>
      <c r="E4330" s="40"/>
      <c r="F4330" s="101">
        <v>42576</v>
      </c>
      <c r="G4330" s="44">
        <v>4.9090000000000002E-3</v>
      </c>
      <c r="H4330" s="44">
        <v>7.3350000000000004E-3</v>
      </c>
      <c r="I4330" s="44">
        <v>1.0597000000000001E-2</v>
      </c>
      <c r="J4330" s="44">
        <v>3.5000000000000003E-2</v>
      </c>
      <c r="K4330" s="44">
        <v>1.5730999999999998E-2</v>
      </c>
      <c r="L4330" s="44">
        <v>4.8910999999999998E-3</v>
      </c>
      <c r="M4330" s="45">
        <v>3.8522000000000001E-3</v>
      </c>
      <c r="N4330" s="119"/>
    </row>
    <row r="4331" spans="4:14" ht="15.75" customHeight="1" x14ac:dyDescent="0.25">
      <c r="D4331" s="40"/>
      <c r="E4331" s="40"/>
      <c r="F4331" s="101">
        <v>42577</v>
      </c>
      <c r="G4331" s="44">
        <v>4.9264999999999995E-3</v>
      </c>
      <c r="H4331" s="44">
        <v>7.43E-3</v>
      </c>
      <c r="I4331" s="44">
        <v>1.0731999999999998E-2</v>
      </c>
      <c r="J4331" s="44">
        <v>3.5000000000000003E-2</v>
      </c>
      <c r="K4331" s="44">
        <v>1.5611E-2</v>
      </c>
      <c r="L4331" s="44">
        <v>4.9275000000000005E-3</v>
      </c>
      <c r="M4331" s="45">
        <v>3.849E-3</v>
      </c>
      <c r="N4331" s="119"/>
    </row>
    <row r="4332" spans="4:14" ht="15.75" customHeight="1" x14ac:dyDescent="0.25">
      <c r="D4332" s="40"/>
      <c r="E4332" s="40"/>
      <c r="F4332" s="101">
        <v>42578</v>
      </c>
      <c r="G4332" s="44">
        <v>4.9565E-3</v>
      </c>
      <c r="H4332" s="44">
        <v>7.5149999999999991E-3</v>
      </c>
      <c r="I4332" s="44">
        <v>1.0867E-2</v>
      </c>
      <c r="J4332" s="44">
        <v>3.5000000000000003E-2</v>
      </c>
      <c r="K4332" s="44">
        <v>1.4976E-2</v>
      </c>
      <c r="L4332" s="44">
        <v>4.9478999999999999E-3</v>
      </c>
      <c r="M4332" s="45">
        <v>3.8673000000000002E-3</v>
      </c>
      <c r="N4332" s="119"/>
    </row>
    <row r="4333" spans="4:14" ht="15.75" customHeight="1" x14ac:dyDescent="0.25">
      <c r="D4333" s="40"/>
      <c r="E4333" s="40"/>
      <c r="F4333" s="101">
        <v>42579</v>
      </c>
      <c r="G4333" s="44">
        <v>4.9389999999999998E-3</v>
      </c>
      <c r="H4333" s="44">
        <v>7.5649999999999997E-3</v>
      </c>
      <c r="I4333" s="44">
        <v>1.0922000000000001E-2</v>
      </c>
      <c r="J4333" s="44">
        <v>3.5000000000000003E-2</v>
      </c>
      <c r="K4333" s="44">
        <v>1.5044E-2</v>
      </c>
      <c r="L4333" s="44">
        <v>5.1295999999999998E-3</v>
      </c>
      <c r="M4333" s="45">
        <v>3.8788E-3</v>
      </c>
      <c r="N4333" s="119"/>
    </row>
    <row r="4334" spans="4:14" ht="15.75" customHeight="1" x14ac:dyDescent="0.25">
      <c r="D4334" s="40"/>
      <c r="E4334" s="40"/>
      <c r="F4334" s="101">
        <v>42580</v>
      </c>
      <c r="G4334" s="44">
        <v>4.9589999999999999E-3</v>
      </c>
      <c r="H4334" s="44">
        <v>7.5909999999999997E-3</v>
      </c>
      <c r="I4334" s="44">
        <v>1.1116999999999998E-2</v>
      </c>
      <c r="J4334" s="44">
        <v>3.5000000000000003E-2</v>
      </c>
      <c r="K4334" s="44">
        <v>1.4531000000000001E-2</v>
      </c>
      <c r="L4334" s="44">
        <v>4.9902999999999996E-3</v>
      </c>
      <c r="M4334" s="45">
        <v>3.8909000000000001E-3</v>
      </c>
      <c r="N4334" s="119"/>
    </row>
    <row r="4335" spans="4:14" ht="15.75" customHeight="1" x14ac:dyDescent="0.25">
      <c r="D4335" s="40"/>
      <c r="E4335" s="40"/>
      <c r="F4335" s="101">
        <v>42583</v>
      </c>
      <c r="G4335" s="44">
        <v>4.9389999999999998E-3</v>
      </c>
      <c r="H4335" s="44">
        <v>7.5909999999999997E-3</v>
      </c>
      <c r="I4335" s="44">
        <v>1.1147000000000001E-2</v>
      </c>
      <c r="J4335" s="44">
        <v>3.5000000000000003E-2</v>
      </c>
      <c r="K4335" s="44">
        <v>1.5214E-2</v>
      </c>
      <c r="L4335" s="44">
        <v>4.9397E-3</v>
      </c>
      <c r="M4335" s="45">
        <v>3.8812999999999999E-3</v>
      </c>
      <c r="N4335" s="119"/>
    </row>
    <row r="4336" spans="4:14" ht="15.75" customHeight="1" x14ac:dyDescent="0.25">
      <c r="D4336" s="40"/>
      <c r="E4336" s="40"/>
      <c r="F4336" s="101">
        <v>42584</v>
      </c>
      <c r="G4336" s="44">
        <v>4.9389999999999998E-3</v>
      </c>
      <c r="H4336" s="44">
        <v>7.6759999999999997E-3</v>
      </c>
      <c r="I4336" s="44">
        <v>1.1271999999999999E-2</v>
      </c>
      <c r="J4336" s="44">
        <v>3.5000000000000003E-2</v>
      </c>
      <c r="K4336" s="44">
        <v>1.5558000000000001E-2</v>
      </c>
      <c r="L4336" s="44">
        <v>4.8904999999999999E-3</v>
      </c>
      <c r="M4336" s="45">
        <v>3.8877E-3</v>
      </c>
      <c r="N4336" s="119"/>
    </row>
    <row r="4337" spans="4:14" ht="15.75" customHeight="1" x14ac:dyDescent="0.25">
      <c r="D4337" s="40"/>
      <c r="E4337" s="40"/>
      <c r="F4337" s="101">
        <v>42585</v>
      </c>
      <c r="G4337" s="44">
        <v>4.9690000000000003E-3</v>
      </c>
      <c r="H4337" s="44">
        <v>7.7759999999999999E-3</v>
      </c>
      <c r="I4337" s="44">
        <v>1.1442000000000001E-2</v>
      </c>
      <c r="J4337" s="44">
        <v>3.5000000000000003E-2</v>
      </c>
      <c r="K4337" s="44">
        <v>1.542E-2</v>
      </c>
      <c r="L4337" s="44">
        <v>5.0669E-3</v>
      </c>
      <c r="M4337" s="45">
        <v>3.9094999999999998E-3</v>
      </c>
      <c r="N4337" s="119"/>
    </row>
    <row r="4338" spans="4:14" ht="15.75" customHeight="1" x14ac:dyDescent="0.25">
      <c r="D4338" s="40"/>
      <c r="E4338" s="40"/>
      <c r="F4338" s="101">
        <v>42586</v>
      </c>
      <c r="G4338" s="44">
        <v>4.9839999999999997E-3</v>
      </c>
      <c r="H4338" s="44">
        <v>7.8759999999999993E-3</v>
      </c>
      <c r="I4338" s="44">
        <v>1.1581999999999999E-2</v>
      </c>
      <c r="J4338" s="44">
        <v>3.5000000000000003E-2</v>
      </c>
      <c r="K4338" s="44">
        <v>1.5007999999999999E-2</v>
      </c>
      <c r="L4338" s="44">
        <v>5.1088999999999996E-3</v>
      </c>
      <c r="M4338" s="45">
        <v>3.9066999999999999E-3</v>
      </c>
      <c r="N4338" s="119"/>
    </row>
    <row r="4339" spans="4:14" ht="15.75" customHeight="1" x14ac:dyDescent="0.25">
      <c r="D4339" s="40"/>
      <c r="E4339" s="40"/>
      <c r="F4339" s="101">
        <v>42587</v>
      </c>
      <c r="G4339" s="44">
        <v>5.0390000000000001E-3</v>
      </c>
      <c r="H4339" s="44">
        <v>7.9235E-3</v>
      </c>
      <c r="I4339" s="44">
        <v>1.1607000000000001E-2</v>
      </c>
      <c r="J4339" s="44">
        <v>3.5000000000000003E-2</v>
      </c>
      <c r="K4339" s="44">
        <v>1.5885E-2</v>
      </c>
      <c r="L4339" s="44">
        <v>5.0143000000000002E-3</v>
      </c>
      <c r="M4339" s="45">
        <v>3.9006000000000002E-3</v>
      </c>
      <c r="N4339" s="119"/>
    </row>
    <row r="4340" spans="4:14" ht="15.75" customHeight="1" x14ac:dyDescent="0.25">
      <c r="D4340" s="40"/>
      <c r="E4340" s="40"/>
      <c r="F4340" s="101">
        <v>42590</v>
      </c>
      <c r="G4340" s="44">
        <v>5.1190000000000003E-3</v>
      </c>
      <c r="H4340" s="44">
        <v>8.0649999999999993E-3</v>
      </c>
      <c r="I4340" s="44">
        <v>1.1852E-2</v>
      </c>
      <c r="J4340" s="44">
        <v>3.5000000000000003E-2</v>
      </c>
      <c r="K4340" s="44">
        <v>1.592E-2</v>
      </c>
      <c r="L4340" s="44">
        <v>4.8387000000000005E-3</v>
      </c>
      <c r="M4340" s="45">
        <v>3.8716000000000002E-3</v>
      </c>
      <c r="N4340" s="119"/>
    </row>
    <row r="4341" spans="4:14" ht="15.75" customHeight="1" x14ac:dyDescent="0.25">
      <c r="D4341" s="40"/>
      <c r="E4341" s="40"/>
      <c r="F4341" s="101">
        <v>42591</v>
      </c>
      <c r="G4341" s="44">
        <v>5.1314999999999998E-3</v>
      </c>
      <c r="H4341" s="44">
        <v>8.1599999999999989E-3</v>
      </c>
      <c r="I4341" s="44">
        <v>1.1961999999999999E-2</v>
      </c>
      <c r="J4341" s="44">
        <v>3.5000000000000003E-2</v>
      </c>
      <c r="K4341" s="44">
        <v>1.5469999999999999E-2</v>
      </c>
      <c r="L4341" s="44">
        <v>4.8679999999999999E-3</v>
      </c>
      <c r="M4341" s="45">
        <v>3.8747999999999999E-3</v>
      </c>
      <c r="N4341" s="119"/>
    </row>
    <row r="4342" spans="4:14" ht="15.75" customHeight="1" x14ac:dyDescent="0.25">
      <c r="D4342" s="40"/>
      <c r="E4342" s="40"/>
      <c r="F4342" s="101">
        <v>42592</v>
      </c>
      <c r="G4342" s="44">
        <v>5.1765000000000005E-3</v>
      </c>
      <c r="H4342" s="44">
        <v>8.1759999999999992E-3</v>
      </c>
      <c r="I4342" s="44">
        <v>1.2036999999999999E-2</v>
      </c>
      <c r="J4342" s="44">
        <v>3.5000000000000003E-2</v>
      </c>
      <c r="K4342" s="44">
        <v>1.5074000000000001E-2</v>
      </c>
      <c r="L4342" s="44">
        <v>4.9217000000000002E-3</v>
      </c>
      <c r="M4342" s="45">
        <v>3.9157999999999997E-3</v>
      </c>
      <c r="N4342" s="119"/>
    </row>
    <row r="4343" spans="4:14" ht="15.75" customHeight="1" x14ac:dyDescent="0.25">
      <c r="D4343" s="40"/>
      <c r="E4343" s="40"/>
      <c r="F4343" s="101">
        <v>42593</v>
      </c>
      <c r="G4343" s="44">
        <v>5.0765000000000003E-3</v>
      </c>
      <c r="H4343" s="44">
        <v>8.1700000000000002E-3</v>
      </c>
      <c r="I4343" s="44">
        <v>1.2039500000000002E-2</v>
      </c>
      <c r="J4343" s="44">
        <v>3.5000000000000003E-2</v>
      </c>
      <c r="K4343" s="44">
        <v>1.5592999999999999E-2</v>
      </c>
      <c r="L4343" s="44">
        <v>4.9410000000000001E-3</v>
      </c>
      <c r="M4343" s="45">
        <v>3.9287999999999997E-3</v>
      </c>
      <c r="N4343" s="119"/>
    </row>
    <row r="4344" spans="4:14" ht="15.75" customHeight="1" x14ac:dyDescent="0.25">
      <c r="D4344" s="40"/>
      <c r="E4344" s="40"/>
      <c r="F4344" s="101">
        <v>42594</v>
      </c>
      <c r="G4344" s="44">
        <v>5.0665000000000007E-3</v>
      </c>
      <c r="H4344" s="44">
        <v>8.1825000000000005E-3</v>
      </c>
      <c r="I4344" s="44">
        <v>1.2067000000000001E-2</v>
      </c>
      <c r="J4344" s="44">
        <v>3.5000000000000003E-2</v>
      </c>
      <c r="K4344" s="44">
        <v>1.5135000000000001E-2</v>
      </c>
      <c r="L4344" s="44">
        <v>4.8861E-3</v>
      </c>
      <c r="M4344" s="45">
        <v>3.9328999999999996E-3</v>
      </c>
      <c r="N4344" s="119"/>
    </row>
    <row r="4345" spans="4:14" ht="15.75" customHeight="1" x14ac:dyDescent="0.25">
      <c r="D4345" s="40"/>
      <c r="E4345" s="40"/>
      <c r="F4345" s="101">
        <v>42597</v>
      </c>
      <c r="G4345" s="44">
        <v>5.0743999999999997E-3</v>
      </c>
      <c r="H4345" s="44">
        <v>8.0411000000000007E-3</v>
      </c>
      <c r="I4345" s="44">
        <v>1.1974400000000001E-2</v>
      </c>
      <c r="J4345" s="44">
        <v>3.5000000000000003E-2</v>
      </c>
      <c r="K4345" s="44">
        <v>1.5576000000000001E-2</v>
      </c>
      <c r="L4345" s="44">
        <v>4.8441000000000005E-3</v>
      </c>
      <c r="M4345" s="45">
        <v>3.9328999999999996E-3</v>
      </c>
      <c r="N4345" s="119"/>
    </row>
    <row r="4346" spans="4:14" ht="15.75" customHeight="1" x14ac:dyDescent="0.25">
      <c r="D4346" s="40"/>
      <c r="E4346" s="40"/>
      <c r="F4346" s="101">
        <v>42598</v>
      </c>
      <c r="G4346" s="44">
        <v>5.0743999999999997E-3</v>
      </c>
      <c r="H4346" s="44">
        <v>8.0128000000000005E-3</v>
      </c>
      <c r="I4346" s="44">
        <v>1.1945600000000001E-2</v>
      </c>
      <c r="J4346" s="44">
        <v>3.5000000000000003E-2</v>
      </c>
      <c r="K4346" s="44">
        <v>1.5746E-2</v>
      </c>
      <c r="L4346" s="44">
        <v>4.8476999999999999E-3</v>
      </c>
      <c r="M4346" s="45">
        <v>3.9361000000000005E-3</v>
      </c>
      <c r="N4346" s="119"/>
    </row>
    <row r="4347" spans="4:14" ht="15.75" customHeight="1" x14ac:dyDescent="0.25">
      <c r="D4347" s="40"/>
      <c r="E4347" s="40"/>
      <c r="F4347" s="101">
        <v>42599</v>
      </c>
      <c r="G4347" s="44">
        <v>5.1410999999999991E-3</v>
      </c>
      <c r="H4347" s="44">
        <v>8.1127999999999999E-3</v>
      </c>
      <c r="I4347" s="44">
        <v>1.20678E-2</v>
      </c>
      <c r="J4347" s="44">
        <v>3.5000000000000003E-2</v>
      </c>
      <c r="K4347" s="44">
        <v>1.5491E-2</v>
      </c>
      <c r="L4347" s="44">
        <v>4.8713000000000003E-3</v>
      </c>
      <c r="M4347" s="45">
        <v>3.9128000000000001E-3</v>
      </c>
      <c r="N4347" s="119"/>
    </row>
    <row r="4348" spans="4:14" ht="15.75" customHeight="1" x14ac:dyDescent="0.25">
      <c r="D4348" s="40"/>
      <c r="E4348" s="40"/>
      <c r="F4348" s="101">
        <v>42600</v>
      </c>
      <c r="G4348" s="44">
        <v>5.1244000000000003E-3</v>
      </c>
      <c r="H4348" s="44">
        <v>8.1100000000000009E-3</v>
      </c>
      <c r="I4348" s="44">
        <v>1.21011E-2</v>
      </c>
      <c r="J4348" s="44">
        <v>3.5000000000000003E-2</v>
      </c>
      <c r="K4348" s="44">
        <v>1.5356000000000002E-2</v>
      </c>
      <c r="L4348" s="44">
        <v>4.849E-3</v>
      </c>
      <c r="M4348" s="45">
        <v>3.9131000000000001E-3</v>
      </c>
      <c r="N4348" s="119"/>
    </row>
    <row r="4349" spans="4:14" ht="15.75" customHeight="1" x14ac:dyDescent="0.25">
      <c r="D4349" s="40"/>
      <c r="E4349" s="40"/>
      <c r="F4349" s="101">
        <v>42601</v>
      </c>
      <c r="G4349" s="44">
        <v>5.2105999999999993E-3</v>
      </c>
      <c r="H4349" s="44">
        <v>8.1711000000000006E-3</v>
      </c>
      <c r="I4349" s="44">
        <v>1.2145600000000001E-2</v>
      </c>
      <c r="J4349" s="44">
        <v>3.5000000000000003E-2</v>
      </c>
      <c r="K4349" s="44">
        <v>1.5781E-2</v>
      </c>
      <c r="L4349" s="44">
        <v>4.8539999999999998E-3</v>
      </c>
      <c r="M4349" s="45">
        <v>3.9103000000000002E-3</v>
      </c>
      <c r="N4349" s="119"/>
    </row>
    <row r="4350" spans="4:14" ht="15.75" customHeight="1" x14ac:dyDescent="0.25">
      <c r="D4350" s="40"/>
      <c r="E4350" s="40"/>
      <c r="F4350" s="101">
        <v>42604</v>
      </c>
      <c r="G4350" s="44">
        <v>5.2217000000000001E-3</v>
      </c>
      <c r="H4350" s="44">
        <v>8.2544000000000003E-3</v>
      </c>
      <c r="I4350" s="44">
        <v>1.2290000000000001E-2</v>
      </c>
      <c r="J4350" s="44">
        <v>3.5000000000000003E-2</v>
      </c>
      <c r="K4350" s="44">
        <v>1.5424E-2</v>
      </c>
      <c r="L4350" s="44">
        <v>4.8869999999999999E-3</v>
      </c>
      <c r="M4350" s="45">
        <v>3.8554000000000001E-3</v>
      </c>
      <c r="N4350" s="119"/>
    </row>
    <row r="4351" spans="4:14" ht="15.75" customHeight="1" x14ac:dyDescent="0.25">
      <c r="D4351" s="40"/>
      <c r="E4351" s="40"/>
      <c r="F4351" s="101">
        <v>42605</v>
      </c>
      <c r="G4351" s="44">
        <v>5.2439000000000001E-3</v>
      </c>
      <c r="H4351" s="44">
        <v>8.2544000000000003E-3</v>
      </c>
      <c r="I4351" s="44">
        <v>1.2290000000000001E-2</v>
      </c>
      <c r="J4351" s="44">
        <v>3.5000000000000003E-2</v>
      </c>
      <c r="K4351" s="44">
        <v>1.5458000000000001E-2</v>
      </c>
      <c r="L4351" s="44">
        <v>4.973E-3</v>
      </c>
      <c r="M4351" s="45">
        <v>3.8587000000000001E-3</v>
      </c>
      <c r="N4351" s="119"/>
    </row>
    <row r="4352" spans="4:14" ht="15.75" customHeight="1" x14ac:dyDescent="0.25">
      <c r="D4352" s="40"/>
      <c r="E4352" s="40"/>
      <c r="F4352" s="101">
        <v>42606</v>
      </c>
      <c r="G4352" s="44">
        <v>5.1993999999999999E-3</v>
      </c>
      <c r="H4352" s="44">
        <v>8.2544000000000003E-3</v>
      </c>
      <c r="I4352" s="44">
        <v>1.2234400000000001E-2</v>
      </c>
      <c r="J4352" s="44">
        <v>3.5000000000000003E-2</v>
      </c>
      <c r="K4352" s="44">
        <v>1.5611E-2</v>
      </c>
      <c r="L4352" s="44">
        <v>4.9824999999999999E-3</v>
      </c>
      <c r="M4352" s="45">
        <v>3.9249000000000003E-3</v>
      </c>
      <c r="N4352" s="119"/>
    </row>
    <row r="4353" spans="4:14" ht="15.75" customHeight="1" x14ac:dyDescent="0.25">
      <c r="D4353" s="40"/>
      <c r="E4353" s="40"/>
      <c r="F4353" s="101">
        <v>42607</v>
      </c>
      <c r="G4353" s="44">
        <v>5.2383000000000004E-3</v>
      </c>
      <c r="H4353" s="44">
        <v>8.2933E-3</v>
      </c>
      <c r="I4353" s="44">
        <v>1.22428E-2</v>
      </c>
      <c r="J4353" s="44">
        <v>3.5000000000000003E-2</v>
      </c>
      <c r="K4353" s="44">
        <v>1.5730999999999998E-2</v>
      </c>
      <c r="L4353" s="44">
        <v>5.0361E-3</v>
      </c>
      <c r="M4353" s="45">
        <v>3.9380999999999999E-3</v>
      </c>
      <c r="N4353" s="119"/>
    </row>
    <row r="4354" spans="4:14" ht="15.75" customHeight="1" x14ac:dyDescent="0.25">
      <c r="D4354" s="40"/>
      <c r="E4354" s="40"/>
      <c r="F4354" s="101">
        <v>42608</v>
      </c>
      <c r="G4354" s="44">
        <v>5.2439000000000001E-3</v>
      </c>
      <c r="H4354" s="44">
        <v>8.3343999999999988E-3</v>
      </c>
      <c r="I4354" s="44">
        <v>1.2315E-2</v>
      </c>
      <c r="J4354" s="44">
        <v>3.5000000000000003E-2</v>
      </c>
      <c r="K4354" s="44">
        <v>1.6295999999999998E-2</v>
      </c>
      <c r="L4354" s="44">
        <v>5.0502000000000003E-3</v>
      </c>
      <c r="M4354" s="45">
        <v>3.9554999999999998E-3</v>
      </c>
      <c r="N4354" s="119"/>
    </row>
    <row r="4355" spans="4:14" ht="15.75" customHeight="1" x14ac:dyDescent="0.25">
      <c r="D4355" s="40"/>
      <c r="E4355" s="40"/>
      <c r="F4355" s="101">
        <v>42611</v>
      </c>
      <c r="G4355" s="44" t="s">
        <v>33</v>
      </c>
      <c r="H4355" s="44" t="s">
        <v>33</v>
      </c>
      <c r="I4355" s="44" t="s">
        <v>33</v>
      </c>
      <c r="J4355" s="44">
        <v>3.5000000000000003E-2</v>
      </c>
      <c r="K4355" s="44">
        <v>1.5595000000000001E-2</v>
      </c>
      <c r="L4355" s="44">
        <v>5.0887000000000007E-3</v>
      </c>
      <c r="M4355" s="45">
        <v>4.0975000000000004E-3</v>
      </c>
      <c r="N4355" s="119"/>
    </row>
    <row r="4356" spans="4:14" ht="15.75" customHeight="1" x14ac:dyDescent="0.25">
      <c r="D4356" s="40"/>
      <c r="E4356" s="40"/>
      <c r="F4356" s="101">
        <v>42612</v>
      </c>
      <c r="G4356" s="44">
        <v>5.2322000000000002E-3</v>
      </c>
      <c r="H4356" s="44">
        <v>8.4211000000000008E-3</v>
      </c>
      <c r="I4356" s="44">
        <v>1.2444999999999999E-2</v>
      </c>
      <c r="J4356" s="44">
        <v>3.5000000000000003E-2</v>
      </c>
      <c r="K4356" s="44">
        <v>1.5663E-2</v>
      </c>
      <c r="L4356" s="44">
        <v>5.0654999999999997E-3</v>
      </c>
      <c r="M4356" s="45">
        <v>4.2006999999999999E-3</v>
      </c>
      <c r="N4356" s="119"/>
    </row>
    <row r="4357" spans="4:14" ht="15.75" customHeight="1" x14ac:dyDescent="0.25">
      <c r="D4357" s="40"/>
      <c r="E4357" s="40"/>
      <c r="F4357" s="101">
        <v>42613</v>
      </c>
      <c r="G4357" s="44">
        <v>5.2488999999999999E-3</v>
      </c>
      <c r="H4357" s="44">
        <v>8.3932999999999994E-3</v>
      </c>
      <c r="I4357" s="44">
        <v>1.2444999999999999E-2</v>
      </c>
      <c r="J4357" s="44">
        <v>3.5000000000000003E-2</v>
      </c>
      <c r="K4357" s="44">
        <v>1.5800000000000002E-2</v>
      </c>
      <c r="L4357" s="44">
        <v>5.0083000000000003E-3</v>
      </c>
      <c r="M4357" s="45">
        <v>4.2107000000000004E-3</v>
      </c>
      <c r="N4357" s="119"/>
    </row>
    <row r="4358" spans="4:14" ht="15.75" customHeight="1" x14ac:dyDescent="0.25">
      <c r="D4358" s="40"/>
      <c r="E4358" s="40"/>
      <c r="F4358" s="101">
        <v>42614</v>
      </c>
      <c r="G4358" s="44">
        <v>5.2293999999999995E-3</v>
      </c>
      <c r="H4358" s="44">
        <v>8.3566999999999999E-3</v>
      </c>
      <c r="I4358" s="44">
        <v>1.2512199999999999E-2</v>
      </c>
      <c r="J4358" s="44">
        <v>3.5000000000000003E-2</v>
      </c>
      <c r="K4358" s="44">
        <v>1.5681E-2</v>
      </c>
      <c r="L4358" s="44">
        <v>5.0046000000000005E-3</v>
      </c>
      <c r="M4358" s="45">
        <v>4.6384E-3</v>
      </c>
      <c r="N4358" s="119"/>
    </row>
    <row r="4359" spans="4:14" ht="15.75" customHeight="1" x14ac:dyDescent="0.25">
      <c r="D4359" s="40"/>
      <c r="E4359" s="40"/>
      <c r="F4359" s="101">
        <v>42615</v>
      </c>
      <c r="G4359" s="44">
        <v>5.2572000000000001E-3</v>
      </c>
      <c r="H4359" s="44">
        <v>8.3511000000000002E-3</v>
      </c>
      <c r="I4359" s="44">
        <v>1.24706E-2</v>
      </c>
      <c r="J4359" s="44">
        <v>3.5000000000000003E-2</v>
      </c>
      <c r="K4359" s="44">
        <v>1.6024E-2</v>
      </c>
      <c r="L4359" s="44">
        <v>5.0188000000000003E-3</v>
      </c>
      <c r="M4359" s="45">
        <v>4.6492E-3</v>
      </c>
      <c r="N4359" s="119"/>
    </row>
    <row r="4360" spans="4:14" ht="15.75" customHeight="1" x14ac:dyDescent="0.25">
      <c r="D4360" s="40"/>
      <c r="E4360" s="40"/>
      <c r="F4360" s="101">
        <v>42618</v>
      </c>
      <c r="G4360" s="44">
        <v>5.1932999999999997E-3</v>
      </c>
      <c r="H4360" s="44">
        <v>8.3343999999999988E-3</v>
      </c>
      <c r="I4360" s="44">
        <v>1.24867E-2</v>
      </c>
      <c r="J4360" s="44" t="s">
        <v>33</v>
      </c>
      <c r="K4360" s="44">
        <v>1.6024E-2</v>
      </c>
      <c r="L4360" s="44" t="s">
        <v>33</v>
      </c>
      <c r="M4360" s="45">
        <v>4.6492E-3</v>
      </c>
      <c r="N4360" s="119"/>
    </row>
    <row r="4361" spans="4:14" ht="15.75" customHeight="1" x14ac:dyDescent="0.25">
      <c r="D4361" s="40"/>
      <c r="E4361" s="40"/>
      <c r="F4361" s="101">
        <v>42619</v>
      </c>
      <c r="G4361" s="44">
        <v>5.1656000000000002E-3</v>
      </c>
      <c r="H4361" s="44">
        <v>8.4066999999999996E-3</v>
      </c>
      <c r="I4361" s="44">
        <v>1.2500599999999999E-2</v>
      </c>
      <c r="J4361" s="44">
        <v>3.5000000000000003E-2</v>
      </c>
      <c r="K4361" s="44">
        <v>1.5339999999999999E-2</v>
      </c>
      <c r="L4361" s="44">
        <v>5.1593000000000003E-3</v>
      </c>
      <c r="M4361" s="45">
        <v>4.7575000000000004E-3</v>
      </c>
      <c r="N4361" s="119"/>
    </row>
    <row r="4362" spans="4:14" ht="15.75" customHeight="1" x14ac:dyDescent="0.25">
      <c r="D4362" s="40"/>
      <c r="E4362" s="40"/>
      <c r="F4362" s="101">
        <v>42620</v>
      </c>
      <c r="G4362" s="44">
        <v>5.1322E-3</v>
      </c>
      <c r="H4362" s="44">
        <v>8.3356000000000003E-3</v>
      </c>
      <c r="I4362" s="44">
        <v>1.2336100000000001E-2</v>
      </c>
      <c r="J4362" s="44">
        <v>3.5000000000000003E-2</v>
      </c>
      <c r="K4362" s="44">
        <v>1.5390999999999998E-2</v>
      </c>
      <c r="L4362" s="44">
        <v>5.0978000000000004E-3</v>
      </c>
      <c r="M4362" s="45">
        <v>4.7708999999999998E-3</v>
      </c>
      <c r="N4362" s="119"/>
    </row>
    <row r="4363" spans="4:14" ht="15.75" customHeight="1" x14ac:dyDescent="0.25">
      <c r="D4363" s="40"/>
      <c r="E4363" s="40"/>
      <c r="F4363" s="101">
        <v>42621</v>
      </c>
      <c r="G4363" s="44">
        <v>5.1822000000000005E-3</v>
      </c>
      <c r="H4363" s="44">
        <v>8.4543999999999991E-3</v>
      </c>
      <c r="I4363" s="44">
        <v>1.2347200000000001E-2</v>
      </c>
      <c r="J4363" s="44">
        <v>3.5000000000000003E-2</v>
      </c>
      <c r="K4363" s="44">
        <v>1.5990000000000001E-2</v>
      </c>
      <c r="L4363" s="44">
        <v>5.1824999999999996E-3</v>
      </c>
      <c r="M4363" s="45">
        <v>4.7161E-3</v>
      </c>
      <c r="N4363" s="119"/>
    </row>
    <row r="4364" spans="4:14" ht="15.75" customHeight="1" x14ac:dyDescent="0.25">
      <c r="D4364" s="40"/>
      <c r="E4364" s="40"/>
      <c r="F4364" s="101">
        <v>42622</v>
      </c>
      <c r="G4364" s="44">
        <v>5.2689E-3</v>
      </c>
      <c r="H4364" s="44">
        <v>8.5222000000000006E-3</v>
      </c>
      <c r="I4364" s="44">
        <v>1.2500000000000001E-2</v>
      </c>
      <c r="J4364" s="44">
        <v>3.5000000000000003E-2</v>
      </c>
      <c r="K4364" s="44">
        <v>1.6749E-2</v>
      </c>
      <c r="L4364" s="44">
        <v>4.9670000000000001E-3</v>
      </c>
      <c r="M4364" s="45">
        <v>4.7447000000000001E-3</v>
      </c>
      <c r="N4364" s="119"/>
    </row>
    <row r="4365" spans="4:14" ht="15.75" customHeight="1" x14ac:dyDescent="0.25">
      <c r="D4365" s="40"/>
      <c r="E4365" s="40"/>
      <c r="F4365" s="101">
        <v>42625</v>
      </c>
      <c r="G4365" s="44">
        <v>5.2771999999999993E-3</v>
      </c>
      <c r="H4365" s="44">
        <v>8.5577999999999991E-3</v>
      </c>
      <c r="I4365" s="44">
        <v>1.2552799999999999E-2</v>
      </c>
      <c r="J4365" s="44">
        <v>3.5000000000000003E-2</v>
      </c>
      <c r="K4365" s="44">
        <v>1.6629000000000001E-2</v>
      </c>
      <c r="L4365" s="44">
        <v>4.9845000000000002E-3</v>
      </c>
      <c r="M4365" s="45">
        <v>4.7609000000000002E-3</v>
      </c>
      <c r="N4365" s="119"/>
    </row>
    <row r="4366" spans="4:14" ht="15.75" customHeight="1" x14ac:dyDescent="0.25">
      <c r="D4366" s="40"/>
      <c r="E4366" s="40"/>
      <c r="F4366" s="101">
        <v>42626</v>
      </c>
      <c r="G4366" s="44">
        <v>5.2427999999999997E-3</v>
      </c>
      <c r="H4366" s="44">
        <v>8.5027999999999996E-3</v>
      </c>
      <c r="I4366" s="44">
        <v>1.2489399999999999E-2</v>
      </c>
      <c r="J4366" s="44">
        <v>3.5000000000000003E-2</v>
      </c>
      <c r="K4366" s="44">
        <v>1.7271000000000002E-2</v>
      </c>
      <c r="L4366" s="44">
        <v>4.9957000000000005E-3</v>
      </c>
      <c r="M4366" s="45">
        <v>4.7508999999999997E-3</v>
      </c>
      <c r="N4366" s="119"/>
    </row>
    <row r="4367" spans="4:14" ht="15.75" customHeight="1" x14ac:dyDescent="0.25">
      <c r="D4367" s="40"/>
      <c r="E4367" s="40"/>
      <c r="F4367" s="101">
        <v>42627</v>
      </c>
      <c r="G4367" s="44">
        <v>5.2956000000000001E-3</v>
      </c>
      <c r="H4367" s="44">
        <v>8.5389000000000003E-3</v>
      </c>
      <c r="I4367" s="44">
        <v>1.2528300000000001E-2</v>
      </c>
      <c r="J4367" s="44">
        <v>3.5000000000000003E-2</v>
      </c>
      <c r="K4367" s="44">
        <v>1.6976000000000002E-2</v>
      </c>
      <c r="L4367" s="44">
        <v>5.1173999999999994E-3</v>
      </c>
      <c r="M4367" s="45">
        <v>4.7508999999999997E-3</v>
      </c>
      <c r="N4367" s="119"/>
    </row>
    <row r="4368" spans="4:14" ht="15.75" customHeight="1" x14ac:dyDescent="0.25">
      <c r="D4368" s="40"/>
      <c r="E4368" s="40"/>
      <c r="F4368" s="101">
        <v>42628</v>
      </c>
      <c r="G4368" s="44">
        <v>5.3093999999999997E-3</v>
      </c>
      <c r="H4368" s="44">
        <v>8.5655999999999996E-3</v>
      </c>
      <c r="I4368" s="44">
        <v>1.25217E-2</v>
      </c>
      <c r="J4368" s="44">
        <v>3.5000000000000003E-2</v>
      </c>
      <c r="K4368" s="44">
        <v>1.6907000000000002E-2</v>
      </c>
      <c r="L4368" s="44">
        <v>5.1893E-3</v>
      </c>
      <c r="M4368" s="45">
        <v>4.6852999999999999E-3</v>
      </c>
      <c r="N4368" s="119"/>
    </row>
    <row r="4369" spans="4:14" ht="15.75" customHeight="1" x14ac:dyDescent="0.25">
      <c r="D4369" s="40"/>
      <c r="E4369" s="40"/>
      <c r="F4369" s="101">
        <v>42629</v>
      </c>
      <c r="G4369" s="44">
        <v>5.3178000000000001E-3</v>
      </c>
      <c r="H4369" s="44">
        <v>8.5710999999999999E-3</v>
      </c>
      <c r="I4369" s="44">
        <v>1.24733E-2</v>
      </c>
      <c r="J4369" s="44">
        <v>3.5000000000000003E-2</v>
      </c>
      <c r="K4369" s="44">
        <v>1.6926E-2</v>
      </c>
      <c r="L4369" s="44">
        <v>5.2507000000000005E-3</v>
      </c>
      <c r="M4369" s="45">
        <v>4.7009E-3</v>
      </c>
      <c r="N4369" s="119"/>
    </row>
    <row r="4370" spans="4:14" ht="15.75" customHeight="1" x14ac:dyDescent="0.25">
      <c r="D4370" s="40"/>
      <c r="E4370" s="40"/>
      <c r="F4370" s="101">
        <v>42632</v>
      </c>
      <c r="G4370" s="44">
        <v>5.3617000000000005E-3</v>
      </c>
      <c r="H4370" s="44">
        <v>8.6067000000000001E-3</v>
      </c>
      <c r="I4370" s="44">
        <v>1.25656E-2</v>
      </c>
      <c r="J4370" s="44">
        <v>3.5000000000000003E-2</v>
      </c>
      <c r="K4370" s="44">
        <v>1.7118000000000001E-2</v>
      </c>
      <c r="L4370" s="44">
        <v>5.3159000000000001E-3</v>
      </c>
      <c r="M4370" s="45">
        <v>4.7375000000000004E-3</v>
      </c>
      <c r="N4370" s="119"/>
    </row>
    <row r="4371" spans="4:14" ht="15.75" customHeight="1" x14ac:dyDescent="0.25">
      <c r="D4371" s="40"/>
      <c r="E4371" s="40"/>
      <c r="F4371" s="101">
        <v>42633</v>
      </c>
      <c r="G4371" s="44">
        <v>5.4305999999999998E-3</v>
      </c>
      <c r="H4371" s="44">
        <v>8.6589000000000006E-3</v>
      </c>
      <c r="I4371" s="44">
        <v>1.25939E-2</v>
      </c>
      <c r="J4371" s="44">
        <v>3.5000000000000003E-2</v>
      </c>
      <c r="K4371" s="44">
        <v>1.6892000000000001E-2</v>
      </c>
      <c r="L4371" s="44">
        <v>5.1639999999999993E-3</v>
      </c>
      <c r="M4371" s="45">
        <v>4.7209000000000001E-3</v>
      </c>
      <c r="N4371" s="119"/>
    </row>
    <row r="4372" spans="4:14" ht="15.75" customHeight="1" x14ac:dyDescent="0.25">
      <c r="D4372" s="40"/>
      <c r="E4372" s="40"/>
      <c r="F4372" s="101">
        <v>42634</v>
      </c>
      <c r="G4372" s="44">
        <v>5.4632999999999999E-3</v>
      </c>
      <c r="H4372" s="44">
        <v>8.6333E-3</v>
      </c>
      <c r="I4372" s="44">
        <v>1.25878E-2</v>
      </c>
      <c r="J4372" s="44">
        <v>3.5000000000000003E-2</v>
      </c>
      <c r="K4372" s="44">
        <v>1.6511000000000001E-2</v>
      </c>
      <c r="L4372" s="44">
        <v>5.2015999999999998E-3</v>
      </c>
      <c r="M4372" s="45">
        <v>4.7142E-3</v>
      </c>
      <c r="N4372" s="119"/>
    </row>
    <row r="4373" spans="4:14" ht="15.75" customHeight="1" x14ac:dyDescent="0.25">
      <c r="D4373" s="40"/>
      <c r="E4373" s="40"/>
      <c r="F4373" s="101">
        <v>42635</v>
      </c>
      <c r="G4373" s="44">
        <v>5.2527999999999993E-3</v>
      </c>
      <c r="H4373" s="44">
        <v>8.5672000000000005E-3</v>
      </c>
      <c r="I4373" s="44">
        <v>1.2483299999999999E-2</v>
      </c>
      <c r="J4373" s="44">
        <v>3.5000000000000003E-2</v>
      </c>
      <c r="K4373" s="44">
        <v>1.6182999999999999E-2</v>
      </c>
      <c r="L4373" s="44">
        <v>5.2078000000000003E-3</v>
      </c>
      <c r="M4373" s="45">
        <v>4.5852000000000002E-3</v>
      </c>
      <c r="N4373" s="119"/>
    </row>
    <row r="4374" spans="4:14" ht="15.75" customHeight="1" x14ac:dyDescent="0.25">
      <c r="D4374" s="40"/>
      <c r="E4374" s="40"/>
      <c r="F4374" s="101">
        <v>42636</v>
      </c>
      <c r="G4374" s="44">
        <v>5.2221999999999998E-3</v>
      </c>
      <c r="H4374" s="44">
        <v>8.5293999999999995E-3</v>
      </c>
      <c r="I4374" s="44">
        <v>1.24472E-2</v>
      </c>
      <c r="J4374" s="44">
        <v>3.5000000000000003E-2</v>
      </c>
      <c r="K4374" s="44">
        <v>1.6184E-2</v>
      </c>
      <c r="L4374" s="44">
        <v>5.2483999999999994E-3</v>
      </c>
      <c r="M4374" s="45">
        <v>4.6201999999999997E-3</v>
      </c>
      <c r="N4374" s="119"/>
    </row>
    <row r="4375" spans="4:14" ht="15.75" customHeight="1" x14ac:dyDescent="0.25">
      <c r="D4375" s="40"/>
      <c r="E4375" s="40"/>
      <c r="F4375" s="101">
        <v>42639</v>
      </c>
      <c r="G4375" s="44">
        <v>5.2443999999999998E-3</v>
      </c>
      <c r="H4375" s="44">
        <v>8.5293999999999995E-3</v>
      </c>
      <c r="I4375" s="44">
        <v>1.24444E-2</v>
      </c>
      <c r="J4375" s="44">
        <v>3.5000000000000003E-2</v>
      </c>
      <c r="K4375" s="44">
        <v>1.5839000000000002E-2</v>
      </c>
      <c r="L4375" s="44">
        <v>5.3029000000000001E-3</v>
      </c>
      <c r="M4375" s="45">
        <v>4.5741000000000002E-3</v>
      </c>
      <c r="N4375" s="119"/>
    </row>
    <row r="4376" spans="4:14" ht="15.75" customHeight="1" x14ac:dyDescent="0.25">
      <c r="D4376" s="40"/>
      <c r="E4376" s="40"/>
      <c r="F4376" s="101">
        <v>42640</v>
      </c>
      <c r="G4376" s="44">
        <v>5.2667E-3</v>
      </c>
      <c r="H4376" s="44">
        <v>8.5377999999999999E-3</v>
      </c>
      <c r="I4376" s="44">
        <v>1.2419400000000001E-2</v>
      </c>
      <c r="J4376" s="44">
        <v>3.5000000000000003E-2</v>
      </c>
      <c r="K4376" s="44">
        <v>1.5564E-2</v>
      </c>
      <c r="L4376" s="44">
        <v>5.4532999999999995E-3</v>
      </c>
      <c r="M4376" s="45">
        <v>4.5574999999999999E-3</v>
      </c>
      <c r="N4376" s="119"/>
    </row>
    <row r="4377" spans="4:14" ht="15.75" customHeight="1" x14ac:dyDescent="0.25">
      <c r="D4377" s="40"/>
      <c r="E4377" s="40"/>
      <c r="F4377" s="101">
        <v>42641</v>
      </c>
      <c r="G4377" s="44">
        <v>5.2437999999999999E-3</v>
      </c>
      <c r="H4377" s="44">
        <v>8.3768999999999996E-3</v>
      </c>
      <c r="I4377" s="44">
        <v>1.23363E-2</v>
      </c>
      <c r="J4377" s="44">
        <v>3.5000000000000003E-2</v>
      </c>
      <c r="K4377" s="44">
        <v>1.5719E-2</v>
      </c>
      <c r="L4377" s="44">
        <v>5.5189000000000002E-3</v>
      </c>
      <c r="M4377" s="45">
        <v>4.5107999999999997E-3</v>
      </c>
      <c r="N4377" s="119"/>
    </row>
    <row r="4378" spans="4:14" ht="15.75" customHeight="1" x14ac:dyDescent="0.25">
      <c r="D4378" s="40"/>
      <c r="E4378" s="40"/>
      <c r="F4378" s="101">
        <v>42642</v>
      </c>
      <c r="G4378" s="44">
        <v>5.2722000000000003E-3</v>
      </c>
      <c r="H4378" s="44">
        <v>8.4560999999999994E-3</v>
      </c>
      <c r="I4378" s="44">
        <v>1.2377800000000001E-2</v>
      </c>
      <c r="J4378" s="44">
        <v>3.5000000000000003E-2</v>
      </c>
      <c r="K4378" s="44">
        <v>1.5599E-2</v>
      </c>
      <c r="L4378" s="44">
        <v>5.4819999999999999E-3</v>
      </c>
      <c r="M4378" s="45">
        <v>4.3663999999999994E-3</v>
      </c>
      <c r="N4378" s="119"/>
    </row>
    <row r="4379" spans="4:14" ht="15.75" customHeight="1" x14ac:dyDescent="0.25">
      <c r="D4379" s="40"/>
      <c r="E4379" s="40"/>
      <c r="F4379" s="101">
        <v>42643</v>
      </c>
      <c r="G4379" s="44">
        <v>5.3111E-3</v>
      </c>
      <c r="H4379" s="44">
        <v>8.5367000000000012E-3</v>
      </c>
      <c r="I4379" s="44">
        <v>1.2397199999999999E-2</v>
      </c>
      <c r="J4379" s="44">
        <v>3.5000000000000003E-2</v>
      </c>
      <c r="K4379" s="44">
        <v>1.5944E-2</v>
      </c>
      <c r="L4379" s="44">
        <v>5.2488000000000005E-3</v>
      </c>
      <c r="M4379" s="45">
        <v>4.2814000000000003E-3</v>
      </c>
      <c r="N4379" s="119"/>
    </row>
    <row r="4380" spans="4:14" ht="15.75" customHeight="1" x14ac:dyDescent="0.25">
      <c r="D4380" s="40"/>
      <c r="E4380" s="40"/>
      <c r="F4380" s="101">
        <v>42646</v>
      </c>
      <c r="G4380" s="44">
        <v>5.2832999999999995E-3</v>
      </c>
      <c r="H4380" s="44">
        <v>8.5789000000000004E-3</v>
      </c>
      <c r="I4380" s="44">
        <v>1.2477799999999999E-2</v>
      </c>
      <c r="J4380" s="44">
        <v>3.5000000000000003E-2</v>
      </c>
      <c r="K4380" s="44">
        <v>1.6220999999999999E-2</v>
      </c>
      <c r="L4380" s="44">
        <v>5.2139000000000005E-3</v>
      </c>
      <c r="M4380" s="45">
        <v>3.7812000000000002E-3</v>
      </c>
      <c r="N4380" s="119"/>
    </row>
    <row r="4381" spans="4:14" ht="15.75" customHeight="1" x14ac:dyDescent="0.25">
      <c r="D4381" s="40"/>
      <c r="E4381" s="40"/>
      <c r="F4381" s="101">
        <v>42647</v>
      </c>
      <c r="G4381" s="44">
        <v>5.2722000000000003E-3</v>
      </c>
      <c r="H4381" s="44">
        <v>8.6432999999999996E-3</v>
      </c>
      <c r="I4381" s="44">
        <v>1.25139E-2</v>
      </c>
      <c r="J4381" s="44">
        <v>3.5000000000000003E-2</v>
      </c>
      <c r="K4381" s="44">
        <v>1.6864000000000001E-2</v>
      </c>
      <c r="L4381" s="44">
        <v>5.1315999999999992E-3</v>
      </c>
      <c r="M4381" s="45">
        <v>3.7651E-3</v>
      </c>
      <c r="N4381" s="119"/>
    </row>
    <row r="4382" spans="4:14" ht="15.75" customHeight="1" x14ac:dyDescent="0.25">
      <c r="D4382" s="40"/>
      <c r="E4382" s="40"/>
      <c r="F4382" s="101">
        <v>42648</v>
      </c>
      <c r="G4382" s="44">
        <v>5.2566999999999996E-3</v>
      </c>
      <c r="H4382" s="44">
        <v>8.6794000000000003E-3</v>
      </c>
      <c r="I4382" s="44">
        <v>1.2557799999999999E-2</v>
      </c>
      <c r="J4382" s="44">
        <v>3.5000000000000003E-2</v>
      </c>
      <c r="K4382" s="44">
        <v>1.7020999999999998E-2</v>
      </c>
      <c r="L4382" s="44">
        <v>5.1219999999999998E-3</v>
      </c>
      <c r="M4382" s="45">
        <v>3.7157000000000002E-3</v>
      </c>
      <c r="N4382" s="119"/>
    </row>
    <row r="4383" spans="4:14" ht="15.75" customHeight="1" x14ac:dyDescent="0.25">
      <c r="D4383" s="40"/>
      <c r="E4383" s="40"/>
      <c r="F4383" s="101">
        <v>42649</v>
      </c>
      <c r="G4383" s="44">
        <v>5.2956000000000001E-3</v>
      </c>
      <c r="H4383" s="44">
        <v>8.7156000000000004E-3</v>
      </c>
      <c r="I4383" s="44">
        <v>1.2624400000000001E-2</v>
      </c>
      <c r="J4383" s="44">
        <v>3.5000000000000003E-2</v>
      </c>
      <c r="K4383" s="44">
        <v>1.7372000000000002E-2</v>
      </c>
      <c r="L4383" s="44">
        <v>5.0688E-3</v>
      </c>
      <c r="M4383" s="45">
        <v>3.6755999999999998E-3</v>
      </c>
      <c r="N4383" s="119"/>
    </row>
    <row r="4384" spans="4:14" ht="15.75" customHeight="1" x14ac:dyDescent="0.25">
      <c r="D4384" s="40"/>
      <c r="E4384" s="40"/>
      <c r="F4384" s="101">
        <v>42650</v>
      </c>
      <c r="G4384" s="44">
        <v>5.2900000000000004E-3</v>
      </c>
      <c r="H4384" s="44">
        <v>8.7606000000000003E-3</v>
      </c>
      <c r="I4384" s="44">
        <v>1.2622199999999998E-2</v>
      </c>
      <c r="J4384" s="44">
        <v>3.5000000000000003E-2</v>
      </c>
      <c r="K4384" s="44">
        <v>1.7180999999999998E-2</v>
      </c>
      <c r="L4384" s="44">
        <v>5.0634E-3</v>
      </c>
      <c r="M4384" s="45">
        <v>3.6520999999999997E-3</v>
      </c>
      <c r="N4384" s="119"/>
    </row>
    <row r="4385" spans="4:14" ht="15.75" customHeight="1" x14ac:dyDescent="0.25">
      <c r="D4385" s="40"/>
      <c r="E4385" s="40"/>
      <c r="F4385" s="101">
        <v>42653</v>
      </c>
      <c r="G4385" s="44">
        <v>5.2956000000000001E-3</v>
      </c>
      <c r="H4385" s="44">
        <v>8.7388999999999991E-3</v>
      </c>
      <c r="I4385" s="44">
        <v>1.26033E-2</v>
      </c>
      <c r="J4385" s="44" t="s">
        <v>33</v>
      </c>
      <c r="K4385" s="44">
        <v>1.7180999999999998E-2</v>
      </c>
      <c r="L4385" s="44" t="s">
        <v>33</v>
      </c>
      <c r="M4385" s="45">
        <v>3.6520999999999997E-3</v>
      </c>
      <c r="N4385" s="119"/>
    </row>
    <row r="4386" spans="4:14" ht="15.75" customHeight="1" x14ac:dyDescent="0.25">
      <c r="D4386" s="40"/>
      <c r="E4386" s="40"/>
      <c r="F4386" s="101">
        <v>42654</v>
      </c>
      <c r="G4386" s="44">
        <v>5.3067000000000001E-3</v>
      </c>
      <c r="H4386" s="44">
        <v>8.7749999999999998E-3</v>
      </c>
      <c r="I4386" s="44">
        <v>1.2635E-2</v>
      </c>
      <c r="J4386" s="44">
        <v>3.5000000000000003E-2</v>
      </c>
      <c r="K4386" s="44">
        <v>1.7638000000000001E-2</v>
      </c>
      <c r="L4386" s="44">
        <v>5.0693999999999991E-3</v>
      </c>
      <c r="M4386" s="45">
        <v>3.6270999999999999E-3</v>
      </c>
      <c r="N4386" s="119"/>
    </row>
    <row r="4387" spans="4:14" ht="15.75" customHeight="1" x14ac:dyDescent="0.25">
      <c r="D4387" s="40"/>
      <c r="E4387" s="40"/>
      <c r="F4387" s="101">
        <v>42655</v>
      </c>
      <c r="G4387" s="44">
        <v>5.3456000000000007E-3</v>
      </c>
      <c r="H4387" s="44">
        <v>8.8110999999999988E-3</v>
      </c>
      <c r="I4387" s="44">
        <v>1.2636700000000001E-2</v>
      </c>
      <c r="J4387" s="44">
        <v>3.5000000000000003E-2</v>
      </c>
      <c r="K4387" s="44">
        <v>1.7691999999999999E-2</v>
      </c>
      <c r="L4387" s="44">
        <v>5.1066999999999996E-3</v>
      </c>
      <c r="M4387" s="45">
        <v>3.6278E-3</v>
      </c>
      <c r="N4387" s="119"/>
    </row>
    <row r="4388" spans="4:14" ht="15.75" customHeight="1" x14ac:dyDescent="0.25">
      <c r="D4388" s="40"/>
      <c r="E4388" s="40"/>
      <c r="F4388" s="101">
        <v>42656</v>
      </c>
      <c r="G4388" s="44">
        <v>5.3456000000000007E-3</v>
      </c>
      <c r="H4388" s="44">
        <v>8.8000000000000005E-3</v>
      </c>
      <c r="I4388" s="44">
        <v>1.26228E-2</v>
      </c>
      <c r="J4388" s="44">
        <v>3.5000000000000003E-2</v>
      </c>
      <c r="K4388" s="44">
        <v>1.7410999999999999E-2</v>
      </c>
      <c r="L4388" s="44">
        <v>5.1583999999999996E-3</v>
      </c>
      <c r="M4388" s="45">
        <v>3.6254999999999998E-3</v>
      </c>
      <c r="N4388" s="119"/>
    </row>
    <row r="4389" spans="4:14" ht="15.75" customHeight="1" x14ac:dyDescent="0.25">
      <c r="D4389" s="40"/>
      <c r="E4389" s="40"/>
      <c r="F4389" s="101">
        <v>42657</v>
      </c>
      <c r="G4389" s="44">
        <v>5.3566999999999998E-3</v>
      </c>
      <c r="H4389" s="44">
        <v>8.8167000000000002E-3</v>
      </c>
      <c r="I4389" s="44">
        <v>1.26228E-2</v>
      </c>
      <c r="J4389" s="44">
        <v>3.5000000000000003E-2</v>
      </c>
      <c r="K4389" s="44">
        <v>1.7977E-2</v>
      </c>
      <c r="L4389" s="44">
        <v>5.215E-3</v>
      </c>
      <c r="M4389" s="45">
        <v>3.6134000000000001E-3</v>
      </c>
      <c r="N4389" s="119"/>
    </row>
    <row r="4390" spans="4:14" ht="15.75" customHeight="1" x14ac:dyDescent="0.25">
      <c r="D4390" s="40"/>
      <c r="E4390" s="40"/>
      <c r="F4390" s="101">
        <v>42660</v>
      </c>
      <c r="G4390" s="44">
        <v>5.2788999999999996E-3</v>
      </c>
      <c r="H4390" s="44">
        <v>8.7761000000000002E-3</v>
      </c>
      <c r="I4390" s="44">
        <v>1.26433E-2</v>
      </c>
      <c r="J4390" s="44">
        <v>3.5000000000000003E-2</v>
      </c>
      <c r="K4390" s="44">
        <v>1.7659999999999999E-2</v>
      </c>
      <c r="L4390" s="44">
        <v>5.2085000000000005E-3</v>
      </c>
      <c r="M4390" s="45">
        <v>3.5682999999999999E-3</v>
      </c>
      <c r="N4390" s="119"/>
    </row>
    <row r="4391" spans="4:14" ht="15.75" customHeight="1" x14ac:dyDescent="0.25">
      <c r="D4391" s="40"/>
      <c r="E4391" s="40"/>
      <c r="F4391" s="101">
        <v>42661</v>
      </c>
      <c r="G4391" s="44">
        <v>5.2566999999999996E-3</v>
      </c>
      <c r="H4391" s="44">
        <v>8.8121999999999992E-3</v>
      </c>
      <c r="I4391" s="44">
        <v>1.2607200000000001E-2</v>
      </c>
      <c r="J4391" s="44">
        <v>3.5000000000000003E-2</v>
      </c>
      <c r="K4391" s="44">
        <v>1.7378999999999999E-2</v>
      </c>
      <c r="L4391" s="44">
        <v>5.2170999999999997E-3</v>
      </c>
      <c r="M4391" s="45">
        <v>3.5294999999999997E-3</v>
      </c>
      <c r="N4391" s="119"/>
    </row>
    <row r="4392" spans="4:14" ht="15.75" customHeight="1" x14ac:dyDescent="0.25">
      <c r="D4392" s="40"/>
      <c r="E4392" s="40"/>
      <c r="F4392" s="101">
        <v>42662</v>
      </c>
      <c r="G4392" s="44">
        <v>5.2456000000000004E-3</v>
      </c>
      <c r="H4392" s="44">
        <v>8.8066999999999989E-3</v>
      </c>
      <c r="I4392" s="44">
        <v>1.2557199999999999E-2</v>
      </c>
      <c r="J4392" s="44">
        <v>3.5000000000000003E-2</v>
      </c>
      <c r="K4392" s="44">
        <v>1.7432E-2</v>
      </c>
      <c r="L4392" s="44">
        <v>5.2561999999999999E-3</v>
      </c>
      <c r="M4392" s="45">
        <v>3.4551E-3</v>
      </c>
      <c r="N4392" s="119"/>
    </row>
    <row r="4393" spans="4:14" ht="15.75" customHeight="1" x14ac:dyDescent="0.25">
      <c r="D4393" s="40"/>
      <c r="E4393" s="40"/>
      <c r="F4393" s="101">
        <v>42663</v>
      </c>
      <c r="G4393" s="44">
        <v>5.2399999999999999E-3</v>
      </c>
      <c r="H4393" s="44">
        <v>8.8178000000000006E-3</v>
      </c>
      <c r="I4393" s="44">
        <v>1.2562800000000001E-2</v>
      </c>
      <c r="J4393" s="44">
        <v>3.5000000000000003E-2</v>
      </c>
      <c r="K4393" s="44">
        <v>1.7556000000000002E-2</v>
      </c>
      <c r="L4393" s="44">
        <v>5.3419000000000001E-3</v>
      </c>
      <c r="M4393" s="45">
        <v>3.4692E-3</v>
      </c>
      <c r="N4393" s="119"/>
    </row>
    <row r="4394" spans="4:14" ht="15.75" customHeight="1" x14ac:dyDescent="0.25">
      <c r="D4394" s="40"/>
      <c r="E4394" s="40"/>
      <c r="F4394" s="101">
        <v>42664</v>
      </c>
      <c r="G4394" s="44">
        <v>5.3400000000000001E-3</v>
      </c>
      <c r="H4394" s="44">
        <v>8.8178000000000006E-3</v>
      </c>
      <c r="I4394" s="44">
        <v>1.25711E-2</v>
      </c>
      <c r="J4394" s="44">
        <v>3.5000000000000003E-2</v>
      </c>
      <c r="K4394" s="44">
        <v>1.7346999999999998E-2</v>
      </c>
      <c r="L4394" s="44">
        <v>5.3078000000000005E-3</v>
      </c>
      <c r="M4394" s="45">
        <v>3.4778999999999999E-3</v>
      </c>
      <c r="N4394" s="119"/>
    </row>
    <row r="4395" spans="4:14" ht="15.75" customHeight="1" x14ac:dyDescent="0.25">
      <c r="D4395" s="40"/>
      <c r="E4395" s="40"/>
      <c r="F4395" s="101">
        <v>42667</v>
      </c>
      <c r="G4395" s="44">
        <v>5.3400000000000001E-3</v>
      </c>
      <c r="H4395" s="44">
        <v>8.8371999999999999E-3</v>
      </c>
      <c r="I4395" s="44">
        <v>1.2557199999999999E-2</v>
      </c>
      <c r="J4395" s="44">
        <v>3.5000000000000003E-2</v>
      </c>
      <c r="K4395" s="44">
        <v>1.7646999999999999E-2</v>
      </c>
      <c r="L4395" s="44">
        <v>5.2268000000000002E-3</v>
      </c>
      <c r="M4395" s="45">
        <v>3.4191999999999998E-3</v>
      </c>
      <c r="N4395" s="119"/>
    </row>
    <row r="4396" spans="4:14" ht="15.75" customHeight="1" x14ac:dyDescent="0.25">
      <c r="D4396" s="40"/>
      <c r="E4396" s="40"/>
      <c r="F4396" s="101">
        <v>42668</v>
      </c>
      <c r="G4396" s="44">
        <v>5.3588999999999998E-3</v>
      </c>
      <c r="H4396" s="44">
        <v>8.8567000000000003E-3</v>
      </c>
      <c r="I4396" s="44">
        <v>1.26044E-2</v>
      </c>
      <c r="J4396" s="44">
        <v>3.5000000000000003E-2</v>
      </c>
      <c r="K4396" s="44">
        <v>1.7559999999999999E-2</v>
      </c>
      <c r="L4396" s="44">
        <v>5.1178999999999999E-3</v>
      </c>
      <c r="M4396" s="45">
        <v>3.4166000000000001E-3</v>
      </c>
      <c r="N4396" s="119"/>
    </row>
    <row r="4397" spans="4:14" ht="15.75" customHeight="1" x14ac:dyDescent="0.25">
      <c r="D4397" s="40"/>
      <c r="E4397" s="40"/>
      <c r="F4397" s="101">
        <v>42669</v>
      </c>
      <c r="G4397" s="44">
        <v>5.3478000000000006E-3</v>
      </c>
      <c r="H4397" s="44">
        <v>8.9038999999999993E-3</v>
      </c>
      <c r="I4397" s="44">
        <v>1.261E-2</v>
      </c>
      <c r="J4397" s="44">
        <v>3.5000000000000003E-2</v>
      </c>
      <c r="K4397" s="44">
        <v>1.7930999999999999E-2</v>
      </c>
      <c r="L4397" s="44">
        <v>5.2034999999999998E-3</v>
      </c>
      <c r="M4397" s="45">
        <v>3.3519999999999999E-3</v>
      </c>
      <c r="N4397" s="119"/>
    </row>
    <row r="4398" spans="4:14" ht="15.75" customHeight="1" x14ac:dyDescent="0.25">
      <c r="D4398" s="40"/>
      <c r="E4398" s="40"/>
      <c r="F4398" s="101">
        <v>42670</v>
      </c>
      <c r="G4398" s="44">
        <v>5.3432999999999996E-3</v>
      </c>
      <c r="H4398" s="44">
        <v>8.8732999999999989E-3</v>
      </c>
      <c r="I4398" s="44">
        <v>1.25878E-2</v>
      </c>
      <c r="J4398" s="44">
        <v>3.5000000000000003E-2</v>
      </c>
      <c r="K4398" s="44">
        <v>1.8536E-2</v>
      </c>
      <c r="L4398" s="44">
        <v>5.1795000000000001E-3</v>
      </c>
      <c r="M4398" s="45">
        <v>3.3379999999999998E-3</v>
      </c>
      <c r="N4398" s="119"/>
    </row>
    <row r="4399" spans="4:14" ht="15.75" customHeight="1" x14ac:dyDescent="0.25">
      <c r="D4399" s="40"/>
      <c r="E4399" s="40"/>
      <c r="F4399" s="101">
        <v>42671</v>
      </c>
      <c r="G4399" s="44">
        <v>5.3267000000000002E-3</v>
      </c>
      <c r="H4399" s="44">
        <v>8.8593999999999999E-3</v>
      </c>
      <c r="I4399" s="44">
        <v>1.2582199999999998E-2</v>
      </c>
      <c r="J4399" s="44">
        <v>3.5000000000000003E-2</v>
      </c>
      <c r="K4399" s="44">
        <v>1.8467999999999998E-2</v>
      </c>
      <c r="L4399" s="44">
        <v>5.2059999999999997E-3</v>
      </c>
      <c r="M4399" s="45">
        <v>3.3166000000000003E-3</v>
      </c>
      <c r="N4399" s="119"/>
    </row>
    <row r="4400" spans="4:14" ht="15.75" customHeight="1" x14ac:dyDescent="0.25">
      <c r="D4400" s="40"/>
      <c r="E4400" s="40"/>
      <c r="F4400" s="101">
        <v>42674</v>
      </c>
      <c r="G4400" s="44">
        <v>5.3378000000000002E-3</v>
      </c>
      <c r="H4400" s="44">
        <v>8.8427999999999996E-3</v>
      </c>
      <c r="I4400" s="44">
        <v>1.256E-2</v>
      </c>
      <c r="J4400" s="44">
        <v>3.5000000000000003E-2</v>
      </c>
      <c r="K4400" s="44">
        <v>1.8255E-2</v>
      </c>
      <c r="L4400" s="44">
        <v>5.1248000000000005E-3</v>
      </c>
      <c r="M4400" s="45">
        <v>3.2404000000000001E-3</v>
      </c>
      <c r="N4400" s="119"/>
    </row>
    <row r="4401" spans="4:14" ht="15.75" customHeight="1" x14ac:dyDescent="0.25">
      <c r="D4401" s="40"/>
      <c r="E4401" s="40"/>
      <c r="F4401" s="101">
        <v>42675</v>
      </c>
      <c r="G4401" s="44">
        <v>5.3043999999999999E-3</v>
      </c>
      <c r="H4401" s="44">
        <v>8.8094000000000002E-3</v>
      </c>
      <c r="I4401" s="44">
        <v>1.25656E-2</v>
      </c>
      <c r="J4401" s="44">
        <v>3.5000000000000003E-2</v>
      </c>
      <c r="K4401" s="44">
        <v>1.8273999999999999E-2</v>
      </c>
      <c r="L4401" s="44">
        <v>5.1895999999999999E-3</v>
      </c>
      <c r="M4401" s="45">
        <v>3.1871E-3</v>
      </c>
      <c r="N4401" s="119"/>
    </row>
    <row r="4402" spans="4:14" ht="15.75" customHeight="1" x14ac:dyDescent="0.25">
      <c r="D4402" s="40"/>
      <c r="E4402" s="40"/>
      <c r="F4402" s="101">
        <v>42676</v>
      </c>
      <c r="G4402" s="44">
        <v>5.3200000000000001E-3</v>
      </c>
      <c r="H4402" s="44">
        <v>8.7566999999999992E-3</v>
      </c>
      <c r="I4402" s="44">
        <v>1.2482200000000001E-2</v>
      </c>
      <c r="J4402" s="44">
        <v>3.5000000000000003E-2</v>
      </c>
      <c r="K4402" s="44">
        <v>1.8024999999999999E-2</v>
      </c>
      <c r="L4402" s="44">
        <v>5.2620999999999996E-3</v>
      </c>
      <c r="M4402" s="45">
        <v>3.1570999999999999E-3</v>
      </c>
      <c r="N4402" s="119"/>
    </row>
    <row r="4403" spans="4:14" ht="15.75" customHeight="1" x14ac:dyDescent="0.25">
      <c r="D4403" s="40"/>
      <c r="E4403" s="40"/>
      <c r="F4403" s="101">
        <v>42677</v>
      </c>
      <c r="G4403" s="44">
        <v>5.3256000000000006E-3</v>
      </c>
      <c r="H4403" s="44">
        <v>8.8094000000000002E-3</v>
      </c>
      <c r="I4403" s="44">
        <v>1.2471099999999999E-2</v>
      </c>
      <c r="J4403" s="44">
        <v>3.5000000000000003E-2</v>
      </c>
      <c r="K4403" s="44">
        <v>1.8115000000000003E-2</v>
      </c>
      <c r="L4403" s="44">
        <v>5.2246000000000003E-3</v>
      </c>
      <c r="M4403" s="45">
        <v>3.0972999999999999E-3</v>
      </c>
      <c r="N4403" s="119"/>
    </row>
    <row r="4404" spans="4:14" ht="15.75" customHeight="1" x14ac:dyDescent="0.25">
      <c r="D4404" s="40"/>
      <c r="E4404" s="40"/>
      <c r="F4404" s="101">
        <v>42678</v>
      </c>
      <c r="G4404" s="44">
        <v>5.3533000000000001E-3</v>
      </c>
      <c r="H4404" s="44">
        <v>8.8260999999999999E-3</v>
      </c>
      <c r="I4404" s="44">
        <v>1.2454400000000001E-2</v>
      </c>
      <c r="J4404" s="44">
        <v>3.5000000000000003E-2</v>
      </c>
      <c r="K4404" s="44">
        <v>1.7762E-2</v>
      </c>
      <c r="L4404" s="44">
        <v>5.2071000000000001E-3</v>
      </c>
      <c r="M4404" s="45">
        <v>3.0681000000000003E-3</v>
      </c>
      <c r="N4404" s="119"/>
    </row>
    <row r="4405" spans="4:14" ht="15.75" customHeight="1" x14ac:dyDescent="0.25">
      <c r="D4405" s="40"/>
      <c r="E4405" s="40"/>
      <c r="F4405" s="101">
        <v>42681</v>
      </c>
      <c r="G4405" s="44">
        <v>5.3533000000000001E-3</v>
      </c>
      <c r="H4405" s="44">
        <v>8.8678000000000003E-3</v>
      </c>
      <c r="I4405" s="44">
        <v>1.25156E-2</v>
      </c>
      <c r="J4405" s="44">
        <v>3.5000000000000003E-2</v>
      </c>
      <c r="K4405" s="44">
        <v>1.8260999999999999E-2</v>
      </c>
      <c r="L4405" s="44">
        <v>5.1627000000000001E-3</v>
      </c>
      <c r="M4405" s="45">
        <v>2.9637000000000001E-3</v>
      </c>
      <c r="N4405" s="119"/>
    </row>
    <row r="4406" spans="4:14" ht="15.75" customHeight="1" x14ac:dyDescent="0.25">
      <c r="D4406" s="40"/>
      <c r="E4406" s="40"/>
      <c r="F4406" s="101">
        <v>42682</v>
      </c>
      <c r="G4406" s="44">
        <v>5.3700000000000006E-3</v>
      </c>
      <c r="H4406" s="44">
        <v>8.8232999999999992E-3</v>
      </c>
      <c r="I4406" s="44">
        <v>1.2537799999999998E-2</v>
      </c>
      <c r="J4406" s="44">
        <v>3.5000000000000003E-2</v>
      </c>
      <c r="K4406" s="44">
        <v>1.8547000000000001E-2</v>
      </c>
      <c r="L4406" s="44">
        <v>5.1571000000000004E-3</v>
      </c>
      <c r="M4406" s="45">
        <v>2.9337E-3</v>
      </c>
      <c r="N4406" s="119"/>
    </row>
    <row r="4407" spans="4:14" ht="15.75" customHeight="1" x14ac:dyDescent="0.25">
      <c r="D4407" s="40"/>
      <c r="E4407" s="40"/>
      <c r="F4407" s="101">
        <v>42683</v>
      </c>
      <c r="G4407" s="44">
        <v>5.3644000000000001E-3</v>
      </c>
      <c r="H4407" s="44">
        <v>8.8649999999999996E-3</v>
      </c>
      <c r="I4407" s="44">
        <v>1.2426699999999999E-2</v>
      </c>
      <c r="J4407" s="44">
        <v>3.5000000000000003E-2</v>
      </c>
      <c r="K4407" s="44">
        <v>2.0571000000000002E-2</v>
      </c>
      <c r="L4407" s="44">
        <v>5.1075000000000001E-3</v>
      </c>
      <c r="M4407" s="45">
        <v>2.9070000000000003E-3</v>
      </c>
      <c r="N4407" s="119"/>
    </row>
    <row r="4408" spans="4:14" ht="15.75" customHeight="1" x14ac:dyDescent="0.25">
      <c r="D4408" s="40"/>
      <c r="E4408" s="40"/>
      <c r="F4408" s="101">
        <v>42684</v>
      </c>
      <c r="G4408" s="44">
        <v>5.3817000000000005E-3</v>
      </c>
      <c r="H4408" s="44">
        <v>9.0206000000000001E-3</v>
      </c>
      <c r="I4408" s="44">
        <v>1.2582199999999998E-2</v>
      </c>
      <c r="J4408" s="44">
        <v>3.5000000000000003E-2</v>
      </c>
      <c r="K4408" s="44">
        <v>2.1501000000000003E-2</v>
      </c>
      <c r="L4408" s="44">
        <v>5.1336000000000003E-3</v>
      </c>
      <c r="M4408" s="45">
        <v>2.8941000000000001E-3</v>
      </c>
      <c r="N4408" s="119"/>
    </row>
    <row r="4409" spans="4:14" ht="15.75" customHeight="1" x14ac:dyDescent="0.25">
      <c r="D4409" s="40"/>
      <c r="E4409" s="40"/>
      <c r="F4409" s="101">
        <v>42685</v>
      </c>
      <c r="G4409" s="44">
        <v>5.3817000000000005E-3</v>
      </c>
      <c r="H4409" s="44">
        <v>9.0566999999999991E-3</v>
      </c>
      <c r="I4409" s="44">
        <v>1.2621100000000001E-2</v>
      </c>
      <c r="J4409" s="44" t="s">
        <v>33</v>
      </c>
      <c r="K4409" s="44">
        <v>2.1501000000000003E-2</v>
      </c>
      <c r="L4409" s="44" t="s">
        <v>33</v>
      </c>
      <c r="M4409" s="45">
        <v>2.8941000000000001E-3</v>
      </c>
      <c r="N4409" s="119"/>
    </row>
    <row r="4410" spans="4:14" ht="15.75" customHeight="1" x14ac:dyDescent="0.25">
      <c r="D4410" s="40"/>
      <c r="E4410" s="40"/>
      <c r="F4410" s="101">
        <v>42688</v>
      </c>
      <c r="G4410" s="44">
        <v>5.4206000000000002E-3</v>
      </c>
      <c r="H4410" s="44">
        <v>9.1122000000000009E-3</v>
      </c>
      <c r="I4410" s="44">
        <v>1.2748900000000001E-2</v>
      </c>
      <c r="J4410" s="44">
        <v>3.5000000000000003E-2</v>
      </c>
      <c r="K4410" s="44">
        <v>2.2614000000000002E-2</v>
      </c>
      <c r="L4410" s="44">
        <v>5.1893999999999994E-3</v>
      </c>
      <c r="M4410" s="45">
        <v>2.7602999999999998E-3</v>
      </c>
      <c r="N4410" s="119"/>
    </row>
    <row r="4411" spans="4:14" ht="15.75" customHeight="1" x14ac:dyDescent="0.25">
      <c r="D4411" s="40"/>
      <c r="E4411" s="40"/>
      <c r="F4411" s="101">
        <v>42689</v>
      </c>
      <c r="G4411" s="44">
        <v>5.5011000000000001E-3</v>
      </c>
      <c r="H4411" s="44">
        <v>9.0621999999999994E-3</v>
      </c>
      <c r="I4411" s="44">
        <v>1.2721100000000001E-2</v>
      </c>
      <c r="J4411" s="44">
        <v>3.5000000000000003E-2</v>
      </c>
      <c r="K4411" s="44">
        <v>2.2189E-2</v>
      </c>
      <c r="L4411" s="44">
        <v>5.3198000000000004E-3</v>
      </c>
      <c r="M4411" s="45">
        <v>2.7302999999999997E-3</v>
      </c>
      <c r="N4411" s="119"/>
    </row>
    <row r="4412" spans="4:14" ht="15.75" customHeight="1" x14ac:dyDescent="0.25">
      <c r="D4412" s="40"/>
      <c r="E4412" s="40"/>
      <c r="F4412" s="101">
        <v>42690</v>
      </c>
      <c r="G4412" s="44">
        <v>5.5456000000000004E-3</v>
      </c>
      <c r="H4412" s="44">
        <v>9.0872000000000001E-3</v>
      </c>
      <c r="I4412" s="44">
        <v>1.2754399999999999E-2</v>
      </c>
      <c r="J4412" s="44">
        <v>3.5000000000000003E-2</v>
      </c>
      <c r="K4412" s="44">
        <v>2.2225000000000002E-2</v>
      </c>
      <c r="L4412" s="44">
        <v>5.4439000000000006E-3</v>
      </c>
      <c r="M4412" s="45">
        <v>2.7835999999999998E-3</v>
      </c>
      <c r="N4412" s="119"/>
    </row>
    <row r="4413" spans="4:14" ht="15.75" customHeight="1" x14ac:dyDescent="0.25">
      <c r="D4413" s="40"/>
      <c r="E4413" s="40"/>
      <c r="F4413" s="101">
        <v>42691</v>
      </c>
      <c r="G4413" s="44">
        <v>5.6177999999999992E-3</v>
      </c>
      <c r="H4413" s="44">
        <v>9.1122000000000009E-3</v>
      </c>
      <c r="I4413" s="44">
        <v>1.2748900000000001E-2</v>
      </c>
      <c r="J4413" s="44">
        <v>3.5000000000000003E-2</v>
      </c>
      <c r="K4413" s="44">
        <v>2.3026000000000001E-2</v>
      </c>
      <c r="L4413" s="44">
        <v>5.4462E-3</v>
      </c>
      <c r="M4413" s="45">
        <v>2.9909999999999997E-3</v>
      </c>
      <c r="N4413" s="119"/>
    </row>
    <row r="4414" spans="4:14" ht="15.75" customHeight="1" x14ac:dyDescent="0.25">
      <c r="D4414" s="40"/>
      <c r="E4414" s="40"/>
      <c r="F4414" s="101">
        <v>42692</v>
      </c>
      <c r="G4414" s="44">
        <v>5.6599999999999992E-3</v>
      </c>
      <c r="H4414" s="44">
        <v>9.1622000000000006E-3</v>
      </c>
      <c r="I4414" s="44">
        <v>1.2793300000000001E-2</v>
      </c>
      <c r="J4414" s="44">
        <v>3.5000000000000003E-2</v>
      </c>
      <c r="K4414" s="44">
        <v>2.3547999999999999E-2</v>
      </c>
      <c r="L4414" s="44">
        <v>5.5100000000000001E-3</v>
      </c>
      <c r="M4414" s="45">
        <v>2.9970999999999999E-3</v>
      </c>
      <c r="N4414" s="119"/>
    </row>
    <row r="4415" spans="4:14" ht="15.75" customHeight="1" x14ac:dyDescent="0.25">
      <c r="D4415" s="40"/>
      <c r="E4415" s="40"/>
      <c r="F4415" s="101">
        <v>42695</v>
      </c>
      <c r="G4415" s="44">
        <v>5.6777999999999993E-3</v>
      </c>
      <c r="H4415" s="44">
        <v>9.1982999999999995E-3</v>
      </c>
      <c r="I4415" s="44">
        <v>1.2743299999999999E-2</v>
      </c>
      <c r="J4415" s="44">
        <v>3.5000000000000003E-2</v>
      </c>
      <c r="K4415" s="44">
        <v>2.3153999999999997E-2</v>
      </c>
      <c r="L4415" s="44">
        <v>5.4735999999999995E-3</v>
      </c>
      <c r="M4415" s="45">
        <v>3.1536999999999997E-3</v>
      </c>
      <c r="N4415" s="119"/>
    </row>
    <row r="4416" spans="4:14" ht="15.75" customHeight="1" x14ac:dyDescent="0.25">
      <c r="D4416" s="40"/>
      <c r="E4416" s="40"/>
      <c r="F4416" s="101">
        <v>42696</v>
      </c>
      <c r="G4416" s="44">
        <v>5.8421999999999997E-3</v>
      </c>
      <c r="H4416" s="44">
        <v>9.248300000000001E-3</v>
      </c>
      <c r="I4416" s="44">
        <v>1.2782199999999999E-2</v>
      </c>
      <c r="J4416" s="44">
        <v>3.5000000000000003E-2</v>
      </c>
      <c r="K4416" s="44">
        <v>2.3119000000000001E-2</v>
      </c>
      <c r="L4416" s="44">
        <v>5.6246999999999998E-3</v>
      </c>
      <c r="M4416" s="45">
        <v>3.2204E-3</v>
      </c>
      <c r="N4416" s="119"/>
    </row>
    <row r="4417" spans="4:14" ht="15.75" customHeight="1" x14ac:dyDescent="0.25">
      <c r="D4417" s="40"/>
      <c r="E4417" s="40"/>
      <c r="F4417" s="101">
        <v>42697</v>
      </c>
      <c r="G4417" s="44">
        <v>5.9199999999999999E-3</v>
      </c>
      <c r="H4417" s="44">
        <v>9.3010999999999996E-3</v>
      </c>
      <c r="I4417" s="44">
        <v>1.27989E-2</v>
      </c>
      <c r="J4417" s="44">
        <v>3.5000000000000003E-2</v>
      </c>
      <c r="K4417" s="44">
        <v>2.3498000000000002E-2</v>
      </c>
      <c r="L4417" s="44">
        <v>5.4973000000000001E-3</v>
      </c>
      <c r="M4417" s="45">
        <v>3.2904000000000002E-3</v>
      </c>
      <c r="N4417" s="119"/>
    </row>
    <row r="4418" spans="4:14" ht="15.75" customHeight="1" x14ac:dyDescent="0.25">
      <c r="D4418" s="40"/>
      <c r="E4418" s="40"/>
      <c r="F4418" s="101">
        <v>42698</v>
      </c>
      <c r="G4418" s="44">
        <v>6.0255999999999999E-3</v>
      </c>
      <c r="H4418" s="44">
        <v>9.3705999999999998E-3</v>
      </c>
      <c r="I4418" s="44">
        <v>1.28878E-2</v>
      </c>
      <c r="J4418" s="44" t="s">
        <v>33</v>
      </c>
      <c r="K4418" s="44">
        <v>2.3498000000000002E-2</v>
      </c>
      <c r="L4418" s="44" t="s">
        <v>33</v>
      </c>
      <c r="M4418" s="45">
        <v>3.2904000000000002E-3</v>
      </c>
      <c r="N4418" s="119"/>
    </row>
    <row r="4419" spans="4:14" ht="15.75" customHeight="1" x14ac:dyDescent="0.25">
      <c r="D4419" s="40"/>
      <c r="E4419" s="40"/>
      <c r="F4419" s="101">
        <v>42699</v>
      </c>
      <c r="G4419" s="44">
        <v>6.0589000000000007E-3</v>
      </c>
      <c r="H4419" s="44">
        <v>9.3732999999999993E-3</v>
      </c>
      <c r="I4419" s="44">
        <v>1.28989E-2</v>
      </c>
      <c r="J4419" s="44">
        <v>3.5000000000000003E-2</v>
      </c>
      <c r="K4419" s="44">
        <v>2.3572000000000003E-2</v>
      </c>
      <c r="L4419" s="44">
        <v>5.4108000000000003E-3</v>
      </c>
      <c r="M4419" s="45">
        <v>3.5474E-3</v>
      </c>
      <c r="N4419" s="119"/>
    </row>
    <row r="4420" spans="4:14" ht="15.75" customHeight="1" x14ac:dyDescent="0.25">
      <c r="D4420" s="40"/>
      <c r="E4420" s="40"/>
      <c r="F4420" s="101">
        <v>42702</v>
      </c>
      <c r="G4420" s="44">
        <v>6.0561E-3</v>
      </c>
      <c r="H4420" s="44">
        <v>9.3510999999999993E-3</v>
      </c>
      <c r="I4420" s="44">
        <v>1.28989E-2</v>
      </c>
      <c r="J4420" s="44">
        <v>3.5000000000000003E-2</v>
      </c>
      <c r="K4420" s="44">
        <v>2.3123999999999999E-2</v>
      </c>
      <c r="L4420" s="44">
        <v>5.5640000000000004E-3</v>
      </c>
      <c r="M4420" s="45">
        <v>3.6871999999999999E-3</v>
      </c>
      <c r="N4420" s="119"/>
    </row>
    <row r="4421" spans="4:14" ht="15.75" customHeight="1" x14ac:dyDescent="0.25">
      <c r="D4421" s="40"/>
      <c r="E4421" s="40"/>
      <c r="F4421" s="101">
        <v>42703</v>
      </c>
      <c r="G4421" s="44">
        <v>6.1672000000000003E-3</v>
      </c>
      <c r="H4421" s="44">
        <v>9.3066999999999993E-3</v>
      </c>
      <c r="I4421" s="44">
        <v>1.2926699999999999E-2</v>
      </c>
      <c r="J4421" s="44">
        <v>3.5000000000000003E-2</v>
      </c>
      <c r="K4421" s="44">
        <v>2.291E-2</v>
      </c>
      <c r="L4421" s="44">
        <v>5.6565000000000001E-3</v>
      </c>
      <c r="M4421" s="45">
        <v>3.7805E-3</v>
      </c>
      <c r="N4421" s="119"/>
    </row>
    <row r="4422" spans="4:14" ht="15.75" customHeight="1" x14ac:dyDescent="0.25">
      <c r="D4422" s="40"/>
      <c r="E4422" s="40"/>
      <c r="F4422" s="101">
        <v>42704</v>
      </c>
      <c r="G4422" s="44">
        <v>6.2366999999999995E-3</v>
      </c>
      <c r="H4422" s="44">
        <v>9.3416999999999997E-3</v>
      </c>
      <c r="I4422" s="44">
        <v>1.28878E-2</v>
      </c>
      <c r="J4422" s="44">
        <v>3.5000000000000003E-2</v>
      </c>
      <c r="K4422" s="44">
        <v>2.3809E-2</v>
      </c>
      <c r="L4422" s="44">
        <v>5.6254E-3</v>
      </c>
      <c r="M4422" s="45">
        <v>3.8639E-3</v>
      </c>
      <c r="N4422" s="119"/>
    </row>
    <row r="4423" spans="4:14" ht="15.75" customHeight="1" x14ac:dyDescent="0.25">
      <c r="D4423" s="40"/>
      <c r="E4423" s="40"/>
      <c r="F4423" s="101">
        <v>42705</v>
      </c>
      <c r="G4423" s="44">
        <v>6.3449999999999999E-3</v>
      </c>
      <c r="H4423" s="44">
        <v>9.4167000000000001E-3</v>
      </c>
      <c r="I4423" s="44">
        <v>1.291E-2</v>
      </c>
      <c r="J4423" s="44">
        <v>3.5000000000000003E-2</v>
      </c>
      <c r="K4423" s="44">
        <v>2.4481000000000003E-2</v>
      </c>
      <c r="L4423" s="44">
        <v>5.6005999999999998E-3</v>
      </c>
      <c r="M4423" s="45">
        <v>4.0128000000000004E-3</v>
      </c>
      <c r="N4423" s="119"/>
    </row>
    <row r="4424" spans="4:14" ht="15.75" customHeight="1" x14ac:dyDescent="0.25">
      <c r="D4424" s="40"/>
      <c r="E4424" s="40"/>
      <c r="F4424" s="101">
        <v>42706</v>
      </c>
      <c r="G4424" s="44">
        <v>6.4666999999999997E-3</v>
      </c>
      <c r="H4424" s="44">
        <v>9.463899999999999E-3</v>
      </c>
      <c r="I4424" s="44">
        <v>1.2915600000000001E-2</v>
      </c>
      <c r="J4424" s="44">
        <v>3.5000000000000003E-2</v>
      </c>
      <c r="K4424" s="44">
        <v>2.3831000000000001E-2</v>
      </c>
      <c r="L4424" s="44">
        <v>5.5998000000000003E-3</v>
      </c>
      <c r="M4424" s="45">
        <v>4.0568999999999996E-3</v>
      </c>
      <c r="N4424" s="119"/>
    </row>
    <row r="4425" spans="4:14" ht="15.75" customHeight="1" x14ac:dyDescent="0.25">
      <c r="D4425" s="40"/>
      <c r="E4425" s="40"/>
      <c r="F4425" s="101">
        <v>42709</v>
      </c>
      <c r="G4425" s="44">
        <v>6.5193999999999998E-3</v>
      </c>
      <c r="H4425" s="44">
        <v>9.4806000000000005E-3</v>
      </c>
      <c r="I4425" s="44">
        <v>1.291E-2</v>
      </c>
      <c r="J4425" s="44">
        <v>3.5000000000000003E-2</v>
      </c>
      <c r="K4425" s="44">
        <v>2.3941E-2</v>
      </c>
      <c r="L4425" s="44">
        <v>5.6342000000000007E-3</v>
      </c>
      <c r="M4425" s="45">
        <v>4.2748999999999999E-3</v>
      </c>
      <c r="N4425" s="119"/>
    </row>
    <row r="4426" spans="4:14" ht="15.75" customHeight="1" x14ac:dyDescent="0.25">
      <c r="D4426" s="40"/>
      <c r="E4426" s="40"/>
      <c r="F4426" s="101">
        <v>42710</v>
      </c>
      <c r="G4426" s="44">
        <v>6.4888999999999997E-3</v>
      </c>
      <c r="H4426" s="44">
        <v>9.508299999999999E-3</v>
      </c>
      <c r="I4426" s="44">
        <v>1.29322E-2</v>
      </c>
      <c r="J4426" s="44">
        <v>3.5000000000000003E-2</v>
      </c>
      <c r="K4426" s="44">
        <v>2.3887000000000002E-2</v>
      </c>
      <c r="L4426" s="44">
        <v>5.8247000000000004E-3</v>
      </c>
      <c r="M4426" s="45">
        <v>4.3619999999999996E-3</v>
      </c>
      <c r="N4426" s="119"/>
    </row>
    <row r="4427" spans="4:14" ht="15.75" customHeight="1" x14ac:dyDescent="0.25">
      <c r="D4427" s="40"/>
      <c r="E4427" s="40"/>
      <c r="F4427" s="101">
        <v>42711</v>
      </c>
      <c r="G4427" s="44">
        <v>6.5417000000000001E-3</v>
      </c>
      <c r="H4427" s="44">
        <v>9.508299999999999E-3</v>
      </c>
      <c r="I4427" s="44">
        <v>1.29322E-2</v>
      </c>
      <c r="J4427" s="44">
        <v>3.5000000000000003E-2</v>
      </c>
      <c r="K4427" s="44">
        <v>2.3401000000000002E-2</v>
      </c>
      <c r="L4427" s="44">
        <v>5.9172999999999995E-3</v>
      </c>
      <c r="M4427" s="45">
        <v>4.5008999999999995E-3</v>
      </c>
      <c r="N4427" s="119"/>
    </row>
    <row r="4428" spans="4:14" ht="15.75" customHeight="1" x14ac:dyDescent="0.25">
      <c r="D4428" s="40"/>
      <c r="E4428" s="40"/>
      <c r="F4428" s="101">
        <v>42712</v>
      </c>
      <c r="G4428" s="44">
        <v>6.6388999999999997E-3</v>
      </c>
      <c r="H4428" s="44">
        <v>9.5306000000000002E-3</v>
      </c>
      <c r="I4428" s="44">
        <v>1.29322E-2</v>
      </c>
      <c r="J4428" s="44">
        <v>3.5000000000000003E-2</v>
      </c>
      <c r="K4428" s="44">
        <v>2.4070999999999999E-2</v>
      </c>
      <c r="L4428" s="44">
        <v>6.2031999999999999E-3</v>
      </c>
      <c r="M4428" s="45">
        <v>4.5601999999999995E-3</v>
      </c>
      <c r="N4428" s="119"/>
    </row>
    <row r="4429" spans="4:14" ht="15.75" customHeight="1" x14ac:dyDescent="0.25">
      <c r="D4429" s="40"/>
      <c r="E4429" s="40"/>
      <c r="F4429" s="101">
        <v>42713</v>
      </c>
      <c r="G4429" s="44">
        <v>6.8000000000000005E-3</v>
      </c>
      <c r="H4429" s="44">
        <v>9.5650000000000006E-3</v>
      </c>
      <c r="I4429" s="44">
        <v>1.2960000000000001E-2</v>
      </c>
      <c r="J4429" s="44">
        <v>3.5000000000000003E-2</v>
      </c>
      <c r="K4429" s="44">
        <v>2.4674999999999999E-2</v>
      </c>
      <c r="L4429" s="44">
        <v>6.1354000000000001E-3</v>
      </c>
      <c r="M4429" s="45">
        <v>4.6233999999999997E-3</v>
      </c>
      <c r="N4429" s="119"/>
    </row>
    <row r="4430" spans="4:14" ht="15.75" customHeight="1" x14ac:dyDescent="0.25">
      <c r="D4430" s="40"/>
      <c r="E4430" s="40"/>
      <c r="F4430" s="101">
        <v>42716</v>
      </c>
      <c r="G4430" s="44">
        <v>6.9471999999999997E-3</v>
      </c>
      <c r="H4430" s="44">
        <v>9.5872000000000006E-3</v>
      </c>
      <c r="I4430" s="44">
        <v>1.2987800000000001E-2</v>
      </c>
      <c r="J4430" s="44">
        <v>3.5000000000000003E-2</v>
      </c>
      <c r="K4430" s="44">
        <v>2.4712000000000001E-2</v>
      </c>
      <c r="L4430" s="44">
        <v>6.1612000000000004E-3</v>
      </c>
      <c r="M4430" s="45">
        <v>4.8266999999999997E-3</v>
      </c>
      <c r="N4430" s="119"/>
    </row>
    <row r="4431" spans="4:14" ht="15.75" customHeight="1" x14ac:dyDescent="0.25">
      <c r="D4431" s="40"/>
      <c r="E4431" s="40"/>
      <c r="F4431" s="101">
        <v>42717</v>
      </c>
      <c r="G4431" s="44">
        <v>7.0388999999999998E-3</v>
      </c>
      <c r="H4431" s="44">
        <v>9.6343999999999996E-3</v>
      </c>
      <c r="I4431" s="44">
        <v>1.2982199999999999E-2</v>
      </c>
      <c r="J4431" s="44">
        <v>3.5000000000000003E-2</v>
      </c>
      <c r="K4431" s="44">
        <v>2.4712999999999999E-2</v>
      </c>
      <c r="L4431" s="44">
        <v>6.2493000000000002E-3</v>
      </c>
      <c r="M4431" s="45">
        <v>4.8976999999999996E-3</v>
      </c>
      <c r="N4431" s="119"/>
    </row>
    <row r="4432" spans="4:14" ht="15.75" customHeight="1" x14ac:dyDescent="0.25">
      <c r="D4432" s="40"/>
      <c r="E4432" s="40"/>
      <c r="F4432" s="101">
        <v>42718</v>
      </c>
      <c r="G4432" s="44">
        <v>7.0728000000000006E-3</v>
      </c>
      <c r="H4432" s="44">
        <v>9.7038999999999997E-3</v>
      </c>
      <c r="I4432" s="44">
        <v>1.2982199999999999E-2</v>
      </c>
      <c r="J4432" s="44">
        <v>3.5000000000000003E-2</v>
      </c>
      <c r="K4432" s="44">
        <v>2.5707000000000001E-2</v>
      </c>
      <c r="L4432" s="44">
        <v>6.6152999999999993E-3</v>
      </c>
      <c r="M4432" s="45">
        <v>5.0305000000000002E-3</v>
      </c>
      <c r="N4432" s="119"/>
    </row>
    <row r="4433" spans="4:14" ht="15.75" customHeight="1" x14ac:dyDescent="0.25">
      <c r="D4433" s="40"/>
      <c r="E4433" s="40"/>
      <c r="F4433" s="101">
        <v>42719</v>
      </c>
      <c r="G4433" s="44">
        <v>7.3622000000000002E-3</v>
      </c>
      <c r="H4433" s="44">
        <v>9.9316999999999999E-3</v>
      </c>
      <c r="I4433" s="44">
        <v>1.3226700000000001E-2</v>
      </c>
      <c r="J4433" s="44">
        <v>3.7499999999999999E-2</v>
      </c>
      <c r="K4433" s="44">
        <v>2.5966999999999997E-2</v>
      </c>
      <c r="L4433" s="44">
        <v>6.8649000000000002E-3</v>
      </c>
      <c r="M4433" s="45">
        <v>5.1041000000000003E-3</v>
      </c>
      <c r="N4433" s="119"/>
    </row>
    <row r="4434" spans="4:14" ht="15.75" customHeight="1" x14ac:dyDescent="0.25">
      <c r="D4434" s="40"/>
      <c r="E4434" s="40"/>
      <c r="F4434" s="101">
        <v>42720</v>
      </c>
      <c r="G4434" s="44">
        <v>7.3899999999999999E-3</v>
      </c>
      <c r="H4434" s="44">
        <v>9.9733000000000009E-3</v>
      </c>
      <c r="I4434" s="44">
        <v>1.31989E-2</v>
      </c>
      <c r="J4434" s="44">
        <v>3.7499999999999999E-2</v>
      </c>
      <c r="K4434" s="44">
        <v>2.5916000000000002E-2</v>
      </c>
      <c r="L4434" s="44">
        <v>7.3465000000000006E-3</v>
      </c>
      <c r="M4434" s="45">
        <v>5.1073000000000004E-3</v>
      </c>
      <c r="N4434" s="119"/>
    </row>
    <row r="4435" spans="4:14" ht="15.75" customHeight="1" x14ac:dyDescent="0.25">
      <c r="D4435" s="40"/>
      <c r="E4435" s="40"/>
      <c r="F4435" s="101">
        <v>42723</v>
      </c>
      <c r="G4435" s="44">
        <v>7.4399999999999996E-3</v>
      </c>
      <c r="H4435" s="44">
        <v>9.9427999999999999E-3</v>
      </c>
      <c r="I4435" s="44">
        <v>1.31767E-2</v>
      </c>
      <c r="J4435" s="44">
        <v>3.7499999999999999E-2</v>
      </c>
      <c r="K4435" s="44">
        <v>2.5381999999999998E-2</v>
      </c>
      <c r="L4435" s="44">
        <v>7.6108E-3</v>
      </c>
      <c r="M4435" s="45">
        <v>5.1688000000000003E-3</v>
      </c>
      <c r="N4435" s="119"/>
    </row>
    <row r="4436" spans="4:14" ht="15.75" customHeight="1" x14ac:dyDescent="0.25">
      <c r="D4436" s="40"/>
      <c r="E4436" s="40"/>
      <c r="F4436" s="101">
        <v>42724</v>
      </c>
      <c r="G4436" s="44">
        <v>7.4900000000000001E-3</v>
      </c>
      <c r="H4436" s="44">
        <v>9.9621999999999992E-3</v>
      </c>
      <c r="I4436" s="44">
        <v>1.32044E-2</v>
      </c>
      <c r="J4436" s="44">
        <v>3.7499999999999999E-2</v>
      </c>
      <c r="K4436" s="44">
        <v>2.5586000000000001E-2</v>
      </c>
      <c r="L4436" s="44">
        <v>7.9344000000000012E-3</v>
      </c>
      <c r="M4436" s="45">
        <v>5.1753000000000007E-3</v>
      </c>
      <c r="N4436" s="119"/>
    </row>
    <row r="4437" spans="4:14" ht="15.75" customHeight="1" x14ac:dyDescent="0.25">
      <c r="D4437" s="40"/>
      <c r="E4437" s="40"/>
      <c r="F4437" s="101">
        <v>42725</v>
      </c>
      <c r="G4437" s="44">
        <v>7.5500000000000003E-3</v>
      </c>
      <c r="H4437" s="44">
        <v>9.9760999999999999E-3</v>
      </c>
      <c r="I4437" s="44">
        <v>1.316E-2</v>
      </c>
      <c r="J4437" s="44">
        <v>3.7499999999999999E-2</v>
      </c>
      <c r="K4437" s="44">
        <v>2.5348000000000002E-2</v>
      </c>
      <c r="L4437" s="44">
        <v>7.8508999999999992E-3</v>
      </c>
      <c r="M4437" s="45">
        <v>5.1798999999999994E-3</v>
      </c>
      <c r="N4437" s="119"/>
    </row>
    <row r="4438" spans="4:14" ht="15.75" customHeight="1" x14ac:dyDescent="0.25">
      <c r="D4438" s="40"/>
      <c r="E4438" s="40"/>
      <c r="F4438" s="101">
        <v>42726</v>
      </c>
      <c r="G4438" s="44">
        <v>7.5610999999999994E-3</v>
      </c>
      <c r="H4438" s="44">
        <v>9.9705999999999996E-3</v>
      </c>
      <c r="I4438" s="44">
        <v>1.316E-2</v>
      </c>
      <c r="J4438" s="44">
        <v>3.7499999999999999E-2</v>
      </c>
      <c r="K4438" s="44">
        <v>2.5514999999999999E-2</v>
      </c>
      <c r="L4438" s="44">
        <v>7.7285000000000001E-3</v>
      </c>
      <c r="M4438" s="45">
        <v>5.1980000000000004E-3</v>
      </c>
      <c r="N4438" s="119"/>
    </row>
    <row r="4439" spans="4:14" ht="15.75" customHeight="1" x14ac:dyDescent="0.25">
      <c r="D4439" s="40"/>
      <c r="E4439" s="40"/>
      <c r="F4439" s="101">
        <v>42727</v>
      </c>
      <c r="G4439" s="44">
        <v>7.6110999999999991E-3</v>
      </c>
      <c r="H4439" s="44">
        <v>9.9705999999999996E-3</v>
      </c>
      <c r="I4439" s="44">
        <v>1.31656E-2</v>
      </c>
      <c r="J4439" s="44">
        <v>3.7499999999999999E-2</v>
      </c>
      <c r="K4439" s="44">
        <v>2.5373E-2</v>
      </c>
      <c r="L4439" s="44">
        <v>7.6444999999999994E-3</v>
      </c>
      <c r="M4439" s="45">
        <v>5.2172E-3</v>
      </c>
      <c r="N4439" s="119"/>
    </row>
    <row r="4440" spans="4:14" ht="15.75" customHeight="1" x14ac:dyDescent="0.25">
      <c r="D4440" s="40"/>
      <c r="E4440" s="40"/>
      <c r="F4440" s="101">
        <v>42730</v>
      </c>
      <c r="G4440" s="44" t="s">
        <v>33</v>
      </c>
      <c r="H4440" s="44" t="s">
        <v>33</v>
      </c>
      <c r="I4440" s="44" t="s">
        <v>33</v>
      </c>
      <c r="J4440" s="44" t="s">
        <v>33</v>
      </c>
      <c r="K4440" s="44">
        <v>2.5373E-2</v>
      </c>
      <c r="L4440" s="44" t="s">
        <v>33</v>
      </c>
      <c r="M4440" s="45">
        <v>5.2172E-3</v>
      </c>
      <c r="N4440" s="119"/>
    </row>
    <row r="4441" spans="4:14" ht="15.75" customHeight="1" x14ac:dyDescent="0.25">
      <c r="D4441" s="40"/>
      <c r="E4441" s="40"/>
      <c r="F4441" s="101">
        <v>42731</v>
      </c>
      <c r="G4441" s="44" t="s">
        <v>33</v>
      </c>
      <c r="H4441" s="44" t="s">
        <v>33</v>
      </c>
      <c r="I4441" s="44" t="s">
        <v>33</v>
      </c>
      <c r="J4441" s="44">
        <v>3.7499999999999999E-2</v>
      </c>
      <c r="K4441" s="44">
        <v>2.5596000000000001E-2</v>
      </c>
      <c r="L4441" s="44">
        <v>7.6610000000000003E-3</v>
      </c>
      <c r="M4441" s="45">
        <v>5.2463000000000006E-3</v>
      </c>
      <c r="N4441" s="119"/>
    </row>
    <row r="4442" spans="4:14" ht="15.75" customHeight="1" x14ac:dyDescent="0.25">
      <c r="D4442" s="40"/>
      <c r="E4442" s="40"/>
      <c r="F4442" s="101">
        <v>42732</v>
      </c>
      <c r="G4442" s="44">
        <v>7.7000000000000002E-3</v>
      </c>
      <c r="H4442" s="44">
        <v>9.9816999999999996E-3</v>
      </c>
      <c r="I4442" s="44">
        <v>1.31767E-2</v>
      </c>
      <c r="J4442" s="44">
        <v>3.7499999999999999E-2</v>
      </c>
      <c r="K4442" s="44">
        <v>2.5080000000000002E-2</v>
      </c>
      <c r="L4442" s="44">
        <v>7.7997000000000006E-3</v>
      </c>
      <c r="M4442" s="45">
        <v>5.2617999999999996E-3</v>
      </c>
      <c r="N4442" s="119"/>
    </row>
    <row r="4443" spans="4:14" ht="15.75" customHeight="1" x14ac:dyDescent="0.25">
      <c r="D4443" s="40"/>
      <c r="E4443" s="40"/>
      <c r="F4443" s="101">
        <v>42733</v>
      </c>
      <c r="G4443" s="44">
        <v>7.7110999999999994E-3</v>
      </c>
      <c r="H4443" s="44">
        <v>9.9789000000000006E-3</v>
      </c>
      <c r="I4443" s="44">
        <v>1.31767E-2</v>
      </c>
      <c r="J4443" s="44">
        <v>3.7499999999999999E-2</v>
      </c>
      <c r="K4443" s="44">
        <v>2.4750000000000001E-2</v>
      </c>
      <c r="L4443" s="44">
        <v>7.8480000000000008E-3</v>
      </c>
      <c r="M4443" s="45">
        <v>5.2573999999999997E-3</v>
      </c>
      <c r="N4443" s="119"/>
    </row>
    <row r="4444" spans="4:14" ht="15.75" customHeight="1" x14ac:dyDescent="0.25">
      <c r="D4444" s="40"/>
      <c r="E4444" s="40"/>
      <c r="F4444" s="101">
        <v>42734</v>
      </c>
      <c r="G4444" s="44">
        <v>7.7166999999999999E-3</v>
      </c>
      <c r="H4444" s="44">
        <v>9.9789000000000006E-3</v>
      </c>
      <c r="I4444" s="44">
        <v>1.31767E-2</v>
      </c>
      <c r="J4444" s="44">
        <v>3.7499999999999999E-2</v>
      </c>
      <c r="K4444" s="44">
        <v>2.4443000000000003E-2</v>
      </c>
      <c r="L4444" s="44">
        <v>7.6785999999999998E-3</v>
      </c>
      <c r="M4444" s="45">
        <v>5.2624000000000004E-3</v>
      </c>
      <c r="N4444" s="119"/>
    </row>
    <row r="4445" spans="4:14" ht="15.75" customHeight="1" x14ac:dyDescent="0.25">
      <c r="D4445" s="40"/>
      <c r="E4445" s="40"/>
      <c r="F4445" s="101">
        <v>42737</v>
      </c>
      <c r="G4445" s="44" t="s">
        <v>33</v>
      </c>
      <c r="H4445" s="44" t="s">
        <v>33</v>
      </c>
      <c r="I4445" s="44" t="s">
        <v>33</v>
      </c>
      <c r="J4445" s="44" t="s">
        <v>33</v>
      </c>
      <c r="K4445" s="44">
        <v>2.4443000000000003E-2</v>
      </c>
      <c r="L4445" s="44" t="s">
        <v>33</v>
      </c>
      <c r="M4445" s="45">
        <v>5.2624000000000004E-3</v>
      </c>
      <c r="N4445" s="119"/>
    </row>
    <row r="4446" spans="4:14" ht="15.75" customHeight="1" x14ac:dyDescent="0.25">
      <c r="D4446" s="40"/>
      <c r="E4446" s="40"/>
      <c r="F4446" s="101">
        <v>42738</v>
      </c>
      <c r="G4446" s="44">
        <v>7.7332999999999994E-3</v>
      </c>
      <c r="H4446" s="44">
        <v>9.9871999999999999E-3</v>
      </c>
      <c r="I4446" s="44">
        <v>1.31767E-2</v>
      </c>
      <c r="J4446" s="44">
        <v>3.7499999999999999E-2</v>
      </c>
      <c r="K4446" s="44">
        <v>2.4444E-2</v>
      </c>
      <c r="L4446" s="44">
        <v>7.4641999999999998E-3</v>
      </c>
      <c r="M4446" s="45">
        <v>5.3624000000000007E-3</v>
      </c>
      <c r="N4446" s="119"/>
    </row>
    <row r="4447" spans="4:14" ht="15.75" customHeight="1" x14ac:dyDescent="0.25">
      <c r="D4447" s="40"/>
      <c r="E4447" s="40"/>
      <c r="F4447" s="101">
        <v>42739</v>
      </c>
      <c r="G4447" s="44">
        <v>7.6556000000000003E-3</v>
      </c>
      <c r="H4447" s="44">
        <v>1.00511E-2</v>
      </c>
      <c r="I4447" s="44">
        <v>1.3215600000000001E-2</v>
      </c>
      <c r="J4447" s="44">
        <v>3.7499999999999999E-2</v>
      </c>
      <c r="K4447" s="44">
        <v>2.4390000000000002E-2</v>
      </c>
      <c r="L4447" s="44">
        <v>7.3884000000000007E-3</v>
      </c>
      <c r="M4447" s="45">
        <v>5.3769999999999998E-3</v>
      </c>
      <c r="N4447" s="119"/>
    </row>
    <row r="4448" spans="4:14" ht="15.75" customHeight="1" x14ac:dyDescent="0.25">
      <c r="D4448" s="40"/>
      <c r="E4448" s="40"/>
      <c r="F4448" s="101">
        <v>42740</v>
      </c>
      <c r="G4448" s="44">
        <v>7.6556000000000003E-3</v>
      </c>
      <c r="H4448" s="44">
        <v>1.0092799999999999E-2</v>
      </c>
      <c r="I4448" s="44">
        <v>1.321E-2</v>
      </c>
      <c r="J4448" s="44">
        <v>3.7499999999999999E-2</v>
      </c>
      <c r="K4448" s="44">
        <v>2.3443000000000002E-2</v>
      </c>
      <c r="L4448" s="44">
        <v>7.5148000000000003E-3</v>
      </c>
      <c r="M4448" s="45">
        <v>5.3730999999999996E-3</v>
      </c>
      <c r="N4448" s="119"/>
    </row>
    <row r="4449" spans="4:14" ht="15.75" customHeight="1" x14ac:dyDescent="0.25">
      <c r="D4449" s="40"/>
      <c r="E4449" s="40"/>
      <c r="F4449" s="101">
        <v>42741</v>
      </c>
      <c r="G4449" s="44">
        <v>7.6332999999999991E-3</v>
      </c>
      <c r="H4449" s="44">
        <v>1.01011E-2</v>
      </c>
      <c r="I4449" s="44">
        <v>1.32433E-2</v>
      </c>
      <c r="J4449" s="44">
        <v>3.7499999999999999E-2</v>
      </c>
      <c r="K4449" s="44">
        <v>2.4192999999999999E-2</v>
      </c>
      <c r="L4449" s="44">
        <v>7.6756000000000003E-3</v>
      </c>
      <c r="M4449" s="45">
        <v>5.3753999999999998E-3</v>
      </c>
      <c r="N4449" s="119"/>
    </row>
    <row r="4450" spans="4:14" ht="15.75" customHeight="1" x14ac:dyDescent="0.25">
      <c r="D4450" s="40"/>
      <c r="E4450" s="40"/>
      <c r="F4450" s="101">
        <v>42744</v>
      </c>
      <c r="G4450" s="44">
        <v>7.6332999999999991E-3</v>
      </c>
      <c r="H4450" s="44">
        <v>1.0148299999999999E-2</v>
      </c>
      <c r="I4450" s="44">
        <v>1.33156E-2</v>
      </c>
      <c r="J4450" s="44">
        <v>3.7499999999999999E-2</v>
      </c>
      <c r="K4450" s="44">
        <v>2.3647000000000001E-2</v>
      </c>
      <c r="L4450" s="44">
        <v>7.8078999999999996E-3</v>
      </c>
      <c r="M4450" s="45">
        <v>5.3624000000000007E-3</v>
      </c>
      <c r="N4450" s="119"/>
    </row>
    <row r="4451" spans="4:14" ht="15.75" customHeight="1" x14ac:dyDescent="0.25">
      <c r="D4451" s="40"/>
      <c r="E4451" s="40"/>
      <c r="F4451" s="101">
        <v>42745</v>
      </c>
      <c r="G4451" s="44">
        <v>7.6500000000000005E-3</v>
      </c>
      <c r="H4451" s="44">
        <v>1.0178899999999999E-2</v>
      </c>
      <c r="I4451" s="44">
        <v>1.33378E-2</v>
      </c>
      <c r="J4451" s="44">
        <v>3.7499999999999999E-2</v>
      </c>
      <c r="K4451" s="44">
        <v>2.3757E-2</v>
      </c>
      <c r="L4451" s="44">
        <v>7.8730999999999992E-3</v>
      </c>
      <c r="M4451" s="45">
        <v>5.3720999999999994E-3</v>
      </c>
      <c r="N4451" s="119"/>
    </row>
    <row r="4452" spans="4:14" ht="15.75" customHeight="1" x14ac:dyDescent="0.25">
      <c r="D4452" s="40"/>
      <c r="E4452" s="40"/>
      <c r="F4452" s="101">
        <v>42746</v>
      </c>
      <c r="G4452" s="44">
        <v>7.6722000000000005E-3</v>
      </c>
      <c r="H4452" s="44">
        <v>1.0217799999999999E-2</v>
      </c>
      <c r="I4452" s="44">
        <v>1.3346100000000001E-2</v>
      </c>
      <c r="J4452" s="44">
        <v>3.7499999999999999E-2</v>
      </c>
      <c r="K4452" s="44">
        <v>2.3721000000000003E-2</v>
      </c>
      <c r="L4452" s="44">
        <v>7.8770000000000003E-3</v>
      </c>
      <c r="M4452" s="45">
        <v>5.3861000000000004E-3</v>
      </c>
      <c r="N4452" s="119"/>
    </row>
    <row r="4453" spans="4:14" ht="15.75" customHeight="1" x14ac:dyDescent="0.25">
      <c r="D4453" s="40"/>
      <c r="E4453" s="40"/>
      <c r="F4453" s="101">
        <v>42747</v>
      </c>
      <c r="G4453" s="44">
        <v>7.6722000000000005E-3</v>
      </c>
      <c r="H4453" s="44">
        <v>1.0217799999999999E-2</v>
      </c>
      <c r="I4453" s="44">
        <v>1.33267E-2</v>
      </c>
      <c r="J4453" s="44">
        <v>3.7499999999999999E-2</v>
      </c>
      <c r="K4453" s="44">
        <v>2.3631000000000003E-2</v>
      </c>
      <c r="L4453" s="44">
        <v>7.8735999999999997E-3</v>
      </c>
      <c r="M4453" s="45">
        <v>5.3949999999999996E-3</v>
      </c>
      <c r="N4453" s="119"/>
    </row>
    <row r="4454" spans="4:14" ht="15.75" customHeight="1" x14ac:dyDescent="0.25">
      <c r="D4454" s="40"/>
      <c r="E4454" s="40"/>
      <c r="F4454" s="101">
        <v>42748</v>
      </c>
      <c r="G4454" s="44">
        <v>7.6832999999999997E-3</v>
      </c>
      <c r="H4454" s="44">
        <v>1.02317E-2</v>
      </c>
      <c r="I4454" s="44">
        <v>1.33156E-2</v>
      </c>
      <c r="J4454" s="44">
        <v>3.7499999999999999E-2</v>
      </c>
      <c r="K4454" s="44">
        <v>2.3963999999999999E-2</v>
      </c>
      <c r="L4454" s="44">
        <v>7.7420999999999992E-3</v>
      </c>
      <c r="M4454" s="45">
        <v>5.4012000000000001E-3</v>
      </c>
      <c r="N4454" s="119"/>
    </row>
    <row r="4455" spans="4:14" ht="15.75" customHeight="1" x14ac:dyDescent="0.25">
      <c r="D4455" s="40"/>
      <c r="E4455" s="40"/>
      <c r="F4455" s="101">
        <v>42751</v>
      </c>
      <c r="G4455" s="44">
        <v>7.6778000000000002E-3</v>
      </c>
      <c r="H4455" s="44">
        <v>1.02372E-2</v>
      </c>
      <c r="I4455" s="44">
        <v>1.33294E-2</v>
      </c>
      <c r="J4455" s="44" t="s">
        <v>33</v>
      </c>
      <c r="K4455" s="44">
        <v>2.3963999999999999E-2</v>
      </c>
      <c r="L4455" s="44" t="s">
        <v>33</v>
      </c>
      <c r="M4455" s="45">
        <v>5.4012000000000001E-3</v>
      </c>
      <c r="N4455" s="119"/>
    </row>
    <row r="4456" spans="4:14" ht="15.75" customHeight="1" x14ac:dyDescent="0.25">
      <c r="D4456" s="40"/>
      <c r="E4456" s="40"/>
      <c r="F4456" s="101">
        <v>42752</v>
      </c>
      <c r="G4456" s="44">
        <v>7.6944000000000005E-3</v>
      </c>
      <c r="H4456" s="44">
        <v>1.0248299999999998E-2</v>
      </c>
      <c r="I4456" s="44">
        <v>1.33239E-2</v>
      </c>
      <c r="J4456" s="44">
        <v>3.7499999999999999E-2</v>
      </c>
      <c r="K4456" s="44">
        <v>2.3252999999999999E-2</v>
      </c>
      <c r="L4456" s="44">
        <v>7.5133000000000005E-3</v>
      </c>
      <c r="M4456" s="45">
        <v>5.3753999999999998E-3</v>
      </c>
      <c r="N4456" s="119"/>
    </row>
    <row r="4457" spans="4:14" ht="15.75" customHeight="1" x14ac:dyDescent="0.25">
      <c r="D4457" s="40"/>
      <c r="E4457" s="40"/>
      <c r="F4457" s="101">
        <v>42753</v>
      </c>
      <c r="G4457" s="44">
        <v>7.7666999999999996E-3</v>
      </c>
      <c r="H4457" s="44">
        <v>1.0301100000000001E-2</v>
      </c>
      <c r="I4457" s="44">
        <v>1.3385000000000001E-2</v>
      </c>
      <c r="J4457" s="44">
        <v>3.7499999999999999E-2</v>
      </c>
      <c r="K4457" s="44">
        <v>2.4296000000000002E-2</v>
      </c>
      <c r="L4457" s="44">
        <v>7.6614000000000005E-3</v>
      </c>
      <c r="M4457" s="45">
        <v>5.3276999999999995E-3</v>
      </c>
      <c r="N4457" s="119"/>
    </row>
    <row r="4458" spans="4:14" ht="15.75" customHeight="1" x14ac:dyDescent="0.25">
      <c r="D4458" s="40"/>
      <c r="E4458" s="40"/>
      <c r="F4458" s="101">
        <v>42754</v>
      </c>
      <c r="G4458" s="44">
        <v>7.7639000000000007E-3</v>
      </c>
      <c r="H4458" s="44">
        <v>1.04122E-2</v>
      </c>
      <c r="I4458" s="44">
        <v>1.3515600000000001E-2</v>
      </c>
      <c r="J4458" s="44">
        <v>3.7499999999999999E-2</v>
      </c>
      <c r="K4458" s="44">
        <v>2.4739000000000001E-2</v>
      </c>
      <c r="L4458" s="44">
        <v>7.6054E-3</v>
      </c>
      <c r="M4458" s="45">
        <v>5.3012000000000007E-3</v>
      </c>
      <c r="N4458" s="119"/>
    </row>
    <row r="4459" spans="4:14" ht="15.75" customHeight="1" x14ac:dyDescent="0.25">
      <c r="D4459" s="40"/>
      <c r="E4459" s="40"/>
      <c r="F4459" s="101">
        <v>42755</v>
      </c>
      <c r="G4459" s="44">
        <v>7.7527999999999998E-3</v>
      </c>
      <c r="H4459" s="44">
        <v>1.04344E-2</v>
      </c>
      <c r="I4459" s="44">
        <v>1.3582199999999999E-2</v>
      </c>
      <c r="J4459" s="44">
        <v>3.7499999999999999E-2</v>
      </c>
      <c r="K4459" s="44">
        <v>2.4668000000000002E-2</v>
      </c>
      <c r="L4459" s="44">
        <v>7.6515999999999997E-3</v>
      </c>
      <c r="M4459" s="45">
        <v>5.3042999999999996E-3</v>
      </c>
      <c r="N4459" s="119"/>
    </row>
    <row r="4460" spans="4:14" ht="15.75" customHeight="1" x14ac:dyDescent="0.25">
      <c r="D4460" s="40"/>
      <c r="E4460" s="40"/>
      <c r="F4460" s="101">
        <v>42758</v>
      </c>
      <c r="G4460" s="44">
        <v>7.7110999999999994E-3</v>
      </c>
      <c r="H4460" s="44">
        <v>1.03789E-2</v>
      </c>
      <c r="I4460" s="44">
        <v>1.35239E-2</v>
      </c>
      <c r="J4460" s="44">
        <v>3.7499999999999999E-2</v>
      </c>
      <c r="K4460" s="44">
        <v>2.3970999999999999E-2</v>
      </c>
      <c r="L4460" s="44">
        <v>7.6610000000000003E-3</v>
      </c>
      <c r="M4460" s="45">
        <v>5.3043999999999999E-3</v>
      </c>
      <c r="N4460" s="119"/>
    </row>
    <row r="4461" spans="4:14" ht="15.75" customHeight="1" x14ac:dyDescent="0.25">
      <c r="D4461" s="40"/>
      <c r="E4461" s="40"/>
      <c r="F4461" s="101">
        <v>42759</v>
      </c>
      <c r="G4461" s="44">
        <v>7.7332999999999994E-3</v>
      </c>
      <c r="H4461" s="44">
        <v>1.0317799999999999E-2</v>
      </c>
      <c r="I4461" s="44">
        <v>1.3457200000000001E-2</v>
      </c>
      <c r="J4461" s="44">
        <v>3.7499999999999999E-2</v>
      </c>
      <c r="K4461" s="44">
        <v>2.4651999999999997E-2</v>
      </c>
      <c r="L4461" s="44">
        <v>7.5748999999999999E-3</v>
      </c>
      <c r="M4461" s="45">
        <v>5.3043999999999999E-3</v>
      </c>
      <c r="N4461" s="119"/>
    </row>
    <row r="4462" spans="4:14" ht="15.75" customHeight="1" x14ac:dyDescent="0.25">
      <c r="D4462" s="40"/>
      <c r="E4462" s="40"/>
      <c r="F4462" s="101">
        <v>42760</v>
      </c>
      <c r="G4462" s="44">
        <v>7.7610999999999999E-3</v>
      </c>
      <c r="H4462" s="44">
        <v>1.03733E-2</v>
      </c>
      <c r="I4462" s="44">
        <v>1.35683E-2</v>
      </c>
      <c r="J4462" s="44">
        <v>3.7499999999999999E-2</v>
      </c>
      <c r="K4462" s="44">
        <v>2.5115999999999999E-2</v>
      </c>
      <c r="L4462" s="44">
        <v>7.6582999999999998E-3</v>
      </c>
      <c r="M4462" s="45">
        <v>5.2859999999999999E-3</v>
      </c>
      <c r="N4462" s="119"/>
    </row>
    <row r="4463" spans="4:14" ht="15.75" customHeight="1" x14ac:dyDescent="0.25">
      <c r="D4463" s="40"/>
      <c r="E4463" s="40"/>
      <c r="F4463" s="101">
        <v>42761</v>
      </c>
      <c r="G4463" s="44">
        <v>7.7610999999999999E-3</v>
      </c>
      <c r="H4463" s="44">
        <v>1.039E-2</v>
      </c>
      <c r="I4463" s="44">
        <v>1.3618300000000002E-2</v>
      </c>
      <c r="J4463" s="44">
        <v>3.7499999999999999E-2</v>
      </c>
      <c r="K4463" s="44">
        <v>2.5043000000000003E-2</v>
      </c>
      <c r="L4463" s="44">
        <v>7.5948999999999999E-3</v>
      </c>
      <c r="M4463" s="45">
        <v>5.2854999999999994E-3</v>
      </c>
      <c r="N4463" s="119"/>
    </row>
    <row r="4464" spans="4:14" ht="15.75" customHeight="1" x14ac:dyDescent="0.25">
      <c r="D4464" s="40"/>
      <c r="E4464" s="40"/>
      <c r="F4464" s="101">
        <v>42762</v>
      </c>
      <c r="G4464" s="44">
        <v>7.7832999999999999E-3</v>
      </c>
      <c r="H4464" s="44">
        <v>1.039E-2</v>
      </c>
      <c r="I4464" s="44">
        <v>1.3587800000000001E-2</v>
      </c>
      <c r="J4464" s="44">
        <v>3.7499999999999999E-2</v>
      </c>
      <c r="K4464" s="44">
        <v>2.4843E-2</v>
      </c>
      <c r="L4464" s="44">
        <v>7.5527999999999993E-3</v>
      </c>
      <c r="M4464" s="45">
        <v>5.2849999999999998E-3</v>
      </c>
      <c r="N4464" s="119"/>
    </row>
    <row r="4465" spans="4:14" ht="15.75" customHeight="1" x14ac:dyDescent="0.25">
      <c r="D4465" s="40"/>
      <c r="E4465" s="40"/>
      <c r="F4465" s="101">
        <v>42765</v>
      </c>
      <c r="G4465" s="44">
        <v>7.8000000000000005E-3</v>
      </c>
      <c r="H4465" s="44">
        <v>1.034E-2</v>
      </c>
      <c r="I4465" s="44">
        <v>1.3565600000000001E-2</v>
      </c>
      <c r="J4465" s="44">
        <v>3.7499999999999999E-2</v>
      </c>
      <c r="K4465" s="44">
        <v>2.4881E-2</v>
      </c>
      <c r="L4465" s="44">
        <v>7.4602999999999996E-3</v>
      </c>
      <c r="M4465" s="45">
        <v>5.2665999999999998E-3</v>
      </c>
      <c r="N4465" s="119"/>
    </row>
    <row r="4466" spans="4:14" ht="15.75" customHeight="1" x14ac:dyDescent="0.25">
      <c r="D4466" s="40"/>
      <c r="E4466" s="40"/>
      <c r="F4466" s="101">
        <v>42766</v>
      </c>
      <c r="G4466" s="44">
        <v>7.7943999999999999E-3</v>
      </c>
      <c r="H4466" s="44">
        <v>1.03456E-2</v>
      </c>
      <c r="I4466" s="44">
        <v>1.34739E-2</v>
      </c>
      <c r="J4466" s="44">
        <v>3.7499999999999999E-2</v>
      </c>
      <c r="K4466" s="44">
        <v>2.4531000000000001E-2</v>
      </c>
      <c r="L4466" s="44">
        <v>7.4441999999999998E-3</v>
      </c>
      <c r="M4466" s="45">
        <v>5.2653000000000005E-3</v>
      </c>
      <c r="N4466" s="119"/>
    </row>
    <row r="4467" spans="4:14" ht="15.75" customHeight="1" x14ac:dyDescent="0.25">
      <c r="D4467" s="40"/>
      <c r="E4467" s="40"/>
      <c r="F4467" s="101">
        <v>42767</v>
      </c>
      <c r="G4467" s="44">
        <v>7.8000000000000005E-3</v>
      </c>
      <c r="H4467" s="44">
        <v>1.03456E-2</v>
      </c>
      <c r="I4467" s="44">
        <v>1.3504400000000001E-2</v>
      </c>
      <c r="J4467" s="44">
        <v>3.7499999999999999E-2</v>
      </c>
      <c r="K4467" s="44">
        <v>2.4698999999999999E-2</v>
      </c>
      <c r="L4467" s="44">
        <v>7.6575999999999997E-3</v>
      </c>
      <c r="M4467" s="45">
        <v>5.2402999999999998E-3</v>
      </c>
      <c r="N4467" s="119"/>
    </row>
    <row r="4468" spans="4:14" ht="15.75" customHeight="1" x14ac:dyDescent="0.25">
      <c r="D4468" s="40"/>
      <c r="E4468" s="40"/>
      <c r="F4468" s="101">
        <v>42768</v>
      </c>
      <c r="G4468" s="44">
        <v>7.7666999999999996E-3</v>
      </c>
      <c r="H4468" s="44">
        <v>1.03372E-2</v>
      </c>
      <c r="I4468" s="44">
        <v>1.3487800000000001E-2</v>
      </c>
      <c r="J4468" s="44">
        <v>3.7499999999999999E-2</v>
      </c>
      <c r="K4468" s="44">
        <v>2.4736999999999999E-2</v>
      </c>
      <c r="L4468" s="44">
        <v>7.6054999999999994E-3</v>
      </c>
      <c r="M4468" s="45">
        <v>5.2188E-3</v>
      </c>
      <c r="N4468" s="119"/>
    </row>
    <row r="4469" spans="4:14" ht="15.75" customHeight="1" x14ac:dyDescent="0.25">
      <c r="D4469" s="40"/>
      <c r="E4469" s="40"/>
      <c r="F4469" s="101">
        <v>42769</v>
      </c>
      <c r="G4469" s="44">
        <v>7.7556000000000005E-3</v>
      </c>
      <c r="H4469" s="44">
        <v>1.034E-2</v>
      </c>
      <c r="I4469" s="44">
        <v>1.3498900000000001E-2</v>
      </c>
      <c r="J4469" s="44">
        <v>3.7499999999999999E-2</v>
      </c>
      <c r="K4469" s="44">
        <v>2.4648E-2</v>
      </c>
      <c r="L4469" s="44">
        <v>7.6463E-3</v>
      </c>
      <c r="M4469" s="45">
        <v>5.2044999999999999E-3</v>
      </c>
      <c r="N4469" s="119"/>
    </row>
    <row r="4470" spans="4:14" ht="15.75" customHeight="1" x14ac:dyDescent="0.25">
      <c r="D4470" s="40"/>
      <c r="E4470" s="40"/>
      <c r="F4470" s="101">
        <v>42772</v>
      </c>
      <c r="G4470" s="44">
        <v>7.7527999999999998E-3</v>
      </c>
      <c r="H4470" s="44">
        <v>1.03844E-2</v>
      </c>
      <c r="I4470" s="44">
        <v>1.34406E-2</v>
      </c>
      <c r="J4470" s="44">
        <v>3.7499999999999999E-2</v>
      </c>
      <c r="K4470" s="44">
        <v>2.4077000000000001E-2</v>
      </c>
      <c r="L4470" s="44">
        <v>7.5316999999999997E-3</v>
      </c>
      <c r="M4470" s="45">
        <v>5.1724000000000006E-3</v>
      </c>
      <c r="N4470" s="119"/>
    </row>
    <row r="4471" spans="4:14" ht="15.75" customHeight="1" x14ac:dyDescent="0.25">
      <c r="D4471" s="40"/>
      <c r="E4471" s="40"/>
      <c r="F4471" s="101">
        <v>42773</v>
      </c>
      <c r="G4471" s="44">
        <v>7.7277999999999999E-3</v>
      </c>
      <c r="H4471" s="44">
        <v>1.0381700000000001E-2</v>
      </c>
      <c r="I4471" s="44">
        <v>1.3434999999999999E-2</v>
      </c>
      <c r="J4471" s="44">
        <v>3.7499999999999999E-2</v>
      </c>
      <c r="K4471" s="44">
        <v>2.3931000000000001E-2</v>
      </c>
      <c r="L4471" s="44">
        <v>7.4508999999999999E-3</v>
      </c>
      <c r="M4471" s="45">
        <v>5.1652E-3</v>
      </c>
      <c r="N4471" s="119"/>
    </row>
    <row r="4472" spans="4:14" ht="15.75" customHeight="1" x14ac:dyDescent="0.25">
      <c r="D4472" s="40"/>
      <c r="E4472" s="40"/>
      <c r="F4472" s="101">
        <v>42774</v>
      </c>
      <c r="G4472" s="44">
        <v>7.7166999999999999E-3</v>
      </c>
      <c r="H4472" s="44">
        <v>1.03372E-2</v>
      </c>
      <c r="I4472" s="44">
        <v>1.33794E-2</v>
      </c>
      <c r="J4472" s="44">
        <v>3.7499999999999999E-2</v>
      </c>
      <c r="K4472" s="44">
        <v>2.3363000000000002E-2</v>
      </c>
      <c r="L4472" s="44">
        <v>7.4656000000000002E-3</v>
      </c>
      <c r="M4472" s="45">
        <v>5.1617E-3</v>
      </c>
      <c r="N4472" s="119"/>
    </row>
    <row r="4473" spans="4:14" ht="15.75" customHeight="1" x14ac:dyDescent="0.25">
      <c r="D4473" s="40"/>
      <c r="E4473" s="40"/>
      <c r="F4473" s="101">
        <v>42775</v>
      </c>
      <c r="G4473" s="44">
        <v>7.7055999999999999E-3</v>
      </c>
      <c r="H4473" s="44">
        <v>1.03372E-2</v>
      </c>
      <c r="I4473" s="44">
        <v>1.3348899999999999E-2</v>
      </c>
      <c r="J4473" s="44">
        <v>3.7499999999999999E-2</v>
      </c>
      <c r="K4473" s="44">
        <v>2.3948000000000001E-2</v>
      </c>
      <c r="L4473" s="44">
        <v>7.4758999999999997E-3</v>
      </c>
      <c r="M4473" s="45">
        <v>5.1580999999999997E-3</v>
      </c>
      <c r="N4473" s="119"/>
    </row>
    <row r="4474" spans="4:14" ht="15.75" customHeight="1" x14ac:dyDescent="0.25">
      <c r="D4474" s="40"/>
      <c r="E4474" s="40"/>
      <c r="F4474" s="101">
        <v>42776</v>
      </c>
      <c r="G4474" s="44">
        <v>7.7110999999999994E-3</v>
      </c>
      <c r="H4474" s="44">
        <v>1.0362199999999998E-2</v>
      </c>
      <c r="I4474" s="44">
        <v>1.33822E-2</v>
      </c>
      <c r="J4474" s="44">
        <v>3.7499999999999999E-2</v>
      </c>
      <c r="K4474" s="44">
        <v>2.4073000000000001E-2</v>
      </c>
      <c r="L4474" s="44">
        <v>7.5351000000000003E-3</v>
      </c>
      <c r="M4474" s="45">
        <v>5.1402000000000002E-3</v>
      </c>
      <c r="N4474" s="119"/>
    </row>
    <row r="4475" spans="4:14" ht="15.75" customHeight="1" x14ac:dyDescent="0.25">
      <c r="D4475" s="40"/>
      <c r="E4475" s="40"/>
      <c r="F4475" s="101">
        <v>42779</v>
      </c>
      <c r="G4475" s="44">
        <v>7.7000000000000002E-3</v>
      </c>
      <c r="H4475" s="44">
        <v>1.039E-2</v>
      </c>
      <c r="I4475" s="44">
        <v>1.33794E-2</v>
      </c>
      <c r="J4475" s="44">
        <v>3.7499999999999999E-2</v>
      </c>
      <c r="K4475" s="44">
        <v>2.4358000000000001E-2</v>
      </c>
      <c r="L4475" s="44">
        <v>7.4932000000000002E-3</v>
      </c>
      <c r="M4475" s="45">
        <v>5.0973999999999993E-3</v>
      </c>
      <c r="N4475" s="119"/>
    </row>
    <row r="4476" spans="4:14" ht="15.75" customHeight="1" x14ac:dyDescent="0.25">
      <c r="D4476" s="40"/>
      <c r="E4476" s="40"/>
      <c r="F4476" s="101">
        <v>42780</v>
      </c>
      <c r="G4476" s="44">
        <v>7.7000000000000002E-3</v>
      </c>
      <c r="H4476" s="44">
        <v>1.03733E-2</v>
      </c>
      <c r="I4476" s="44">
        <v>1.33656E-2</v>
      </c>
      <c r="J4476" s="44">
        <v>3.7499999999999999E-2</v>
      </c>
      <c r="K4476" s="44">
        <v>2.4698000000000001E-2</v>
      </c>
      <c r="L4476" s="44">
        <v>7.7459999999999994E-3</v>
      </c>
      <c r="M4476" s="45">
        <v>5.0866000000000001E-3</v>
      </c>
      <c r="N4476" s="119"/>
    </row>
    <row r="4477" spans="4:14" ht="15.75" customHeight="1" x14ac:dyDescent="0.25">
      <c r="D4477" s="40"/>
      <c r="E4477" s="40"/>
      <c r="F4477" s="101">
        <v>42781</v>
      </c>
      <c r="G4477" s="44">
        <v>7.7222000000000002E-3</v>
      </c>
      <c r="H4477" s="44">
        <v>1.04178E-2</v>
      </c>
      <c r="I4477" s="44">
        <v>1.34406E-2</v>
      </c>
      <c r="J4477" s="44">
        <v>3.7499999999999999E-2</v>
      </c>
      <c r="K4477" s="44">
        <v>2.4931999999999999E-2</v>
      </c>
      <c r="L4477" s="44">
        <v>7.5646000000000003E-3</v>
      </c>
      <c r="M4477" s="45">
        <v>5.0866000000000001E-3</v>
      </c>
      <c r="N4477" s="119"/>
    </row>
    <row r="4478" spans="4:14" ht="15.75" customHeight="1" x14ac:dyDescent="0.25">
      <c r="D4478" s="40"/>
      <c r="E4478" s="40"/>
      <c r="F4478" s="101">
        <v>42782</v>
      </c>
      <c r="G4478" s="44">
        <v>7.8056000000000002E-3</v>
      </c>
      <c r="H4478" s="44">
        <v>1.0565E-2</v>
      </c>
      <c r="I4478" s="44">
        <v>1.36378E-2</v>
      </c>
      <c r="J4478" s="44">
        <v>3.7499999999999999E-2</v>
      </c>
      <c r="K4478" s="44">
        <v>2.4466999999999999E-2</v>
      </c>
      <c r="L4478" s="44">
        <v>7.7659000000000001E-3</v>
      </c>
      <c r="M4478" s="45">
        <v>5.0794999999999998E-3</v>
      </c>
      <c r="N4478" s="119"/>
    </row>
    <row r="4479" spans="4:14" ht="15.75" customHeight="1" x14ac:dyDescent="0.25">
      <c r="D4479" s="40"/>
      <c r="E4479" s="40"/>
      <c r="F4479" s="101">
        <v>42783</v>
      </c>
      <c r="G4479" s="44">
        <v>7.7943999999999999E-3</v>
      </c>
      <c r="H4479" s="44">
        <v>1.0523299999999999E-2</v>
      </c>
      <c r="I4479" s="44">
        <v>1.3573900000000002E-2</v>
      </c>
      <c r="J4479" s="44">
        <v>3.7499999999999999E-2</v>
      </c>
      <c r="K4479" s="44">
        <v>2.4146000000000001E-2</v>
      </c>
      <c r="L4479" s="44">
        <v>7.5383000000000004E-3</v>
      </c>
      <c r="M4479" s="45">
        <v>5.1688000000000003E-3</v>
      </c>
      <c r="N4479" s="119"/>
    </row>
    <row r="4480" spans="4:14" ht="15.75" customHeight="1" x14ac:dyDescent="0.25">
      <c r="D4480" s="40"/>
      <c r="E4480" s="40"/>
      <c r="F4480" s="101">
        <v>42786</v>
      </c>
      <c r="G4480" s="44">
        <v>7.7721999999999999E-3</v>
      </c>
      <c r="H4480" s="44">
        <v>1.0501100000000001E-2</v>
      </c>
      <c r="I4480" s="44">
        <v>1.3571100000000001E-2</v>
      </c>
      <c r="J4480" s="44" t="s">
        <v>33</v>
      </c>
      <c r="K4480" s="44">
        <v>2.4146000000000001E-2</v>
      </c>
      <c r="L4480" s="44" t="s">
        <v>33</v>
      </c>
      <c r="M4480" s="45">
        <v>5.1688000000000003E-3</v>
      </c>
      <c r="N4480" s="119"/>
    </row>
    <row r="4481" spans="4:14" ht="15.75" customHeight="1" x14ac:dyDescent="0.25">
      <c r="D4481" s="40"/>
      <c r="E4481" s="40"/>
      <c r="F4481" s="101">
        <v>42787</v>
      </c>
      <c r="G4481" s="44">
        <v>7.7943999999999999E-3</v>
      </c>
      <c r="H4481" s="44">
        <v>1.0534399999999999E-2</v>
      </c>
      <c r="I4481" s="44">
        <v>1.36239E-2</v>
      </c>
      <c r="J4481" s="44">
        <v>3.7499999999999999E-2</v>
      </c>
      <c r="K4481" s="44">
        <v>2.4289999999999999E-2</v>
      </c>
      <c r="L4481" s="44">
        <v>7.4777000000000003E-3</v>
      </c>
      <c r="M4481" s="45">
        <v>5.5117999999999999E-3</v>
      </c>
      <c r="N4481" s="119"/>
    </row>
    <row r="4482" spans="4:14" ht="15.75" customHeight="1" x14ac:dyDescent="0.25">
      <c r="D4482" s="40"/>
      <c r="E4482" s="40"/>
      <c r="F4482" s="101">
        <v>42788</v>
      </c>
      <c r="G4482" s="44">
        <v>7.7943999999999999E-3</v>
      </c>
      <c r="H4482" s="44">
        <v>1.0540000000000001E-2</v>
      </c>
      <c r="I4482" s="44">
        <v>1.36294E-2</v>
      </c>
      <c r="J4482" s="44">
        <v>3.7499999999999999E-2</v>
      </c>
      <c r="K4482" s="44">
        <v>2.4129000000000001E-2</v>
      </c>
      <c r="L4482" s="44">
        <v>7.5321000000000008E-3</v>
      </c>
      <c r="M4482" s="45">
        <v>5.6011000000000003E-3</v>
      </c>
      <c r="N4482" s="119"/>
    </row>
    <row r="4483" spans="4:14" ht="15.75" customHeight="1" x14ac:dyDescent="0.25">
      <c r="D4483" s="40"/>
      <c r="E4483" s="40"/>
      <c r="F4483" s="101">
        <v>42789</v>
      </c>
      <c r="G4483" s="44">
        <v>7.7832999999999999E-3</v>
      </c>
      <c r="H4483" s="44">
        <v>1.0523299999999999E-2</v>
      </c>
      <c r="I4483" s="44">
        <v>1.36239E-2</v>
      </c>
      <c r="J4483" s="44">
        <v>3.7499999999999999E-2</v>
      </c>
      <c r="K4483" s="44">
        <v>2.3719999999999998E-2</v>
      </c>
      <c r="L4483" s="44">
        <v>7.5356999999999993E-3</v>
      </c>
      <c r="M4483" s="45">
        <v>5.6904999999999994E-3</v>
      </c>
      <c r="N4483" s="119"/>
    </row>
    <row r="4484" spans="4:14" ht="15.75" customHeight="1" x14ac:dyDescent="0.25">
      <c r="D4484" s="40"/>
      <c r="E4484" s="40"/>
      <c r="F4484" s="101">
        <v>42790</v>
      </c>
      <c r="G4484" s="44">
        <v>7.8056000000000002E-3</v>
      </c>
      <c r="H4484" s="44">
        <v>1.0540000000000001E-2</v>
      </c>
      <c r="I4484" s="44">
        <v>1.36072E-2</v>
      </c>
      <c r="J4484" s="44">
        <v>3.7499999999999999E-2</v>
      </c>
      <c r="K4484" s="44">
        <v>2.3117000000000002E-2</v>
      </c>
      <c r="L4484" s="44">
        <v>7.5670000000000008E-3</v>
      </c>
      <c r="M4484" s="45">
        <v>5.7833999999999993E-3</v>
      </c>
      <c r="N4484" s="119"/>
    </row>
    <row r="4485" spans="4:14" ht="15.75" customHeight="1" x14ac:dyDescent="0.25">
      <c r="D4485" s="40"/>
      <c r="E4485" s="40"/>
      <c r="F4485" s="101">
        <v>42793</v>
      </c>
      <c r="G4485" s="44">
        <v>7.8443999999999996E-3</v>
      </c>
      <c r="H4485" s="44">
        <v>1.0545599999999999E-2</v>
      </c>
      <c r="I4485" s="44">
        <v>1.3612800000000001E-2</v>
      </c>
      <c r="J4485" s="44">
        <v>3.7499999999999999E-2</v>
      </c>
      <c r="K4485" s="44">
        <v>2.3650000000000001E-2</v>
      </c>
      <c r="L4485" s="44">
        <v>7.4358000000000002E-3</v>
      </c>
      <c r="M4485" s="45">
        <v>6.0619999999999997E-3</v>
      </c>
      <c r="N4485" s="119"/>
    </row>
    <row r="4486" spans="4:14" ht="15.75" customHeight="1" x14ac:dyDescent="0.25">
      <c r="D4486" s="40"/>
      <c r="E4486" s="40"/>
      <c r="F4486" s="101">
        <v>42794</v>
      </c>
      <c r="G4486" s="44">
        <v>7.888899999999999E-3</v>
      </c>
      <c r="H4486" s="44">
        <v>1.064E-2</v>
      </c>
      <c r="I4486" s="44">
        <v>1.37489E-2</v>
      </c>
      <c r="J4486" s="44">
        <v>3.7499999999999999E-2</v>
      </c>
      <c r="K4486" s="44">
        <v>2.3899E-2</v>
      </c>
      <c r="L4486" s="44">
        <v>7.4009000000000002E-3</v>
      </c>
      <c r="M4486" s="45">
        <v>6.1514000000000004E-3</v>
      </c>
      <c r="N4486" s="119"/>
    </row>
    <row r="4487" spans="4:14" ht="15.75" customHeight="1" x14ac:dyDescent="0.25">
      <c r="D4487" s="40"/>
      <c r="E4487" s="40"/>
      <c r="F4487" s="101">
        <v>42795</v>
      </c>
      <c r="G4487" s="44">
        <v>8.1055999999999993E-3</v>
      </c>
      <c r="H4487" s="44">
        <v>1.0927800000000001E-2</v>
      </c>
      <c r="I4487" s="44">
        <v>1.40628E-2</v>
      </c>
      <c r="J4487" s="44">
        <v>3.7499999999999999E-2</v>
      </c>
      <c r="K4487" s="44">
        <v>2.4525999999999999E-2</v>
      </c>
      <c r="L4487" s="44">
        <v>7.4570000000000001E-3</v>
      </c>
      <c r="M4487" s="45">
        <v>6.5290999999999995E-3</v>
      </c>
      <c r="N4487" s="119"/>
    </row>
    <row r="4488" spans="4:14" ht="15.75" customHeight="1" x14ac:dyDescent="0.25">
      <c r="D4488" s="40"/>
      <c r="E4488" s="40"/>
      <c r="F4488" s="101">
        <v>42796</v>
      </c>
      <c r="G4488" s="44">
        <v>8.3000000000000001E-3</v>
      </c>
      <c r="H4488" s="44">
        <v>1.1000000000000001E-2</v>
      </c>
      <c r="I4488" s="44">
        <v>1.4159999999999999E-2</v>
      </c>
      <c r="J4488" s="44">
        <v>3.7499999999999999E-2</v>
      </c>
      <c r="K4488" s="44">
        <v>2.4778999999999999E-2</v>
      </c>
      <c r="L4488" s="44">
        <v>7.5700000000000003E-3</v>
      </c>
      <c r="M4488" s="45">
        <v>6.5768000000000007E-3</v>
      </c>
      <c r="N4488" s="119"/>
    </row>
    <row r="4489" spans="4:14" ht="15.75" customHeight="1" x14ac:dyDescent="0.25">
      <c r="D4489" s="40"/>
      <c r="E4489" s="40"/>
      <c r="F4489" s="101">
        <v>42797</v>
      </c>
      <c r="G4489" s="44">
        <v>8.3444000000000001E-3</v>
      </c>
      <c r="H4489" s="44">
        <v>1.1016699999999999E-2</v>
      </c>
      <c r="I4489" s="44">
        <v>1.4226700000000002E-2</v>
      </c>
      <c r="J4489" s="44">
        <v>3.7499999999999999E-2</v>
      </c>
      <c r="K4489" s="44">
        <v>2.4780000000000003E-2</v>
      </c>
      <c r="L4489" s="44">
        <v>7.6644E-3</v>
      </c>
      <c r="M4489" s="45">
        <v>6.6276E-3</v>
      </c>
      <c r="N4489" s="119"/>
    </row>
    <row r="4490" spans="4:14" ht="15.75" customHeight="1" x14ac:dyDescent="0.25">
      <c r="D4490" s="40"/>
      <c r="E4490" s="40"/>
      <c r="F4490" s="101">
        <v>42800</v>
      </c>
      <c r="G4490" s="44">
        <v>8.4667000000000006E-3</v>
      </c>
      <c r="H4490" s="44">
        <v>1.1062199999999999E-2</v>
      </c>
      <c r="I4490" s="44">
        <v>1.421E-2</v>
      </c>
      <c r="J4490" s="44">
        <v>3.7499999999999999E-2</v>
      </c>
      <c r="K4490" s="44">
        <v>2.4996999999999998E-2</v>
      </c>
      <c r="L4490" s="44">
        <v>7.9898999999999994E-3</v>
      </c>
      <c r="M4490" s="45">
        <v>6.8858000000000001E-3</v>
      </c>
      <c r="N4490" s="119"/>
    </row>
    <row r="4491" spans="4:14" ht="15.75" customHeight="1" x14ac:dyDescent="0.25">
      <c r="D4491" s="40"/>
      <c r="E4491" s="40"/>
      <c r="F4491" s="101">
        <v>42801</v>
      </c>
      <c r="G4491" s="44">
        <v>8.5444000000000006E-3</v>
      </c>
      <c r="H4491" s="44">
        <v>1.1062199999999999E-2</v>
      </c>
      <c r="I4491" s="44">
        <v>1.4204399999999999E-2</v>
      </c>
      <c r="J4491" s="44">
        <v>3.7499999999999999E-2</v>
      </c>
      <c r="K4491" s="44">
        <v>2.5179E-2</v>
      </c>
      <c r="L4491" s="44">
        <v>7.9378000000000001E-3</v>
      </c>
      <c r="M4491" s="45">
        <v>6.9826000000000003E-3</v>
      </c>
      <c r="N4491" s="119"/>
    </row>
    <row r="4492" spans="4:14" ht="15.75" customHeight="1" x14ac:dyDescent="0.25">
      <c r="D4492" s="40"/>
      <c r="E4492" s="40"/>
      <c r="F4492" s="101">
        <v>42802</v>
      </c>
      <c r="G4492" s="44">
        <v>8.5778E-3</v>
      </c>
      <c r="H4492" s="44">
        <v>1.1089999999999999E-2</v>
      </c>
      <c r="I4492" s="44">
        <v>1.421E-2</v>
      </c>
      <c r="J4492" s="44">
        <v>3.7499999999999999E-2</v>
      </c>
      <c r="K4492" s="44">
        <v>2.5596999999999998E-2</v>
      </c>
      <c r="L4492" s="44">
        <v>8.1744999999999995E-3</v>
      </c>
      <c r="M4492" s="45">
        <v>7.1536999999999998E-3</v>
      </c>
      <c r="N4492" s="119"/>
    </row>
    <row r="4493" spans="4:14" ht="15.75" customHeight="1" x14ac:dyDescent="0.25">
      <c r="D4493" s="40"/>
      <c r="E4493" s="40"/>
      <c r="F4493" s="101">
        <v>42803</v>
      </c>
      <c r="G4493" s="44">
        <v>8.8138999999999995E-3</v>
      </c>
      <c r="H4493" s="44">
        <v>1.1195600000000002E-2</v>
      </c>
      <c r="I4493" s="44">
        <v>1.4301699999999999E-2</v>
      </c>
      <c r="J4493" s="44">
        <v>3.7499999999999999E-2</v>
      </c>
      <c r="K4493" s="44">
        <v>2.6053000000000003E-2</v>
      </c>
      <c r="L4493" s="44">
        <v>8.0928000000000007E-3</v>
      </c>
      <c r="M4493" s="45">
        <v>7.2208999999999997E-3</v>
      </c>
      <c r="N4493" s="119"/>
    </row>
    <row r="4494" spans="4:14" ht="15.75" customHeight="1" x14ac:dyDescent="0.25">
      <c r="D4494" s="40"/>
      <c r="E4494" s="40"/>
      <c r="F4494" s="101">
        <v>42804</v>
      </c>
      <c r="G4494" s="44">
        <v>8.9055999999999996E-3</v>
      </c>
      <c r="H4494" s="44">
        <v>1.12122E-2</v>
      </c>
      <c r="I4494" s="44">
        <v>1.426E-2</v>
      </c>
      <c r="J4494" s="44">
        <v>3.7499999999999999E-2</v>
      </c>
      <c r="K4494" s="44">
        <v>2.5745000000000001E-2</v>
      </c>
      <c r="L4494" s="44">
        <v>8.3222999999999995E-3</v>
      </c>
      <c r="M4494" s="45">
        <v>7.2924999999999995E-3</v>
      </c>
      <c r="N4494" s="119"/>
    </row>
    <row r="4495" spans="4:14" ht="15.75" customHeight="1" x14ac:dyDescent="0.25">
      <c r="D4495" s="40"/>
      <c r="E4495" s="40"/>
      <c r="F4495" s="101">
        <v>42807</v>
      </c>
      <c r="G4495" s="44">
        <v>9.1222000000000004E-3</v>
      </c>
      <c r="H4495" s="44">
        <v>1.13122E-2</v>
      </c>
      <c r="I4495" s="44">
        <v>1.43211E-2</v>
      </c>
      <c r="J4495" s="44">
        <v>3.7499999999999999E-2</v>
      </c>
      <c r="K4495" s="44">
        <v>2.6258E-2</v>
      </c>
      <c r="L4495" s="44">
        <v>8.4211000000000008E-3</v>
      </c>
      <c r="M4495" s="45">
        <v>7.5797E-3</v>
      </c>
      <c r="N4495" s="119"/>
    </row>
    <row r="4496" spans="4:14" ht="15.75" customHeight="1" x14ac:dyDescent="0.25">
      <c r="D4496" s="40"/>
      <c r="E4496" s="40"/>
      <c r="F4496" s="101">
        <v>42808</v>
      </c>
      <c r="G4496" s="44">
        <v>9.2832999999999995E-3</v>
      </c>
      <c r="H4496" s="44">
        <v>1.1373299999999999E-2</v>
      </c>
      <c r="I4496" s="44">
        <v>1.4323900000000001E-2</v>
      </c>
      <c r="J4496" s="44">
        <v>3.7499999999999999E-2</v>
      </c>
      <c r="K4496" s="44">
        <v>2.6002000000000001E-2</v>
      </c>
      <c r="L4496" s="44">
        <v>8.7028999999999995E-3</v>
      </c>
      <c r="M4496" s="45">
        <v>7.7761999999999996E-3</v>
      </c>
      <c r="N4496" s="119"/>
    </row>
    <row r="4497" spans="4:14" ht="15.75" customHeight="1" x14ac:dyDescent="0.25">
      <c r="D4497" s="40"/>
      <c r="E4497" s="40"/>
      <c r="F4497" s="101">
        <v>42809</v>
      </c>
      <c r="G4497" s="44">
        <v>9.4278000000000001E-3</v>
      </c>
      <c r="H4497" s="44">
        <v>1.1481699999999999E-2</v>
      </c>
      <c r="I4497" s="44">
        <v>1.4382200000000001E-2</v>
      </c>
      <c r="J4497" s="44">
        <v>3.7499999999999999E-2</v>
      </c>
      <c r="K4497" s="44">
        <v>2.4929999999999997E-2</v>
      </c>
      <c r="L4497" s="44">
        <v>8.9593999999999993E-3</v>
      </c>
      <c r="M4497" s="45">
        <v>7.8542000000000004E-3</v>
      </c>
      <c r="N4497" s="119"/>
    </row>
    <row r="4498" spans="4:14" ht="15.75" customHeight="1" x14ac:dyDescent="0.25">
      <c r="D4498" s="40"/>
      <c r="E4498" s="40"/>
      <c r="F4498" s="101">
        <v>42810</v>
      </c>
      <c r="G4498" s="44">
        <v>9.7833E-3</v>
      </c>
      <c r="H4498" s="44">
        <v>1.15178E-2</v>
      </c>
      <c r="I4498" s="44">
        <v>1.431E-2</v>
      </c>
      <c r="J4498" s="44">
        <v>0.04</v>
      </c>
      <c r="K4498" s="44">
        <v>2.5402000000000001E-2</v>
      </c>
      <c r="L4498" s="44">
        <v>9.3574000000000001E-3</v>
      </c>
      <c r="M4498" s="45">
        <v>7.9339000000000007E-3</v>
      </c>
      <c r="N4498" s="119"/>
    </row>
    <row r="4499" spans="4:14" ht="15.75" customHeight="1" x14ac:dyDescent="0.25">
      <c r="D4499" s="40"/>
      <c r="E4499" s="40"/>
      <c r="F4499" s="101">
        <v>42811</v>
      </c>
      <c r="G4499" s="44">
        <v>9.7611E-3</v>
      </c>
      <c r="H4499" s="44">
        <v>1.15178E-2</v>
      </c>
      <c r="I4499" s="44">
        <v>1.43156E-2</v>
      </c>
      <c r="J4499" s="44">
        <v>0.04</v>
      </c>
      <c r="K4499" s="44">
        <v>2.5005000000000003E-2</v>
      </c>
      <c r="L4499" s="44">
        <v>9.5865999999999989E-3</v>
      </c>
      <c r="M4499" s="45">
        <v>7.9412000000000007E-3</v>
      </c>
      <c r="N4499" s="119"/>
    </row>
    <row r="4500" spans="4:14" ht="15.75" customHeight="1" x14ac:dyDescent="0.25">
      <c r="D4500" s="40"/>
      <c r="E4500" s="40"/>
      <c r="F4500" s="101">
        <v>42814</v>
      </c>
      <c r="G4500" s="44">
        <v>9.7722E-3</v>
      </c>
      <c r="H4500" s="44">
        <v>1.15622E-2</v>
      </c>
      <c r="I4500" s="44">
        <v>1.43489E-2</v>
      </c>
      <c r="J4500" s="44">
        <v>0.04</v>
      </c>
      <c r="K4500" s="44">
        <v>2.4607E-2</v>
      </c>
      <c r="L4500" s="44">
        <v>9.6567000000000007E-3</v>
      </c>
      <c r="M4500" s="45">
        <v>8.0349000000000011E-3</v>
      </c>
      <c r="N4500" s="119"/>
    </row>
    <row r="4501" spans="4:14" ht="15.75" customHeight="1" x14ac:dyDescent="0.25">
      <c r="D4501" s="40"/>
      <c r="E4501" s="40"/>
      <c r="F4501" s="101">
        <v>42815</v>
      </c>
      <c r="G4501" s="44">
        <v>9.7722E-3</v>
      </c>
      <c r="H4501" s="44">
        <v>1.15622E-2</v>
      </c>
      <c r="I4501" s="44">
        <v>1.4337800000000001E-2</v>
      </c>
      <c r="J4501" s="44">
        <v>0.04</v>
      </c>
      <c r="K4501" s="44">
        <v>2.4174999999999999E-2</v>
      </c>
      <c r="L4501" s="44">
        <v>9.874899999999999E-3</v>
      </c>
      <c r="M4501" s="45">
        <v>8.0380999999999994E-3</v>
      </c>
      <c r="N4501" s="119"/>
    </row>
    <row r="4502" spans="4:14" ht="15.75" customHeight="1" x14ac:dyDescent="0.25">
      <c r="D4502" s="40"/>
      <c r="E4502" s="40"/>
      <c r="F4502" s="101">
        <v>42816</v>
      </c>
      <c r="G4502" s="44">
        <v>9.8389000000000011E-3</v>
      </c>
      <c r="H4502" s="44">
        <v>1.15678E-2</v>
      </c>
      <c r="I4502" s="44">
        <v>1.4312800000000001E-2</v>
      </c>
      <c r="J4502" s="44">
        <v>0.04</v>
      </c>
      <c r="K4502" s="44">
        <v>2.4049999999999998E-2</v>
      </c>
      <c r="L4502" s="44">
        <v>9.8343000000000007E-3</v>
      </c>
      <c r="M4502" s="45">
        <v>8.0149000000000001E-3</v>
      </c>
      <c r="N4502" s="119"/>
    </row>
    <row r="4503" spans="4:14" ht="15.75" customHeight="1" x14ac:dyDescent="0.25">
      <c r="D4503" s="40"/>
      <c r="E4503" s="40"/>
      <c r="F4503" s="101">
        <v>42817</v>
      </c>
      <c r="G4503" s="44">
        <v>9.8167000000000011E-3</v>
      </c>
      <c r="H4503" s="44">
        <v>1.15289E-2</v>
      </c>
      <c r="I4503" s="44">
        <v>1.4279399999999999E-2</v>
      </c>
      <c r="J4503" s="44">
        <v>0.04</v>
      </c>
      <c r="K4503" s="44">
        <v>2.4194E-2</v>
      </c>
      <c r="L4503" s="44">
        <v>9.8309999999999995E-3</v>
      </c>
      <c r="M4503" s="45">
        <v>8.0307999999999994E-3</v>
      </c>
      <c r="N4503" s="119"/>
    </row>
    <row r="4504" spans="4:14" ht="15.75" customHeight="1" x14ac:dyDescent="0.25">
      <c r="D4504" s="40"/>
      <c r="E4504" s="40"/>
      <c r="F4504" s="101">
        <v>42818</v>
      </c>
      <c r="G4504" s="44">
        <v>9.8277999999999994E-3</v>
      </c>
      <c r="H4504" s="44">
        <v>1.15128E-2</v>
      </c>
      <c r="I4504" s="44">
        <v>1.4271100000000002E-2</v>
      </c>
      <c r="J4504" s="44">
        <v>0.04</v>
      </c>
      <c r="K4504" s="44">
        <v>2.4123000000000002E-2</v>
      </c>
      <c r="L4504" s="44">
        <v>9.7406999999999997E-3</v>
      </c>
      <c r="M4504" s="45">
        <v>8.0444999999999996E-3</v>
      </c>
      <c r="N4504" s="119"/>
    </row>
    <row r="4505" spans="4:14" ht="15.75" customHeight="1" x14ac:dyDescent="0.25">
      <c r="D4505" s="40"/>
      <c r="E4505" s="40"/>
      <c r="F4505" s="101">
        <v>42821</v>
      </c>
      <c r="G4505" s="44">
        <v>9.8221999999999997E-3</v>
      </c>
      <c r="H4505" s="44">
        <v>1.15189E-2</v>
      </c>
      <c r="I4505" s="44">
        <v>1.42433E-2</v>
      </c>
      <c r="J4505" s="44">
        <v>0.04</v>
      </c>
      <c r="K4505" s="44">
        <v>2.3782000000000001E-2</v>
      </c>
      <c r="L4505" s="44">
        <v>9.7391000000000005E-3</v>
      </c>
      <c r="M4505" s="45">
        <v>8.0736000000000002E-3</v>
      </c>
      <c r="N4505" s="119"/>
    </row>
    <row r="4506" spans="4:14" ht="15.75" customHeight="1" x14ac:dyDescent="0.25">
      <c r="D4506" s="40"/>
      <c r="E4506" s="40"/>
      <c r="F4506" s="101">
        <v>42822</v>
      </c>
      <c r="G4506" s="44">
        <v>9.8221999999999997E-3</v>
      </c>
      <c r="H4506" s="44">
        <v>1.15222E-2</v>
      </c>
      <c r="I4506" s="44">
        <v>1.42489E-2</v>
      </c>
      <c r="J4506" s="44">
        <v>0.04</v>
      </c>
      <c r="K4506" s="44">
        <v>2.4178000000000002E-2</v>
      </c>
      <c r="L4506" s="44">
        <v>9.9611999999999999E-3</v>
      </c>
      <c r="M4506" s="45">
        <v>8.0961999999999996E-3</v>
      </c>
      <c r="N4506" s="119"/>
    </row>
    <row r="4507" spans="4:14" ht="15.75" customHeight="1" x14ac:dyDescent="0.25">
      <c r="D4507" s="40"/>
      <c r="E4507" s="40"/>
      <c r="F4507" s="101">
        <v>42823</v>
      </c>
      <c r="G4507" s="44">
        <v>9.8221999999999997E-3</v>
      </c>
      <c r="H4507" s="44">
        <v>1.1467799999999998E-2</v>
      </c>
      <c r="I4507" s="44">
        <v>1.41989E-2</v>
      </c>
      <c r="J4507" s="44">
        <v>0.04</v>
      </c>
      <c r="K4507" s="44">
        <v>2.3765000000000001E-2</v>
      </c>
      <c r="L4507" s="44">
        <v>9.9871000000000005E-3</v>
      </c>
      <c r="M4507" s="45">
        <v>8.1125999999999993E-3</v>
      </c>
      <c r="N4507" s="119"/>
    </row>
    <row r="4508" spans="4:14" ht="15.75" customHeight="1" x14ac:dyDescent="0.25">
      <c r="D4508" s="40"/>
      <c r="E4508" s="40"/>
      <c r="F4508" s="101">
        <v>42824</v>
      </c>
      <c r="G4508" s="44">
        <v>9.8277999999999994E-3</v>
      </c>
      <c r="H4508" s="44">
        <v>1.1476099999999999E-2</v>
      </c>
      <c r="I4508" s="44">
        <v>1.4187799999999999E-2</v>
      </c>
      <c r="J4508" s="44">
        <v>0.04</v>
      </c>
      <c r="K4508" s="44">
        <v>2.4197000000000003E-2</v>
      </c>
      <c r="L4508" s="44">
        <v>1.0025200000000001E-2</v>
      </c>
      <c r="M4508" s="45">
        <v>8.1300999999999995E-3</v>
      </c>
      <c r="N4508" s="119"/>
    </row>
    <row r="4509" spans="4:14" ht="15.75" customHeight="1" x14ac:dyDescent="0.25">
      <c r="D4509" s="40"/>
      <c r="E4509" s="40"/>
      <c r="F4509" s="101">
        <v>42825</v>
      </c>
      <c r="G4509" s="44">
        <v>9.8277999999999994E-3</v>
      </c>
      <c r="H4509" s="44">
        <v>1.14956E-2</v>
      </c>
      <c r="I4509" s="44">
        <v>1.4232199999999999E-2</v>
      </c>
      <c r="J4509" s="44">
        <v>0.04</v>
      </c>
      <c r="K4509" s="44">
        <v>2.3873999999999999E-2</v>
      </c>
      <c r="L4509" s="44">
        <v>9.9597000000000002E-3</v>
      </c>
      <c r="M4509" s="45">
        <v>8.1417E-3</v>
      </c>
      <c r="N4509" s="119"/>
    </row>
    <row r="4510" spans="4:14" ht="15.75" customHeight="1" x14ac:dyDescent="0.25">
      <c r="D4510" s="40"/>
      <c r="E4510" s="40"/>
      <c r="F4510" s="101">
        <v>42828</v>
      </c>
      <c r="G4510" s="44">
        <v>9.8332999999999997E-3</v>
      </c>
      <c r="H4510" s="44">
        <v>1.1498299999999999E-2</v>
      </c>
      <c r="I4510" s="44">
        <v>1.4262799999999999E-2</v>
      </c>
      <c r="J4510" s="44">
        <v>0.04</v>
      </c>
      <c r="K4510" s="44">
        <v>2.3193000000000002E-2</v>
      </c>
      <c r="L4510" s="44">
        <v>9.9874999999999999E-3</v>
      </c>
      <c r="M4510" s="45">
        <v>8.1893000000000001E-3</v>
      </c>
      <c r="N4510" s="119"/>
    </row>
    <row r="4511" spans="4:14" ht="15.75" customHeight="1" x14ac:dyDescent="0.25">
      <c r="D4511" s="40"/>
      <c r="E4511" s="40"/>
      <c r="F4511" s="101">
        <v>42829</v>
      </c>
      <c r="G4511" s="44">
        <v>9.8611000000000011E-3</v>
      </c>
      <c r="H4511" s="44">
        <v>1.1498299999999999E-2</v>
      </c>
      <c r="I4511" s="44">
        <v>1.4257200000000001E-2</v>
      </c>
      <c r="J4511" s="44">
        <v>0.04</v>
      </c>
      <c r="K4511" s="44">
        <v>2.3605000000000001E-2</v>
      </c>
      <c r="L4511" s="44">
        <v>9.9693999999999998E-3</v>
      </c>
      <c r="M4511" s="45">
        <v>8.1893000000000001E-3</v>
      </c>
      <c r="N4511" s="119"/>
    </row>
    <row r="4512" spans="4:14" ht="15.75" customHeight="1" x14ac:dyDescent="0.25">
      <c r="D4512" s="40"/>
      <c r="E4512" s="40"/>
      <c r="F4512" s="101">
        <v>42830</v>
      </c>
      <c r="G4512" s="44">
        <v>9.8555999999999991E-3</v>
      </c>
      <c r="H4512" s="44">
        <v>1.1503900000000001E-2</v>
      </c>
      <c r="I4512" s="44">
        <v>1.4229400000000001E-2</v>
      </c>
      <c r="J4512" s="44">
        <v>0.04</v>
      </c>
      <c r="K4512" s="44">
        <v>2.3354E-2</v>
      </c>
      <c r="L4512" s="44">
        <v>9.7613999999999999E-3</v>
      </c>
      <c r="M4512" s="45">
        <v>8.1959000000000008E-3</v>
      </c>
      <c r="N4512" s="119"/>
    </row>
    <row r="4513" spans="4:14" ht="15.75" customHeight="1" x14ac:dyDescent="0.25">
      <c r="D4513" s="40"/>
      <c r="E4513" s="40"/>
      <c r="F4513" s="101">
        <v>42831</v>
      </c>
      <c r="G4513" s="44">
        <v>9.8943999999999994E-3</v>
      </c>
      <c r="H4513" s="44">
        <v>1.1553899999999999E-2</v>
      </c>
      <c r="I4513" s="44">
        <v>1.426E-2</v>
      </c>
      <c r="J4513" s="44">
        <v>0.04</v>
      </c>
      <c r="K4513" s="44">
        <v>2.3408000000000002E-2</v>
      </c>
      <c r="L4513" s="44">
        <v>9.7114000000000002E-3</v>
      </c>
      <c r="M4513" s="45">
        <v>8.1903000000000011E-3</v>
      </c>
      <c r="N4513" s="119"/>
    </row>
    <row r="4514" spans="4:14" ht="15.75" customHeight="1" x14ac:dyDescent="0.25">
      <c r="D4514" s="40"/>
      <c r="E4514" s="40"/>
      <c r="F4514" s="101">
        <v>42832</v>
      </c>
      <c r="G4514" s="44">
        <v>9.8999999999999991E-3</v>
      </c>
      <c r="H4514" s="44">
        <v>1.1576100000000001E-2</v>
      </c>
      <c r="I4514" s="44">
        <v>1.4296100000000001E-2</v>
      </c>
      <c r="J4514" s="44">
        <v>0.04</v>
      </c>
      <c r="K4514" s="44">
        <v>2.3821999999999999E-2</v>
      </c>
      <c r="L4514" s="44">
        <v>9.6308000000000001E-3</v>
      </c>
      <c r="M4514" s="45">
        <v>8.1930000000000006E-3</v>
      </c>
      <c r="N4514" s="119"/>
    </row>
    <row r="4515" spans="4:14" ht="15.75" customHeight="1" x14ac:dyDescent="0.25">
      <c r="D4515" s="40"/>
      <c r="E4515" s="40"/>
      <c r="F4515" s="101">
        <v>42835</v>
      </c>
      <c r="G4515" s="44">
        <v>9.8833000000000011E-3</v>
      </c>
      <c r="H4515" s="44">
        <v>1.15567E-2</v>
      </c>
      <c r="I4515" s="44">
        <v>1.42211E-2</v>
      </c>
      <c r="J4515" s="44">
        <v>0.04</v>
      </c>
      <c r="K4515" s="44">
        <v>2.3660999999999998E-2</v>
      </c>
      <c r="L4515" s="44">
        <v>9.6381999999999995E-3</v>
      </c>
      <c r="M4515" s="45">
        <v>8.162599999999999E-3</v>
      </c>
      <c r="N4515" s="119"/>
    </row>
    <row r="4516" spans="4:14" ht="15.75" customHeight="1" x14ac:dyDescent="0.25">
      <c r="D4516" s="40"/>
      <c r="E4516" s="40"/>
      <c r="F4516" s="101">
        <v>42836</v>
      </c>
      <c r="G4516" s="44">
        <v>9.8999999999999991E-3</v>
      </c>
      <c r="H4516" s="44">
        <v>1.1551100000000002E-2</v>
      </c>
      <c r="I4516" s="44">
        <v>1.4154400000000001E-2</v>
      </c>
      <c r="J4516" s="44">
        <v>0.04</v>
      </c>
      <c r="K4516" s="44">
        <v>2.2961999999999996E-2</v>
      </c>
      <c r="L4516" s="44">
        <v>9.7418000000000001E-3</v>
      </c>
      <c r="M4516" s="45">
        <v>8.1492000000000005E-3</v>
      </c>
      <c r="N4516" s="119"/>
    </row>
    <row r="4517" spans="4:14" ht="15.75" customHeight="1" x14ac:dyDescent="0.25">
      <c r="D4517" s="40"/>
      <c r="E4517" s="40"/>
      <c r="F4517" s="101">
        <v>42837</v>
      </c>
      <c r="G4517" s="44">
        <v>9.9389000000000005E-3</v>
      </c>
      <c r="H4517" s="44">
        <v>1.15844E-2</v>
      </c>
      <c r="I4517" s="44">
        <v>1.41044E-2</v>
      </c>
      <c r="J4517" s="44">
        <v>0.04</v>
      </c>
      <c r="K4517" s="44">
        <v>2.2391999999999999E-2</v>
      </c>
      <c r="L4517" s="44">
        <v>9.7372999999999991E-3</v>
      </c>
      <c r="M4517" s="45">
        <v>8.1425999999999998E-3</v>
      </c>
      <c r="N4517" s="119"/>
    </row>
    <row r="4518" spans="4:14" ht="15.75" customHeight="1" x14ac:dyDescent="0.25">
      <c r="D4518" s="40"/>
      <c r="E4518" s="40"/>
      <c r="F4518" s="101">
        <v>42838</v>
      </c>
      <c r="G4518" s="44">
        <v>9.9443999999999991E-3</v>
      </c>
      <c r="H4518" s="44">
        <v>1.15844E-2</v>
      </c>
      <c r="I4518" s="44">
        <v>1.40322E-2</v>
      </c>
      <c r="J4518" s="44">
        <v>0.04</v>
      </c>
      <c r="K4518" s="44">
        <v>2.2374000000000002E-2</v>
      </c>
      <c r="L4518" s="44">
        <v>9.7934000000000007E-3</v>
      </c>
      <c r="M4518" s="45">
        <v>8.0964999999999995E-3</v>
      </c>
      <c r="N4518" s="119"/>
    </row>
    <row r="4519" spans="4:14" ht="15.75" customHeight="1" x14ac:dyDescent="0.25">
      <c r="D4519" s="40"/>
      <c r="E4519" s="40"/>
      <c r="F4519" s="101">
        <v>42839</v>
      </c>
      <c r="G4519" s="44" t="s">
        <v>33</v>
      </c>
      <c r="H4519" s="44" t="s">
        <v>33</v>
      </c>
      <c r="I4519" s="44" t="s">
        <v>33</v>
      </c>
      <c r="J4519" s="44" t="s">
        <v>33</v>
      </c>
      <c r="K4519" s="44">
        <v>2.2374000000000002E-2</v>
      </c>
      <c r="L4519" s="44" t="s">
        <v>33</v>
      </c>
      <c r="M4519" s="45">
        <v>8.0964999999999995E-3</v>
      </c>
      <c r="N4519" s="119"/>
    </row>
    <row r="4520" spans="4:14" ht="15.75" customHeight="1" x14ac:dyDescent="0.25">
      <c r="D4520" s="40"/>
      <c r="E4520" s="40"/>
      <c r="F4520" s="101">
        <v>42842</v>
      </c>
      <c r="G4520" s="44" t="s">
        <v>33</v>
      </c>
      <c r="H4520" s="44" t="s">
        <v>33</v>
      </c>
      <c r="I4520" s="44" t="s">
        <v>33</v>
      </c>
      <c r="J4520" s="44">
        <v>0.04</v>
      </c>
      <c r="K4520" s="44">
        <v>2.2498000000000001E-2</v>
      </c>
      <c r="L4520" s="44">
        <v>9.7727000000000005E-3</v>
      </c>
      <c r="M4520" s="45">
        <v>8.0158E-3</v>
      </c>
      <c r="N4520" s="119"/>
    </row>
    <row r="4521" spans="4:14" ht="15.75" customHeight="1" x14ac:dyDescent="0.25">
      <c r="D4521" s="40"/>
      <c r="E4521" s="40"/>
      <c r="F4521" s="101">
        <v>42843</v>
      </c>
      <c r="G4521" s="44">
        <v>9.9278000000000005E-3</v>
      </c>
      <c r="H4521" s="44">
        <v>1.15622E-2</v>
      </c>
      <c r="I4521" s="44">
        <v>1.39767E-2</v>
      </c>
      <c r="J4521" s="44">
        <v>0.04</v>
      </c>
      <c r="K4521" s="44">
        <v>2.1682E-2</v>
      </c>
      <c r="L4521" s="44">
        <v>9.7850999999999997E-3</v>
      </c>
      <c r="M4521" s="45">
        <v>7.9857999999999995E-3</v>
      </c>
      <c r="N4521" s="119"/>
    </row>
    <row r="4522" spans="4:14" ht="15.75" customHeight="1" x14ac:dyDescent="0.25">
      <c r="D4522" s="40"/>
      <c r="E4522" s="40"/>
      <c r="F4522" s="101">
        <v>42844</v>
      </c>
      <c r="G4522" s="44">
        <v>9.9111000000000008E-3</v>
      </c>
      <c r="H4522" s="44">
        <v>1.15567E-2</v>
      </c>
      <c r="I4522" s="44">
        <v>1.39072E-2</v>
      </c>
      <c r="J4522" s="44">
        <v>0.04</v>
      </c>
      <c r="K4522" s="44">
        <v>2.2143000000000003E-2</v>
      </c>
      <c r="L4522" s="44">
        <v>9.7059999999999994E-3</v>
      </c>
      <c r="M4522" s="45">
        <v>7.9591000000000002E-3</v>
      </c>
      <c r="N4522" s="119"/>
    </row>
    <row r="4523" spans="4:14" ht="15.75" customHeight="1" x14ac:dyDescent="0.25">
      <c r="D4523" s="40"/>
      <c r="E4523" s="40"/>
      <c r="F4523" s="101">
        <v>42845</v>
      </c>
      <c r="G4523" s="44">
        <v>9.8833000000000011E-3</v>
      </c>
      <c r="H4523" s="44">
        <v>1.1531700000000001E-2</v>
      </c>
      <c r="I4523" s="44">
        <v>1.3940600000000001E-2</v>
      </c>
      <c r="J4523" s="44">
        <v>0.04</v>
      </c>
      <c r="K4523" s="44">
        <v>2.2320000000000003E-2</v>
      </c>
      <c r="L4523" s="44">
        <v>9.6436999999999998E-3</v>
      </c>
      <c r="M4523" s="45">
        <v>7.9339000000000007E-3</v>
      </c>
      <c r="N4523" s="119"/>
    </row>
    <row r="4524" spans="4:14" ht="15.75" customHeight="1" x14ac:dyDescent="0.25">
      <c r="D4524" s="40"/>
      <c r="E4524" s="40"/>
      <c r="F4524" s="101">
        <v>42846</v>
      </c>
      <c r="G4524" s="44">
        <v>9.9056000000000005E-3</v>
      </c>
      <c r="H4524" s="44">
        <v>1.15622E-2</v>
      </c>
      <c r="I4524" s="44">
        <v>1.40211E-2</v>
      </c>
      <c r="J4524" s="44">
        <v>0.04</v>
      </c>
      <c r="K4524" s="44">
        <v>2.2480000000000003E-2</v>
      </c>
      <c r="L4524" s="44">
        <v>9.5814000000000003E-3</v>
      </c>
      <c r="M4524" s="45">
        <v>7.9445000000000002E-3</v>
      </c>
      <c r="N4524" s="119"/>
    </row>
    <row r="4525" spans="4:14" ht="15.75" customHeight="1" x14ac:dyDescent="0.25">
      <c r="D4525" s="40"/>
      <c r="E4525" s="40"/>
      <c r="F4525" s="101">
        <v>42849</v>
      </c>
      <c r="G4525" s="44">
        <v>9.9111000000000008E-3</v>
      </c>
      <c r="H4525" s="44">
        <v>1.1665000000000002E-2</v>
      </c>
      <c r="I4525" s="44">
        <v>1.42072E-2</v>
      </c>
      <c r="J4525" s="44">
        <v>0.04</v>
      </c>
      <c r="K4525" s="44">
        <v>2.273E-2</v>
      </c>
      <c r="L4525" s="44">
        <v>9.5998000000000003E-3</v>
      </c>
      <c r="M4525" s="45">
        <v>7.955799999999999E-3</v>
      </c>
      <c r="N4525" s="119"/>
    </row>
    <row r="4526" spans="4:14" ht="15.75" customHeight="1" x14ac:dyDescent="0.25">
      <c r="D4526" s="40"/>
      <c r="E4526" s="40"/>
      <c r="F4526" s="101">
        <v>42850</v>
      </c>
      <c r="G4526" s="44">
        <v>9.9221999999999991E-3</v>
      </c>
      <c r="H4526" s="44">
        <v>1.17039E-2</v>
      </c>
      <c r="I4526" s="44">
        <v>1.42361E-2</v>
      </c>
      <c r="J4526" s="44">
        <v>0.04</v>
      </c>
      <c r="K4526" s="44">
        <v>2.3321999999999999E-2</v>
      </c>
      <c r="L4526" s="44">
        <v>9.5642000000000001E-3</v>
      </c>
      <c r="M4526" s="45">
        <v>7.9524999999999995E-3</v>
      </c>
      <c r="N4526" s="119"/>
    </row>
    <row r="4527" spans="4:14" ht="15.75" customHeight="1" x14ac:dyDescent="0.25">
      <c r="D4527" s="40"/>
      <c r="E4527" s="40"/>
      <c r="F4527" s="101">
        <v>42851</v>
      </c>
      <c r="G4527" s="44">
        <v>9.9278000000000005E-3</v>
      </c>
      <c r="H4527" s="44">
        <v>1.17178E-2</v>
      </c>
      <c r="I4527" s="44">
        <v>1.43111E-2</v>
      </c>
      <c r="J4527" s="44">
        <v>0.04</v>
      </c>
      <c r="K4527" s="44">
        <v>2.3035E-2</v>
      </c>
      <c r="L4527" s="44">
        <v>9.5721000000000001E-3</v>
      </c>
      <c r="M4527" s="45">
        <v>7.9591000000000002E-3</v>
      </c>
      <c r="N4527" s="119"/>
    </row>
    <row r="4528" spans="4:14" ht="15.75" customHeight="1" x14ac:dyDescent="0.25">
      <c r="D4528" s="40"/>
      <c r="E4528" s="40"/>
      <c r="F4528" s="101">
        <v>42852</v>
      </c>
      <c r="G4528" s="44">
        <v>9.9500000000000005E-3</v>
      </c>
      <c r="H4528" s="44">
        <v>1.1695599999999999E-2</v>
      </c>
      <c r="I4528" s="44">
        <v>1.43044E-2</v>
      </c>
      <c r="J4528" s="44">
        <v>0.04</v>
      </c>
      <c r="K4528" s="44">
        <v>2.2946000000000001E-2</v>
      </c>
      <c r="L4528" s="44">
        <v>9.5405999999999998E-3</v>
      </c>
      <c r="M4528" s="45">
        <v>8.0239999999999999E-3</v>
      </c>
      <c r="N4528" s="119"/>
    </row>
    <row r="4529" spans="4:14" ht="15.75" customHeight="1" x14ac:dyDescent="0.25">
      <c r="D4529" s="40"/>
      <c r="E4529" s="40"/>
      <c r="F4529" s="101">
        <v>42853</v>
      </c>
      <c r="G4529" s="44">
        <v>9.9500000000000005E-3</v>
      </c>
      <c r="H4529" s="44">
        <v>1.1723300000000001E-2</v>
      </c>
      <c r="I4529" s="44">
        <v>1.4262799999999999E-2</v>
      </c>
      <c r="J4529" s="44">
        <v>0.04</v>
      </c>
      <c r="K4529" s="44">
        <v>2.2801999999999999E-2</v>
      </c>
      <c r="L4529" s="44">
        <v>9.5838E-3</v>
      </c>
      <c r="M4529" s="45">
        <v>8.0152000000000001E-3</v>
      </c>
      <c r="N4529" s="119"/>
    </row>
    <row r="4530" spans="4:14" ht="15.75" customHeight="1" x14ac:dyDescent="0.25">
      <c r="D4530" s="40"/>
      <c r="E4530" s="40"/>
      <c r="F4530" s="101">
        <v>42856</v>
      </c>
      <c r="G4530" s="44" t="s">
        <v>33</v>
      </c>
      <c r="H4530" s="44" t="s">
        <v>33</v>
      </c>
      <c r="I4530" s="44" t="s">
        <v>33</v>
      </c>
      <c r="J4530" s="44">
        <v>0.04</v>
      </c>
      <c r="K4530" s="44">
        <v>2.3179999999999999E-2</v>
      </c>
      <c r="L4530" s="44">
        <v>9.5467999999999994E-3</v>
      </c>
      <c r="M4530" s="45">
        <v>7.9573999999999999E-3</v>
      </c>
      <c r="N4530" s="119"/>
    </row>
    <row r="4531" spans="4:14" ht="15.75" customHeight="1" x14ac:dyDescent="0.25">
      <c r="D4531" s="40"/>
      <c r="E4531" s="40"/>
      <c r="F4531" s="101">
        <v>42857</v>
      </c>
      <c r="G4531" s="44">
        <v>9.9278000000000005E-3</v>
      </c>
      <c r="H4531" s="44">
        <v>1.1737200000000001E-2</v>
      </c>
      <c r="I4531" s="44">
        <v>1.4323900000000001E-2</v>
      </c>
      <c r="J4531" s="44">
        <v>0.04</v>
      </c>
      <c r="K4531" s="44">
        <v>2.2803E-2</v>
      </c>
      <c r="L4531" s="44">
        <v>9.6040999999999991E-3</v>
      </c>
      <c r="M4531" s="45">
        <v>7.9702999999999996E-3</v>
      </c>
      <c r="N4531" s="119"/>
    </row>
    <row r="4532" spans="4:14" ht="15.75" customHeight="1" x14ac:dyDescent="0.25">
      <c r="D4532" s="40"/>
      <c r="E4532" s="40"/>
      <c r="F4532" s="101">
        <v>42858</v>
      </c>
      <c r="G4532" s="44">
        <v>9.9167000000000005E-3</v>
      </c>
      <c r="H4532" s="44">
        <v>1.1712199999999999E-2</v>
      </c>
      <c r="I4532" s="44">
        <v>1.4273899999999999E-2</v>
      </c>
      <c r="J4532" s="44">
        <v>0.04</v>
      </c>
      <c r="K4532" s="44">
        <v>2.3179999999999999E-2</v>
      </c>
      <c r="L4532" s="44">
        <v>9.7658999999999992E-3</v>
      </c>
      <c r="M4532" s="45">
        <v>8.0208999999999992E-3</v>
      </c>
      <c r="N4532" s="119"/>
    </row>
    <row r="4533" spans="4:14" ht="15.75" customHeight="1" x14ac:dyDescent="0.25">
      <c r="D4533" s="40"/>
      <c r="E4533" s="40"/>
      <c r="F4533" s="101">
        <v>42859</v>
      </c>
      <c r="G4533" s="44">
        <v>9.9278000000000005E-3</v>
      </c>
      <c r="H4533" s="44">
        <v>1.1792800000000001E-2</v>
      </c>
      <c r="I4533" s="44">
        <v>1.436E-2</v>
      </c>
      <c r="J4533" s="44">
        <v>0.04</v>
      </c>
      <c r="K4533" s="44">
        <v>2.3540999999999999E-2</v>
      </c>
      <c r="L4533" s="44">
        <v>9.8244000000000005E-3</v>
      </c>
      <c r="M4533" s="45">
        <v>8.0277000000000005E-3</v>
      </c>
      <c r="N4533" s="119"/>
    </row>
    <row r="4534" spans="4:14" ht="15.75" customHeight="1" x14ac:dyDescent="0.25">
      <c r="D4534" s="40"/>
      <c r="E4534" s="40"/>
      <c r="F4534" s="101">
        <v>42860</v>
      </c>
      <c r="G4534" s="44">
        <v>9.9443999999999991E-3</v>
      </c>
      <c r="H4534" s="44">
        <v>1.1803900000000001E-2</v>
      </c>
      <c r="I4534" s="44">
        <v>1.4326700000000001E-2</v>
      </c>
      <c r="J4534" s="44">
        <v>0.04</v>
      </c>
      <c r="K4534" s="44">
        <v>2.3487000000000001E-2</v>
      </c>
      <c r="L4534" s="44">
        <v>9.8615999999999999E-3</v>
      </c>
      <c r="M4534" s="45">
        <v>8.0315999999999999E-3</v>
      </c>
      <c r="N4534" s="119"/>
    </row>
    <row r="4535" spans="4:14" ht="15.75" customHeight="1" x14ac:dyDescent="0.25">
      <c r="D4535" s="40"/>
      <c r="E4535" s="40"/>
      <c r="F4535" s="101">
        <v>42863</v>
      </c>
      <c r="G4535" s="44">
        <v>9.9411000000000013E-3</v>
      </c>
      <c r="H4535" s="44">
        <v>1.1845600000000001E-2</v>
      </c>
      <c r="I4535" s="44">
        <v>1.4368300000000001E-2</v>
      </c>
      <c r="J4535" s="44">
        <v>0.04</v>
      </c>
      <c r="K4535" s="44">
        <v>2.3868E-2</v>
      </c>
      <c r="L4535" s="44">
        <v>9.7917999999999998E-3</v>
      </c>
      <c r="M4535" s="45">
        <v>8.0768000000000003E-3</v>
      </c>
      <c r="N4535" s="119"/>
    </row>
    <row r="4536" spans="4:14" ht="15.75" customHeight="1" x14ac:dyDescent="0.25">
      <c r="D4536" s="40"/>
      <c r="E4536" s="40"/>
      <c r="F4536" s="101">
        <v>42864</v>
      </c>
      <c r="G4536" s="44">
        <v>9.8855999999999996E-3</v>
      </c>
      <c r="H4536" s="44">
        <v>1.1819999999999999E-2</v>
      </c>
      <c r="I4536" s="44">
        <v>1.4451700000000001E-2</v>
      </c>
      <c r="J4536" s="44">
        <v>0.04</v>
      </c>
      <c r="K4536" s="44">
        <v>2.3976999999999998E-2</v>
      </c>
      <c r="L4536" s="44">
        <v>9.7492999999999989E-3</v>
      </c>
      <c r="M4536" s="45">
        <v>8.109100000000001E-3</v>
      </c>
      <c r="N4536" s="119"/>
    </row>
    <row r="4537" spans="4:14" ht="15.75" customHeight="1" x14ac:dyDescent="0.25">
      <c r="D4537" s="40"/>
      <c r="E4537" s="40"/>
      <c r="F4537" s="101">
        <v>42865</v>
      </c>
      <c r="G4537" s="44">
        <v>9.8855999999999996E-3</v>
      </c>
      <c r="H4537" s="44">
        <v>1.1809400000000001E-2</v>
      </c>
      <c r="I4537" s="44">
        <v>1.4421099999999999E-2</v>
      </c>
      <c r="J4537" s="44">
        <v>0.04</v>
      </c>
      <c r="K4537" s="44">
        <v>2.4140999999999999E-2</v>
      </c>
      <c r="L4537" s="44">
        <v>9.9839000000000004E-3</v>
      </c>
      <c r="M4537" s="45">
        <v>8.1937999999999993E-3</v>
      </c>
      <c r="N4537" s="119"/>
    </row>
    <row r="4538" spans="4:14" ht="15.75" customHeight="1" x14ac:dyDescent="0.25">
      <c r="D4538" s="40"/>
      <c r="E4538" s="40"/>
      <c r="F4538" s="101">
        <v>42866</v>
      </c>
      <c r="G4538" s="44">
        <v>9.8910999999999999E-3</v>
      </c>
      <c r="H4538" s="44">
        <v>1.18178E-2</v>
      </c>
      <c r="I4538" s="44">
        <v>1.4393299999999999E-2</v>
      </c>
      <c r="J4538" s="44">
        <v>0.04</v>
      </c>
      <c r="K4538" s="44">
        <v>2.3873999999999999E-2</v>
      </c>
      <c r="L4538" s="44">
        <v>1.00807E-2</v>
      </c>
      <c r="M4538" s="45">
        <v>8.2121999999999994E-3</v>
      </c>
      <c r="N4538" s="119"/>
    </row>
    <row r="4539" spans="4:14" ht="15.75" customHeight="1" x14ac:dyDescent="0.25">
      <c r="D4539" s="40"/>
      <c r="E4539" s="40"/>
      <c r="F4539" s="101">
        <v>42867</v>
      </c>
      <c r="G4539" s="44">
        <v>9.9243999999999999E-3</v>
      </c>
      <c r="H4539" s="44">
        <v>1.17956E-2</v>
      </c>
      <c r="I4539" s="44">
        <v>1.4365600000000001E-2</v>
      </c>
      <c r="J4539" s="44">
        <v>0.04</v>
      </c>
      <c r="K4539" s="44">
        <v>2.3257E-2</v>
      </c>
      <c r="L4539" s="44">
        <v>1.0183299999999999E-2</v>
      </c>
      <c r="M4539" s="45">
        <v>8.2284999999999997E-3</v>
      </c>
      <c r="N4539" s="119"/>
    </row>
    <row r="4540" spans="4:14" ht="15.75" customHeight="1" x14ac:dyDescent="0.25">
      <c r="D4540" s="40"/>
      <c r="E4540" s="40"/>
      <c r="F4540" s="101">
        <v>42870</v>
      </c>
      <c r="G4540" s="44">
        <v>1.0007800000000001E-2</v>
      </c>
      <c r="H4540" s="44">
        <v>1.17944E-2</v>
      </c>
      <c r="I4540" s="44">
        <v>1.4226700000000002E-2</v>
      </c>
      <c r="J4540" s="44">
        <v>0.04</v>
      </c>
      <c r="K4540" s="44">
        <v>2.3433000000000002E-2</v>
      </c>
      <c r="L4540" s="44">
        <v>9.9775999999999997E-3</v>
      </c>
      <c r="M4540" s="45">
        <v>8.3706000000000006E-3</v>
      </c>
      <c r="N4540" s="119"/>
    </row>
    <row r="4541" spans="4:14" ht="15.75" customHeight="1" x14ac:dyDescent="0.25">
      <c r="D4541" s="40"/>
      <c r="E4541" s="40"/>
      <c r="F4541" s="101">
        <v>42871</v>
      </c>
      <c r="G4541" s="44">
        <v>9.991100000000001E-3</v>
      </c>
      <c r="H4541" s="44">
        <v>1.1811700000000001E-2</v>
      </c>
      <c r="I4541" s="44">
        <v>1.4204399999999999E-2</v>
      </c>
      <c r="J4541" s="44">
        <v>0.04</v>
      </c>
      <c r="K4541" s="44">
        <v>2.3257E-2</v>
      </c>
      <c r="L4541" s="44">
        <v>9.9465999999999999E-3</v>
      </c>
      <c r="M4541" s="45">
        <v>8.4899999999999993E-3</v>
      </c>
      <c r="N4541" s="119"/>
    </row>
    <row r="4542" spans="4:14" ht="15.75" customHeight="1" x14ac:dyDescent="0.25">
      <c r="D4542" s="40"/>
      <c r="E4542" s="40"/>
      <c r="F4542" s="101">
        <v>42872</v>
      </c>
      <c r="G4542" s="44">
        <v>1.00356E-2</v>
      </c>
      <c r="H4542" s="44">
        <v>1.17839E-2</v>
      </c>
      <c r="I4542" s="44">
        <v>1.4140600000000001E-2</v>
      </c>
      <c r="J4542" s="44">
        <v>0.04</v>
      </c>
      <c r="K4542" s="44">
        <v>2.2242999999999999E-2</v>
      </c>
      <c r="L4542" s="44">
        <v>9.7855000000000008E-3</v>
      </c>
      <c r="M4542" s="45">
        <v>8.8033E-3</v>
      </c>
      <c r="N4542" s="119"/>
    </row>
    <row r="4543" spans="4:14" ht="15.75" customHeight="1" x14ac:dyDescent="0.25">
      <c r="D4543" s="40"/>
      <c r="E4543" s="40"/>
      <c r="F4543" s="101">
        <v>42873</v>
      </c>
      <c r="G4543" s="44">
        <v>1.0099400000000001E-2</v>
      </c>
      <c r="H4543" s="44">
        <v>1.1717200000000001E-2</v>
      </c>
      <c r="I4543" s="44">
        <v>1.3990599999999999E-2</v>
      </c>
      <c r="J4543" s="44">
        <v>0.04</v>
      </c>
      <c r="K4543" s="44">
        <v>2.2294000000000001E-2</v>
      </c>
      <c r="L4543" s="44">
        <v>9.8490999999999995E-3</v>
      </c>
      <c r="M4543" s="45">
        <v>8.8313999999999997E-3</v>
      </c>
      <c r="N4543" s="119"/>
    </row>
    <row r="4544" spans="4:14" ht="15.75" customHeight="1" x14ac:dyDescent="0.25">
      <c r="D4544" s="40"/>
      <c r="E4544" s="40"/>
      <c r="F4544" s="101">
        <v>42874</v>
      </c>
      <c r="G4544" s="44">
        <v>1.0171099999999999E-2</v>
      </c>
      <c r="H4544" s="44">
        <v>1.1864399999999999E-2</v>
      </c>
      <c r="I4544" s="44">
        <v>1.41517E-2</v>
      </c>
      <c r="J4544" s="44">
        <v>0.04</v>
      </c>
      <c r="K4544" s="44">
        <v>2.2345999999999998E-2</v>
      </c>
      <c r="L4544" s="44">
        <v>9.8604999999999995E-3</v>
      </c>
      <c r="M4544" s="45">
        <v>8.8643999999999997E-3</v>
      </c>
      <c r="N4544" s="119"/>
    </row>
    <row r="4545" spans="4:14" ht="15.75" customHeight="1" x14ac:dyDescent="0.25">
      <c r="D4545" s="40"/>
      <c r="E4545" s="40"/>
      <c r="F4545" s="101">
        <v>42877</v>
      </c>
      <c r="G4545" s="44">
        <v>1.02939E-2</v>
      </c>
      <c r="H4545" s="44">
        <v>1.192E-2</v>
      </c>
      <c r="I4545" s="44">
        <v>1.4193299999999999E-2</v>
      </c>
      <c r="J4545" s="44">
        <v>0.04</v>
      </c>
      <c r="K4545" s="44">
        <v>2.2536999999999998E-2</v>
      </c>
      <c r="L4545" s="44">
        <v>9.8511999999999992E-3</v>
      </c>
      <c r="M4545" s="45">
        <v>9.1485000000000004E-3</v>
      </c>
      <c r="N4545" s="119"/>
    </row>
    <row r="4546" spans="4:14" ht="15.75" customHeight="1" x14ac:dyDescent="0.25">
      <c r="D4546" s="40"/>
      <c r="E4546" s="40"/>
      <c r="F4546" s="101">
        <v>42878</v>
      </c>
      <c r="G4546" s="44">
        <v>1.0235600000000001E-2</v>
      </c>
      <c r="H4546" s="44">
        <v>1.1886699999999998E-2</v>
      </c>
      <c r="I4546" s="44">
        <v>1.4135E-2</v>
      </c>
      <c r="J4546" s="44">
        <v>0.04</v>
      </c>
      <c r="K4546" s="44">
        <v>2.2799E-2</v>
      </c>
      <c r="L4546" s="44">
        <v>9.8738000000000003E-3</v>
      </c>
      <c r="M4546" s="45">
        <v>9.2324999999999994E-3</v>
      </c>
      <c r="N4546" s="119"/>
    </row>
    <row r="4547" spans="4:14" ht="15.75" customHeight="1" x14ac:dyDescent="0.25">
      <c r="D4547" s="40"/>
      <c r="E4547" s="40"/>
      <c r="F4547" s="101">
        <v>42879</v>
      </c>
      <c r="G4547" s="44">
        <v>1.0327200000000002E-2</v>
      </c>
      <c r="H4547" s="44">
        <v>1.19761E-2</v>
      </c>
      <c r="I4547" s="44">
        <v>1.41739E-2</v>
      </c>
      <c r="J4547" s="44">
        <v>0.04</v>
      </c>
      <c r="K4547" s="44">
        <v>2.2502000000000001E-2</v>
      </c>
      <c r="L4547" s="44">
        <v>9.8773000000000003E-3</v>
      </c>
      <c r="M4547" s="45">
        <v>9.4067999999999999E-3</v>
      </c>
      <c r="N4547" s="119"/>
    </row>
    <row r="4548" spans="4:14" ht="15.75" customHeight="1" x14ac:dyDescent="0.25">
      <c r="D4548" s="40"/>
      <c r="E4548" s="40"/>
      <c r="F4548" s="101">
        <v>42880</v>
      </c>
      <c r="G4548" s="44">
        <v>1.0438300000000001E-2</v>
      </c>
      <c r="H4548" s="44">
        <v>1.2003900000000001E-2</v>
      </c>
      <c r="I4548" s="44">
        <v>1.41794E-2</v>
      </c>
      <c r="J4548" s="44">
        <v>0.04</v>
      </c>
      <c r="K4548" s="44">
        <v>2.2553999999999998E-2</v>
      </c>
      <c r="L4548" s="44">
        <v>9.9778000000000002E-3</v>
      </c>
      <c r="M4548" s="45">
        <v>9.4537000000000006E-3</v>
      </c>
      <c r="N4548" s="119"/>
    </row>
    <row r="4549" spans="4:14" ht="15.75" customHeight="1" x14ac:dyDescent="0.25">
      <c r="D4549" s="40"/>
      <c r="E4549" s="40"/>
      <c r="F4549" s="101">
        <v>42881</v>
      </c>
      <c r="G4549" s="44">
        <v>1.04467E-2</v>
      </c>
      <c r="H4549" s="44">
        <v>1.20178E-2</v>
      </c>
      <c r="I4549" s="44">
        <v>1.4137800000000001E-2</v>
      </c>
      <c r="J4549" s="44">
        <v>0.04</v>
      </c>
      <c r="K4549" s="44">
        <v>2.2465000000000002E-2</v>
      </c>
      <c r="L4549" s="44">
        <v>9.9538000000000005E-3</v>
      </c>
      <c r="M4549" s="45">
        <v>9.4938999999999996E-3</v>
      </c>
      <c r="N4549" s="119"/>
    </row>
    <row r="4550" spans="4:14" ht="15.75" customHeight="1" x14ac:dyDescent="0.25">
      <c r="D4550" s="40"/>
      <c r="E4550" s="40"/>
      <c r="F4550" s="101">
        <v>42884</v>
      </c>
      <c r="G4550" s="44" t="s">
        <v>33</v>
      </c>
      <c r="H4550" s="44" t="s">
        <v>33</v>
      </c>
      <c r="I4550" s="44" t="s">
        <v>33</v>
      </c>
      <c r="J4550" s="44" t="s">
        <v>33</v>
      </c>
      <c r="K4550" s="44">
        <v>2.2465000000000002E-2</v>
      </c>
      <c r="L4550" s="44" t="s">
        <v>33</v>
      </c>
      <c r="M4550" s="45">
        <v>9.4938999999999996E-3</v>
      </c>
      <c r="N4550" s="119"/>
    </row>
    <row r="4551" spans="4:14" ht="15.75" customHeight="1" x14ac:dyDescent="0.25">
      <c r="D4551" s="40"/>
      <c r="E4551" s="40"/>
      <c r="F4551" s="101">
        <v>42885</v>
      </c>
      <c r="G4551" s="44">
        <v>1.0505E-2</v>
      </c>
      <c r="H4551" s="44">
        <v>1.20178E-2</v>
      </c>
      <c r="I4551" s="44">
        <v>1.4148899999999999E-2</v>
      </c>
      <c r="J4551" s="44">
        <v>0.04</v>
      </c>
      <c r="K4551" s="44">
        <v>2.2098E-2</v>
      </c>
      <c r="L4551" s="44">
        <v>1.00135E-2</v>
      </c>
      <c r="M4551" s="45">
        <v>9.7490000000000007E-3</v>
      </c>
      <c r="N4551" s="119"/>
    </row>
    <row r="4552" spans="4:14" ht="15.75" customHeight="1" x14ac:dyDescent="0.25">
      <c r="D4552" s="40"/>
      <c r="E4552" s="40"/>
      <c r="F4552" s="101">
        <v>42886</v>
      </c>
      <c r="G4552" s="44">
        <v>1.06033E-2</v>
      </c>
      <c r="H4552" s="44">
        <v>1.21E-2</v>
      </c>
      <c r="I4552" s="44">
        <v>1.4187799999999999E-2</v>
      </c>
      <c r="J4552" s="44">
        <v>0.04</v>
      </c>
      <c r="K4552" s="44">
        <v>2.2027999999999999E-2</v>
      </c>
      <c r="L4552" s="44">
        <v>1.00713E-2</v>
      </c>
      <c r="M4552" s="45">
        <v>9.8004000000000008E-3</v>
      </c>
      <c r="N4552" s="119"/>
    </row>
    <row r="4553" spans="4:14" ht="15.75" customHeight="1" x14ac:dyDescent="0.25">
      <c r="D4553" s="40"/>
      <c r="E4553" s="40"/>
      <c r="F4553" s="101">
        <v>42887</v>
      </c>
      <c r="G4553" s="44">
        <v>1.07589E-2</v>
      </c>
      <c r="H4553" s="44">
        <v>1.21806E-2</v>
      </c>
      <c r="I4553" s="44">
        <v>1.4223900000000001E-2</v>
      </c>
      <c r="J4553" s="44">
        <v>0.04</v>
      </c>
      <c r="K4553" s="44">
        <v>2.2113999999999998E-2</v>
      </c>
      <c r="L4553" s="44">
        <v>1.0147999999999999E-2</v>
      </c>
      <c r="M4553" s="45">
        <v>1.0032300000000001E-2</v>
      </c>
      <c r="N4553" s="119"/>
    </row>
    <row r="4554" spans="4:14" ht="15.75" customHeight="1" x14ac:dyDescent="0.25">
      <c r="D4554" s="40"/>
      <c r="E4554" s="40"/>
      <c r="F4554" s="101">
        <v>42888</v>
      </c>
      <c r="G4554" s="44">
        <v>1.08617E-2</v>
      </c>
      <c r="H4554" s="44">
        <v>1.2225E-2</v>
      </c>
      <c r="I4554" s="44">
        <v>1.42822E-2</v>
      </c>
      <c r="J4554" s="44">
        <v>0.04</v>
      </c>
      <c r="K4554" s="44">
        <v>2.1590999999999999E-2</v>
      </c>
      <c r="L4554" s="44">
        <v>1.01996E-2</v>
      </c>
      <c r="M4554" s="45">
        <v>1.0075000000000001E-2</v>
      </c>
      <c r="N4554" s="119"/>
    </row>
    <row r="4555" spans="4:14" ht="15.75" customHeight="1" x14ac:dyDescent="0.25">
      <c r="D4555" s="40"/>
      <c r="E4555" s="40"/>
      <c r="F4555" s="101">
        <v>42891</v>
      </c>
      <c r="G4555" s="44">
        <v>1.08422E-2</v>
      </c>
      <c r="H4555" s="44">
        <v>1.2195599999999999E-2</v>
      </c>
      <c r="I4555" s="44">
        <v>1.4182200000000001E-2</v>
      </c>
      <c r="J4555" s="44">
        <v>0.04</v>
      </c>
      <c r="K4555" s="44">
        <v>2.1817000000000003E-2</v>
      </c>
      <c r="L4555" s="44">
        <v>1.0186200000000001E-2</v>
      </c>
      <c r="M4555" s="45">
        <v>1.0294099999999999E-2</v>
      </c>
      <c r="N4555" s="119"/>
    </row>
    <row r="4556" spans="4:14" ht="15.75" customHeight="1" x14ac:dyDescent="0.25">
      <c r="D4556" s="40"/>
      <c r="E4556" s="40"/>
      <c r="F4556" s="101">
        <v>42892</v>
      </c>
      <c r="G4556" s="44">
        <v>1.0886700000000001E-2</v>
      </c>
      <c r="H4556" s="44">
        <v>1.2190000000000001E-2</v>
      </c>
      <c r="I4556" s="44">
        <v>1.4171100000000001E-2</v>
      </c>
      <c r="J4556" s="44">
        <v>0.04</v>
      </c>
      <c r="K4556" s="44">
        <v>2.1450999999999998E-2</v>
      </c>
      <c r="L4556" s="44">
        <v>1.0161400000000001E-2</v>
      </c>
      <c r="M4556" s="45">
        <v>1.0360799999999998E-2</v>
      </c>
      <c r="N4556" s="119"/>
    </row>
    <row r="4557" spans="4:14" ht="15.75" customHeight="1" x14ac:dyDescent="0.25">
      <c r="D4557" s="40"/>
      <c r="E4557" s="40"/>
      <c r="F4557" s="101">
        <v>42893</v>
      </c>
      <c r="G4557" s="44">
        <v>1.0960000000000001E-2</v>
      </c>
      <c r="H4557" s="44">
        <v>1.221E-2</v>
      </c>
      <c r="I4557" s="44">
        <v>1.4140600000000001E-2</v>
      </c>
      <c r="J4557" s="44">
        <v>0.04</v>
      </c>
      <c r="K4557" s="44">
        <v>2.1728999999999998E-2</v>
      </c>
      <c r="L4557" s="44">
        <v>1.0135400000000001E-2</v>
      </c>
      <c r="M4557" s="45">
        <v>1.04242E-2</v>
      </c>
      <c r="N4557" s="119"/>
    </row>
    <row r="4558" spans="4:14" ht="15.75" customHeight="1" x14ac:dyDescent="0.25">
      <c r="D4558" s="40"/>
      <c r="E4558" s="40"/>
      <c r="F4558" s="101">
        <v>42894</v>
      </c>
      <c r="G4558" s="44">
        <v>1.11711E-2</v>
      </c>
      <c r="H4558" s="44">
        <v>1.22811E-2</v>
      </c>
      <c r="I4558" s="44">
        <v>1.4154400000000001E-2</v>
      </c>
      <c r="J4558" s="44">
        <v>0.04</v>
      </c>
      <c r="K4558" s="44">
        <v>2.1884999999999998E-2</v>
      </c>
      <c r="L4558" s="44">
        <v>1.0173300000000001E-2</v>
      </c>
      <c r="M4558" s="45">
        <v>1.04545E-2</v>
      </c>
      <c r="N4558" s="119"/>
    </row>
    <row r="4559" spans="4:14" ht="15.75" customHeight="1" x14ac:dyDescent="0.25">
      <c r="D4559" s="40"/>
      <c r="E4559" s="40"/>
      <c r="F4559" s="101">
        <v>42895</v>
      </c>
      <c r="G4559" s="44">
        <v>1.1271100000000001E-2</v>
      </c>
      <c r="H4559" s="44">
        <v>1.2364399999999999E-2</v>
      </c>
      <c r="I4559" s="44">
        <v>1.41683E-2</v>
      </c>
      <c r="J4559" s="44">
        <v>0.04</v>
      </c>
      <c r="K4559" s="44">
        <v>2.2005E-2</v>
      </c>
      <c r="L4559" s="44">
        <v>1.0402E-2</v>
      </c>
      <c r="M4559" s="45">
        <v>1.05077E-2</v>
      </c>
      <c r="N4559" s="119"/>
    </row>
    <row r="4560" spans="4:14" ht="15.75" customHeight="1" x14ac:dyDescent="0.25">
      <c r="D4560" s="40"/>
      <c r="E4560" s="40"/>
      <c r="F4560" s="101">
        <v>42898</v>
      </c>
      <c r="G4560" s="44">
        <v>1.13933E-2</v>
      </c>
      <c r="H4560" s="44">
        <v>1.2416700000000001E-2</v>
      </c>
      <c r="I4560" s="44">
        <v>1.42183E-2</v>
      </c>
      <c r="J4560" s="44">
        <v>0.04</v>
      </c>
      <c r="K4560" s="44">
        <v>2.2145000000000001E-2</v>
      </c>
      <c r="L4560" s="44">
        <v>1.0486800000000001E-2</v>
      </c>
      <c r="M4560" s="45">
        <v>1.0641099999999999E-2</v>
      </c>
      <c r="N4560" s="119"/>
    </row>
    <row r="4561" spans="4:14" ht="15.75" customHeight="1" x14ac:dyDescent="0.25">
      <c r="D4561" s="40"/>
      <c r="E4561" s="40"/>
      <c r="F4561" s="101">
        <v>42899</v>
      </c>
      <c r="G4561" s="44">
        <v>1.1588899999999999E-2</v>
      </c>
      <c r="H4561" s="44">
        <v>1.2455600000000001E-2</v>
      </c>
      <c r="I4561" s="44">
        <v>1.4232199999999999E-2</v>
      </c>
      <c r="J4561" s="44">
        <v>0.04</v>
      </c>
      <c r="K4561" s="44">
        <v>2.2109E-2</v>
      </c>
      <c r="L4561" s="44">
        <v>1.06975E-2</v>
      </c>
      <c r="M4561" s="45">
        <v>1.0681099999999999E-2</v>
      </c>
      <c r="N4561" s="119"/>
    </row>
    <row r="4562" spans="4:14" ht="15.75" customHeight="1" x14ac:dyDescent="0.25">
      <c r="D4562" s="40"/>
      <c r="E4562" s="40"/>
      <c r="F4562" s="101">
        <v>42900</v>
      </c>
      <c r="G4562" s="44">
        <v>1.17167E-2</v>
      </c>
      <c r="H4562" s="44">
        <v>1.25033E-2</v>
      </c>
      <c r="I4562" s="44">
        <v>1.426E-2</v>
      </c>
      <c r="J4562" s="44">
        <v>0.04</v>
      </c>
      <c r="K4562" s="44">
        <v>2.1256000000000001E-2</v>
      </c>
      <c r="L4562" s="44">
        <v>1.1152899999999999E-2</v>
      </c>
      <c r="M4562" s="45">
        <v>1.0721099999999999E-2</v>
      </c>
      <c r="N4562" s="119"/>
    </row>
    <row r="4563" spans="4:14" ht="15.75" customHeight="1" x14ac:dyDescent="0.25">
      <c r="D4563" s="40"/>
      <c r="E4563" s="40"/>
      <c r="F4563" s="101">
        <v>42901</v>
      </c>
      <c r="G4563" s="44">
        <v>1.20944E-2</v>
      </c>
      <c r="H4563" s="44">
        <v>1.2674399999999999E-2</v>
      </c>
      <c r="I4563" s="44">
        <v>1.4271100000000002E-2</v>
      </c>
      <c r="J4563" s="44">
        <v>4.2500000000000003E-2</v>
      </c>
      <c r="K4563" s="44">
        <v>2.1637E-2</v>
      </c>
      <c r="L4563" s="44">
        <v>1.13615E-2</v>
      </c>
      <c r="M4563" s="45">
        <v>1.0717300000000001E-2</v>
      </c>
      <c r="N4563" s="119"/>
    </row>
    <row r="4564" spans="4:14" ht="15.75" customHeight="1" x14ac:dyDescent="0.25">
      <c r="D4564" s="40"/>
      <c r="E4564" s="40"/>
      <c r="F4564" s="101">
        <v>42902</v>
      </c>
      <c r="G4564" s="44">
        <v>1.2122200000000001E-2</v>
      </c>
      <c r="H4564" s="44">
        <v>1.27356E-2</v>
      </c>
      <c r="I4564" s="44">
        <v>1.4326700000000001E-2</v>
      </c>
      <c r="J4564" s="44">
        <v>4.2500000000000003E-2</v>
      </c>
      <c r="K4564" s="44">
        <v>2.1514000000000002E-2</v>
      </c>
      <c r="L4564" s="44">
        <v>1.1750100000000001E-2</v>
      </c>
      <c r="M4564" s="45">
        <v>1.0685199999999999E-2</v>
      </c>
      <c r="N4564" s="119"/>
    </row>
    <row r="4565" spans="4:14" ht="15.75" customHeight="1" x14ac:dyDescent="0.25">
      <c r="D4565" s="40"/>
      <c r="E4565" s="40"/>
      <c r="F4565" s="101">
        <v>42905</v>
      </c>
      <c r="G4565" s="44">
        <v>1.2138899999999999E-2</v>
      </c>
      <c r="H4565" s="44">
        <v>1.28022E-2</v>
      </c>
      <c r="I4565" s="44">
        <v>1.43322E-2</v>
      </c>
      <c r="J4565" s="44">
        <v>4.2500000000000003E-2</v>
      </c>
      <c r="K4565" s="44">
        <v>2.1878999999999999E-2</v>
      </c>
      <c r="L4565" s="44">
        <v>1.18698E-2</v>
      </c>
      <c r="M4565" s="45">
        <v>1.0557700000000001E-2</v>
      </c>
      <c r="N4565" s="119"/>
    </row>
    <row r="4566" spans="4:14" ht="15.75" customHeight="1" x14ac:dyDescent="0.25">
      <c r="D4566" s="40"/>
      <c r="E4566" s="40"/>
      <c r="F4566" s="101">
        <v>42906</v>
      </c>
      <c r="G4566" s="44">
        <v>1.2155599999999999E-2</v>
      </c>
      <c r="H4566" s="44">
        <v>1.28722E-2</v>
      </c>
      <c r="I4566" s="44">
        <v>1.43961E-2</v>
      </c>
      <c r="J4566" s="44">
        <v>4.2500000000000003E-2</v>
      </c>
      <c r="K4566" s="44">
        <v>2.1564999999999997E-2</v>
      </c>
      <c r="L4566" s="44">
        <v>1.20605E-2</v>
      </c>
      <c r="M4566" s="45">
        <v>1.0521000000000001E-2</v>
      </c>
      <c r="N4566" s="119"/>
    </row>
    <row r="4567" spans="4:14" ht="15.75" customHeight="1" x14ac:dyDescent="0.25">
      <c r="D4567" s="40"/>
      <c r="E4567" s="40"/>
      <c r="F4567" s="101">
        <v>42907</v>
      </c>
      <c r="G4567" s="44">
        <v>1.2155599999999999E-2</v>
      </c>
      <c r="H4567" s="44">
        <v>1.2894399999999999E-2</v>
      </c>
      <c r="I4567" s="44">
        <v>1.4450000000000001E-2</v>
      </c>
      <c r="J4567" s="44">
        <v>4.2500000000000003E-2</v>
      </c>
      <c r="K4567" s="44">
        <v>2.1634E-2</v>
      </c>
      <c r="L4567" s="44">
        <v>1.21853E-2</v>
      </c>
      <c r="M4567" s="45">
        <v>1.0511E-2</v>
      </c>
      <c r="N4567" s="119"/>
    </row>
    <row r="4568" spans="4:14" ht="15.75" customHeight="1" x14ac:dyDescent="0.25">
      <c r="D4568" s="40"/>
      <c r="E4568" s="40"/>
      <c r="F4568" s="101">
        <v>42908</v>
      </c>
      <c r="G4568" s="44">
        <v>1.2161100000000001E-2</v>
      </c>
      <c r="H4568" s="44">
        <v>1.2955600000000001E-2</v>
      </c>
      <c r="I4568" s="44">
        <v>1.44861E-2</v>
      </c>
      <c r="J4568" s="44">
        <v>4.2500000000000003E-2</v>
      </c>
      <c r="K4568" s="44">
        <v>2.1477E-2</v>
      </c>
      <c r="L4568" s="44">
        <v>1.2105999999999999E-2</v>
      </c>
      <c r="M4568" s="45">
        <v>1.0482700000000001E-2</v>
      </c>
      <c r="N4568" s="119"/>
    </row>
    <row r="4569" spans="4:14" ht="15.75" customHeight="1" x14ac:dyDescent="0.25">
      <c r="D4569" s="40"/>
      <c r="E4569" s="40"/>
      <c r="F4569" s="101">
        <v>42909</v>
      </c>
      <c r="G4569" s="44">
        <v>1.2199999999999999E-2</v>
      </c>
      <c r="H4569" s="44">
        <v>1.29328E-2</v>
      </c>
      <c r="I4569" s="44">
        <v>1.4450000000000001E-2</v>
      </c>
      <c r="J4569" s="44">
        <v>4.2500000000000003E-2</v>
      </c>
      <c r="K4569" s="44">
        <v>2.1423000000000001E-2</v>
      </c>
      <c r="L4569" s="44">
        <v>1.21093E-2</v>
      </c>
      <c r="M4569" s="45">
        <v>1.0491500000000001E-2</v>
      </c>
      <c r="N4569" s="119"/>
    </row>
    <row r="4570" spans="4:14" ht="15.75" customHeight="1" x14ac:dyDescent="0.25">
      <c r="D4570" s="40"/>
      <c r="E4570" s="40"/>
      <c r="F4570" s="101">
        <v>42912</v>
      </c>
      <c r="G4570" s="44">
        <v>1.22211E-2</v>
      </c>
      <c r="H4570" s="44">
        <v>1.2948299999999999E-2</v>
      </c>
      <c r="I4570" s="44">
        <v>1.44639E-2</v>
      </c>
      <c r="J4570" s="44">
        <v>4.2500000000000003E-2</v>
      </c>
      <c r="K4570" s="44">
        <v>2.137E-2</v>
      </c>
      <c r="L4570" s="44">
        <v>1.21198E-2</v>
      </c>
      <c r="M4570" s="45">
        <v>1.04776E-2</v>
      </c>
      <c r="N4570" s="119"/>
    </row>
    <row r="4571" spans="4:14" ht="15.75" customHeight="1" x14ac:dyDescent="0.25">
      <c r="D4571" s="40"/>
      <c r="E4571" s="40"/>
      <c r="F4571" s="101">
        <v>42913</v>
      </c>
      <c r="G4571" s="44">
        <v>1.22378E-2</v>
      </c>
      <c r="H4571" s="44">
        <v>1.2950600000000001E-2</v>
      </c>
      <c r="I4571" s="44">
        <v>1.44683E-2</v>
      </c>
      <c r="J4571" s="44">
        <v>4.2500000000000003E-2</v>
      </c>
      <c r="K4571" s="44">
        <v>2.2050999999999998E-2</v>
      </c>
      <c r="L4571" s="44">
        <v>1.22547E-2</v>
      </c>
      <c r="M4571" s="45">
        <v>1.0474300000000001E-2</v>
      </c>
      <c r="N4571" s="119"/>
    </row>
    <row r="4572" spans="4:14" ht="15.75" customHeight="1" x14ac:dyDescent="0.25">
      <c r="D4572" s="40"/>
      <c r="E4572" s="40"/>
      <c r="F4572" s="101">
        <v>42914</v>
      </c>
      <c r="G4572" s="44">
        <v>1.22611E-2</v>
      </c>
      <c r="H4572" s="44">
        <v>1.2963899999999999E-2</v>
      </c>
      <c r="I4572" s="44">
        <v>1.44656E-2</v>
      </c>
      <c r="J4572" s="44">
        <v>4.2500000000000003E-2</v>
      </c>
      <c r="K4572" s="44">
        <v>2.2279E-2</v>
      </c>
      <c r="L4572" s="44">
        <v>1.22547E-2</v>
      </c>
      <c r="M4572" s="45">
        <v>1.04776E-2</v>
      </c>
      <c r="N4572" s="119"/>
    </row>
    <row r="4573" spans="4:14" ht="15.75" customHeight="1" x14ac:dyDescent="0.25">
      <c r="D4573" s="40"/>
      <c r="E4573" s="40"/>
      <c r="F4573" s="101">
        <v>42915</v>
      </c>
      <c r="G4573" s="44">
        <v>1.22722E-2</v>
      </c>
      <c r="H4573" s="44">
        <v>1.29861E-2</v>
      </c>
      <c r="I4573" s="44">
        <v>1.4482200000000001E-2</v>
      </c>
      <c r="J4573" s="44">
        <v>4.2500000000000003E-2</v>
      </c>
      <c r="K4573" s="44">
        <v>2.2665999999999999E-2</v>
      </c>
      <c r="L4573" s="44">
        <v>1.22735E-2</v>
      </c>
      <c r="M4573" s="45">
        <v>1.04639E-2</v>
      </c>
      <c r="N4573" s="119"/>
    </row>
    <row r="4574" spans="4:14" ht="15.75" customHeight="1" x14ac:dyDescent="0.25">
      <c r="D4574" s="40"/>
      <c r="E4574" s="40"/>
      <c r="F4574" s="101">
        <v>42916</v>
      </c>
      <c r="G4574" s="44">
        <v>1.2238899999999999E-2</v>
      </c>
      <c r="H4574" s="44">
        <v>1.29917E-2</v>
      </c>
      <c r="I4574" s="44">
        <v>1.44767E-2</v>
      </c>
      <c r="J4574" s="44">
        <v>4.2500000000000003E-2</v>
      </c>
      <c r="K4574" s="44">
        <v>2.3037000000000002E-2</v>
      </c>
      <c r="L4574" s="44">
        <v>1.2205200000000001E-2</v>
      </c>
      <c r="M4574" s="45">
        <v>1.0456E-2</v>
      </c>
      <c r="N4574" s="119"/>
    </row>
    <row r="4575" spans="4:14" ht="15.75" customHeight="1" x14ac:dyDescent="0.25">
      <c r="D4575" s="40"/>
      <c r="E4575" s="40"/>
      <c r="F4575" s="101">
        <v>42919</v>
      </c>
      <c r="G4575" s="44">
        <v>1.2268900000000001E-2</v>
      </c>
      <c r="H4575" s="44">
        <v>1.3007200000000002E-2</v>
      </c>
      <c r="I4575" s="44">
        <v>1.456E-2</v>
      </c>
      <c r="J4575" s="44">
        <v>4.2500000000000003E-2</v>
      </c>
      <c r="K4575" s="44">
        <v>2.3498999999999999E-2</v>
      </c>
      <c r="L4575" s="44">
        <v>1.2224200000000001E-2</v>
      </c>
      <c r="M4575" s="45">
        <v>1.0301100000000001E-2</v>
      </c>
      <c r="N4575" s="119"/>
    </row>
    <row r="4576" spans="4:14" ht="15.75" customHeight="1" x14ac:dyDescent="0.25">
      <c r="D4576" s="40"/>
      <c r="E4576" s="40"/>
      <c r="F4576" s="101">
        <v>42920</v>
      </c>
      <c r="G4576" s="44">
        <v>1.2233300000000001E-2</v>
      </c>
      <c r="H4576" s="44">
        <v>1.3021100000000001E-2</v>
      </c>
      <c r="I4576" s="44">
        <v>1.45767E-2</v>
      </c>
      <c r="J4576" s="44" t="s">
        <v>33</v>
      </c>
      <c r="K4576" s="44">
        <v>2.3498999999999999E-2</v>
      </c>
      <c r="L4576" s="44" t="s">
        <v>33</v>
      </c>
      <c r="M4576" s="45">
        <v>1.0301100000000001E-2</v>
      </c>
      <c r="N4576" s="119"/>
    </row>
    <row r="4577" spans="4:14" ht="15.75" customHeight="1" x14ac:dyDescent="0.25">
      <c r="D4577" s="40"/>
      <c r="E4577" s="40"/>
      <c r="F4577" s="101">
        <v>42921</v>
      </c>
      <c r="G4577" s="44">
        <v>1.2233300000000001E-2</v>
      </c>
      <c r="H4577" s="44">
        <v>1.303E-2</v>
      </c>
      <c r="I4577" s="44">
        <v>1.4571099999999998E-2</v>
      </c>
      <c r="J4577" s="44">
        <v>4.2500000000000003E-2</v>
      </c>
      <c r="K4577" s="44">
        <v>2.3231000000000002E-2</v>
      </c>
      <c r="L4577" s="44">
        <v>1.22837E-2</v>
      </c>
      <c r="M4577" s="45">
        <v>1.0234799999999999E-2</v>
      </c>
      <c r="N4577" s="119"/>
    </row>
    <row r="4578" spans="4:14" ht="15.75" customHeight="1" x14ac:dyDescent="0.25">
      <c r="D4578" s="40"/>
      <c r="E4578" s="40"/>
      <c r="F4578" s="101">
        <v>42922</v>
      </c>
      <c r="G4578" s="44">
        <v>1.2244399999999999E-2</v>
      </c>
      <c r="H4578" s="44">
        <v>1.3041100000000002E-2</v>
      </c>
      <c r="I4578" s="44">
        <v>1.4654400000000001E-2</v>
      </c>
      <c r="J4578" s="44">
        <v>4.2500000000000003E-2</v>
      </c>
      <c r="K4578" s="44">
        <v>2.3658999999999999E-2</v>
      </c>
      <c r="L4578" s="44">
        <v>1.2461400000000001E-2</v>
      </c>
      <c r="M4578" s="45">
        <v>1.0226200000000001E-2</v>
      </c>
      <c r="N4578" s="119"/>
    </row>
    <row r="4579" spans="4:14" ht="15.75" customHeight="1" x14ac:dyDescent="0.25">
      <c r="D4579" s="40"/>
      <c r="E4579" s="40"/>
      <c r="F4579" s="101">
        <v>42923</v>
      </c>
      <c r="G4579" s="44">
        <v>1.22633E-2</v>
      </c>
      <c r="H4579" s="44">
        <v>1.30522E-2</v>
      </c>
      <c r="I4579" s="44">
        <v>1.4654400000000001E-2</v>
      </c>
      <c r="J4579" s="44">
        <v>4.2500000000000003E-2</v>
      </c>
      <c r="K4579" s="44">
        <v>2.3856000000000002E-2</v>
      </c>
      <c r="L4579" s="44">
        <v>1.2323200000000001E-2</v>
      </c>
      <c r="M4579" s="45">
        <v>1.0223599999999999E-2</v>
      </c>
      <c r="N4579" s="119"/>
    </row>
    <row r="4580" spans="4:14" ht="15.75" customHeight="1" x14ac:dyDescent="0.25">
      <c r="D4580" s="40"/>
      <c r="E4580" s="40"/>
      <c r="F4580" s="101">
        <v>42926</v>
      </c>
      <c r="G4580" s="44">
        <v>1.2238899999999999E-2</v>
      </c>
      <c r="H4580" s="44">
        <v>1.3041100000000002E-2</v>
      </c>
      <c r="I4580" s="44">
        <v>1.46211E-2</v>
      </c>
      <c r="J4580" s="44">
        <v>4.2500000000000003E-2</v>
      </c>
      <c r="K4580" s="44">
        <v>2.3730000000000001E-2</v>
      </c>
      <c r="L4580" s="44">
        <v>1.23258E-2</v>
      </c>
      <c r="M4580" s="45">
        <v>1.0223599999999999E-2</v>
      </c>
      <c r="N4580" s="119"/>
    </row>
    <row r="4581" spans="4:14" ht="15.75" customHeight="1" x14ac:dyDescent="0.25">
      <c r="D4581" s="40"/>
      <c r="E4581" s="40"/>
      <c r="F4581" s="101">
        <v>42927</v>
      </c>
      <c r="G4581" s="44">
        <v>1.2238899999999999E-2</v>
      </c>
      <c r="H4581" s="44">
        <v>1.3035000000000001E-2</v>
      </c>
      <c r="I4581" s="44">
        <v>1.4626699999999999E-2</v>
      </c>
      <c r="J4581" s="44">
        <v>4.2500000000000003E-2</v>
      </c>
      <c r="K4581" s="44">
        <v>2.3605000000000001E-2</v>
      </c>
      <c r="L4581" s="44">
        <v>1.21402E-2</v>
      </c>
      <c r="M4581" s="45">
        <v>1.0230099999999999E-2</v>
      </c>
      <c r="N4581" s="119"/>
    </row>
    <row r="4582" spans="4:14" ht="15.75" customHeight="1" x14ac:dyDescent="0.25">
      <c r="D4582" s="40"/>
      <c r="E4582" s="40"/>
      <c r="F4582" s="101">
        <v>42928</v>
      </c>
      <c r="G4582" s="44">
        <v>1.2244399999999999E-2</v>
      </c>
      <c r="H4582" s="44">
        <v>1.3038899999999999E-2</v>
      </c>
      <c r="I4582" s="44">
        <v>1.46044E-2</v>
      </c>
      <c r="J4582" s="44">
        <v>4.2500000000000003E-2</v>
      </c>
      <c r="K4582" s="44">
        <v>2.3177E-2</v>
      </c>
      <c r="L4582" s="44">
        <v>1.2047200000000001E-2</v>
      </c>
      <c r="M4582" s="45">
        <v>1.02591E-2</v>
      </c>
      <c r="N4582" s="119"/>
    </row>
    <row r="4583" spans="4:14" ht="15.75" customHeight="1" x14ac:dyDescent="0.25">
      <c r="D4583" s="40"/>
      <c r="E4583" s="40"/>
      <c r="F4583" s="101">
        <v>42929</v>
      </c>
      <c r="G4583" s="44">
        <v>1.22556E-2</v>
      </c>
      <c r="H4583" s="44">
        <v>1.30361E-2</v>
      </c>
      <c r="I4583" s="44">
        <v>1.456E-2</v>
      </c>
      <c r="J4583" s="44">
        <v>4.2500000000000003E-2</v>
      </c>
      <c r="K4583" s="44">
        <v>2.3444E-2</v>
      </c>
      <c r="L4583" s="44">
        <v>1.1990600000000001E-2</v>
      </c>
      <c r="M4583" s="45">
        <v>1.02638E-2</v>
      </c>
      <c r="N4583" s="119"/>
    </row>
    <row r="4584" spans="4:14" ht="15.75" customHeight="1" x14ac:dyDescent="0.25">
      <c r="D4584" s="40"/>
      <c r="E4584" s="40"/>
      <c r="F4584" s="101">
        <v>42930</v>
      </c>
      <c r="G4584" s="44">
        <v>1.22611E-2</v>
      </c>
      <c r="H4584" s="44">
        <v>1.30361E-2</v>
      </c>
      <c r="I4584" s="44">
        <v>1.456E-2</v>
      </c>
      <c r="J4584" s="44">
        <v>4.2500000000000003E-2</v>
      </c>
      <c r="K4584" s="44">
        <v>2.3318999999999999E-2</v>
      </c>
      <c r="L4584" s="44">
        <v>1.19364E-2</v>
      </c>
      <c r="M4584" s="45">
        <v>1.02655E-2</v>
      </c>
      <c r="N4584" s="119"/>
    </row>
    <row r="4585" spans="4:14" ht="15.75" customHeight="1" x14ac:dyDescent="0.25">
      <c r="D4585" s="40"/>
      <c r="E4585" s="40"/>
      <c r="F4585" s="101">
        <v>42933</v>
      </c>
      <c r="G4585" s="44">
        <v>1.2283299999999999E-2</v>
      </c>
      <c r="H4585" s="44">
        <v>1.3061100000000001E-2</v>
      </c>
      <c r="I4585" s="44">
        <v>1.45322E-2</v>
      </c>
      <c r="J4585" s="44">
        <v>4.2500000000000003E-2</v>
      </c>
      <c r="K4585" s="44">
        <v>2.3140999999999998E-2</v>
      </c>
      <c r="L4585" s="44">
        <v>1.1945600000000001E-2</v>
      </c>
      <c r="M4585" s="45">
        <v>1.03366E-2</v>
      </c>
      <c r="N4585" s="119"/>
    </row>
    <row r="4586" spans="4:14" ht="15.75" customHeight="1" x14ac:dyDescent="0.25">
      <c r="D4586" s="40"/>
      <c r="E4586" s="40"/>
      <c r="F4586" s="101">
        <v>42934</v>
      </c>
      <c r="G4586" s="44">
        <v>1.22778E-2</v>
      </c>
      <c r="H4586" s="44">
        <v>1.30694E-2</v>
      </c>
      <c r="I4586" s="44">
        <v>1.456E-2</v>
      </c>
      <c r="J4586" s="44">
        <v>4.2500000000000003E-2</v>
      </c>
      <c r="K4586" s="44">
        <v>2.2589999999999999E-2</v>
      </c>
      <c r="L4586" s="44">
        <v>1.20454E-2</v>
      </c>
      <c r="M4586" s="45">
        <v>1.0352699999999999E-2</v>
      </c>
      <c r="N4586" s="119"/>
    </row>
    <row r="4587" spans="4:14" ht="15.75" customHeight="1" x14ac:dyDescent="0.25">
      <c r="D4587" s="40"/>
      <c r="E4587" s="40"/>
      <c r="F4587" s="101">
        <v>42935</v>
      </c>
      <c r="G4587" s="44">
        <v>1.22889E-2</v>
      </c>
      <c r="H4587" s="44">
        <v>1.3072200000000001E-2</v>
      </c>
      <c r="I4587" s="44">
        <v>1.45322E-2</v>
      </c>
      <c r="J4587" s="44">
        <v>4.2500000000000003E-2</v>
      </c>
      <c r="K4587" s="44">
        <v>2.2696000000000001E-2</v>
      </c>
      <c r="L4587" s="44">
        <v>1.20546E-2</v>
      </c>
      <c r="M4587" s="45">
        <v>1.0380400000000001E-2</v>
      </c>
      <c r="N4587" s="119"/>
    </row>
    <row r="4588" spans="4:14" ht="15.75" customHeight="1" x14ac:dyDescent="0.25">
      <c r="D4588" s="40"/>
      <c r="E4588" s="40"/>
      <c r="F4588" s="101">
        <v>42936</v>
      </c>
      <c r="G4588" s="44">
        <v>1.22722E-2</v>
      </c>
      <c r="H4588" s="44">
        <v>1.3125E-2</v>
      </c>
      <c r="I4588" s="44">
        <v>1.456E-2</v>
      </c>
      <c r="J4588" s="44">
        <v>4.2500000000000003E-2</v>
      </c>
      <c r="K4588" s="44">
        <v>2.2589000000000001E-2</v>
      </c>
      <c r="L4588" s="44">
        <v>1.21111E-2</v>
      </c>
      <c r="M4588" s="45">
        <v>1.0388900000000001E-2</v>
      </c>
      <c r="N4588" s="119"/>
    </row>
    <row r="4589" spans="4:14" ht="15.75" customHeight="1" x14ac:dyDescent="0.25">
      <c r="D4589" s="40"/>
      <c r="E4589" s="40"/>
      <c r="F4589" s="101">
        <v>42937</v>
      </c>
      <c r="G4589" s="44">
        <v>1.23222E-2</v>
      </c>
      <c r="H4589" s="44">
        <v>1.3144400000000001E-2</v>
      </c>
      <c r="I4589" s="44">
        <v>1.4530599999999999E-2</v>
      </c>
      <c r="J4589" s="44">
        <v>4.2500000000000003E-2</v>
      </c>
      <c r="K4589" s="44">
        <v>2.2374999999999999E-2</v>
      </c>
      <c r="L4589" s="44">
        <v>1.23448E-2</v>
      </c>
      <c r="M4589" s="45">
        <v>1.03947E-2</v>
      </c>
      <c r="N4589" s="119"/>
    </row>
    <row r="4590" spans="4:14" ht="15.75" customHeight="1" x14ac:dyDescent="0.25">
      <c r="D4590" s="40"/>
      <c r="E4590" s="40"/>
      <c r="F4590" s="101">
        <v>42940</v>
      </c>
      <c r="G4590" s="44">
        <v>1.23278E-2</v>
      </c>
      <c r="H4590" s="44">
        <v>1.31389E-2</v>
      </c>
      <c r="I4590" s="44">
        <v>1.45278E-2</v>
      </c>
      <c r="J4590" s="44">
        <v>4.2500000000000003E-2</v>
      </c>
      <c r="K4590" s="44">
        <v>2.2551999999999999E-2</v>
      </c>
      <c r="L4590" s="44">
        <v>1.23257E-2</v>
      </c>
      <c r="M4590" s="45">
        <v>1.04108E-2</v>
      </c>
      <c r="N4590" s="119"/>
    </row>
    <row r="4591" spans="4:14" ht="15.75" customHeight="1" x14ac:dyDescent="0.25">
      <c r="D4591" s="40"/>
      <c r="E4591" s="40"/>
      <c r="F4591" s="101">
        <v>42941</v>
      </c>
      <c r="G4591" s="44">
        <v>1.23278E-2</v>
      </c>
      <c r="H4591" s="44">
        <v>1.31667E-2</v>
      </c>
      <c r="I4591" s="44">
        <v>1.4538899999999999E-2</v>
      </c>
      <c r="J4591" s="44">
        <v>4.2500000000000003E-2</v>
      </c>
      <c r="K4591" s="44">
        <v>2.3354E-2</v>
      </c>
      <c r="L4591" s="44">
        <v>1.2359500000000001E-2</v>
      </c>
      <c r="M4591" s="45">
        <v>1.0420499999999999E-2</v>
      </c>
      <c r="N4591" s="119"/>
    </row>
    <row r="4592" spans="4:14" ht="15.75" customHeight="1" x14ac:dyDescent="0.25">
      <c r="D4592" s="40"/>
      <c r="E4592" s="40"/>
      <c r="F4592" s="101">
        <v>42942</v>
      </c>
      <c r="G4592" s="44">
        <v>1.23333E-2</v>
      </c>
      <c r="H4592" s="44">
        <v>1.31389E-2</v>
      </c>
      <c r="I4592" s="44">
        <v>1.45722E-2</v>
      </c>
      <c r="J4592" s="44">
        <v>4.2500000000000003E-2</v>
      </c>
      <c r="K4592" s="44">
        <v>2.2872E-2</v>
      </c>
      <c r="L4592" s="44">
        <v>1.2401000000000001E-2</v>
      </c>
      <c r="M4592" s="45">
        <v>1.0428900000000001E-2</v>
      </c>
      <c r="N4592" s="119"/>
    </row>
    <row r="4593" spans="4:14" ht="15.75" customHeight="1" x14ac:dyDescent="0.25">
      <c r="D4593" s="40"/>
      <c r="E4593" s="40"/>
      <c r="F4593" s="101">
        <v>42943</v>
      </c>
      <c r="G4593" s="44">
        <v>1.23389E-2</v>
      </c>
      <c r="H4593" s="44">
        <v>1.3111100000000001E-2</v>
      </c>
      <c r="I4593" s="44">
        <v>1.4544399999999999E-2</v>
      </c>
      <c r="J4593" s="44">
        <v>4.2500000000000003E-2</v>
      </c>
      <c r="K4593" s="44">
        <v>2.3102999999999999E-2</v>
      </c>
      <c r="L4593" s="44">
        <v>1.2374700000000001E-2</v>
      </c>
      <c r="M4593" s="45">
        <v>1.0429500000000001E-2</v>
      </c>
      <c r="N4593" s="119"/>
    </row>
    <row r="4594" spans="4:14" ht="15.75" customHeight="1" x14ac:dyDescent="0.25">
      <c r="D4594" s="40"/>
      <c r="E4594" s="40"/>
      <c r="F4594" s="101">
        <v>42944</v>
      </c>
      <c r="G4594" s="44">
        <v>1.23167E-2</v>
      </c>
      <c r="H4594" s="44">
        <v>1.31056E-2</v>
      </c>
      <c r="I4594" s="44">
        <v>1.455E-2</v>
      </c>
      <c r="J4594" s="44">
        <v>4.2500000000000003E-2</v>
      </c>
      <c r="K4594" s="44">
        <v>2.2889E-2</v>
      </c>
      <c r="L4594" s="44">
        <v>1.2343100000000001E-2</v>
      </c>
      <c r="M4594" s="45">
        <v>1.0430200000000001E-2</v>
      </c>
      <c r="N4594" s="119"/>
    </row>
    <row r="4595" spans="4:14" ht="15.75" customHeight="1" x14ac:dyDescent="0.25">
      <c r="D4595" s="40"/>
      <c r="E4595" s="40"/>
      <c r="F4595" s="101">
        <v>42947</v>
      </c>
      <c r="G4595" s="44">
        <v>1.23167E-2</v>
      </c>
      <c r="H4595" s="44">
        <v>1.31056E-2</v>
      </c>
      <c r="I4595" s="44">
        <v>1.455E-2</v>
      </c>
      <c r="J4595" s="44">
        <v>4.2500000000000003E-2</v>
      </c>
      <c r="K4595" s="44">
        <v>2.2942000000000001E-2</v>
      </c>
      <c r="L4595" s="44">
        <v>1.2199700000000001E-2</v>
      </c>
      <c r="M4595" s="45">
        <v>1.04367E-2</v>
      </c>
      <c r="N4595" s="119"/>
    </row>
    <row r="4596" spans="4:14" ht="15.75" customHeight="1" x14ac:dyDescent="0.25">
      <c r="D4596" s="40"/>
      <c r="E4596" s="40"/>
      <c r="F4596" s="101">
        <v>42948</v>
      </c>
      <c r="G4596" s="44">
        <v>1.23167E-2</v>
      </c>
      <c r="H4596" s="44">
        <v>1.31056E-2</v>
      </c>
      <c r="I4596" s="44">
        <v>1.45167E-2</v>
      </c>
      <c r="J4596" s="44">
        <v>4.2500000000000003E-2</v>
      </c>
      <c r="K4596" s="44">
        <v>2.2532E-2</v>
      </c>
      <c r="L4596" s="44">
        <v>1.2264200000000001E-2</v>
      </c>
      <c r="M4596" s="45">
        <v>1.0456E-2</v>
      </c>
      <c r="N4596" s="119"/>
    </row>
    <row r="4597" spans="4:14" ht="15.75" customHeight="1" x14ac:dyDescent="0.25">
      <c r="D4597" s="40"/>
      <c r="E4597" s="40"/>
      <c r="F4597" s="101">
        <v>42949</v>
      </c>
      <c r="G4597" s="44">
        <v>1.2305600000000002E-2</v>
      </c>
      <c r="H4597" s="44">
        <v>1.31278E-2</v>
      </c>
      <c r="I4597" s="44">
        <v>1.45167E-2</v>
      </c>
      <c r="J4597" s="44">
        <v>4.2500000000000003E-2</v>
      </c>
      <c r="K4597" s="44">
        <v>2.2709999999999998E-2</v>
      </c>
      <c r="L4597" s="44">
        <v>1.221E-2</v>
      </c>
      <c r="M4597" s="45">
        <v>1.0513699999999999E-2</v>
      </c>
      <c r="N4597" s="119"/>
    </row>
    <row r="4598" spans="4:14" ht="15.75" customHeight="1" x14ac:dyDescent="0.25">
      <c r="D4598" s="40"/>
      <c r="E4598" s="40"/>
      <c r="F4598" s="101">
        <v>42950</v>
      </c>
      <c r="G4598" s="44">
        <v>1.2305600000000002E-2</v>
      </c>
      <c r="H4598" s="44">
        <v>1.3116699999999998E-2</v>
      </c>
      <c r="I4598" s="44">
        <v>1.4511099999999999E-2</v>
      </c>
      <c r="J4598" s="44">
        <v>4.2500000000000003E-2</v>
      </c>
      <c r="K4598" s="44">
        <v>2.2211999999999999E-2</v>
      </c>
      <c r="L4598" s="44">
        <v>1.2204600000000001E-2</v>
      </c>
      <c r="M4598" s="45">
        <v>1.0526000000000001E-2</v>
      </c>
      <c r="N4598" s="119"/>
    </row>
    <row r="4599" spans="4:14" ht="15.75" customHeight="1" x14ac:dyDescent="0.25">
      <c r="D4599" s="40"/>
      <c r="E4599" s="40"/>
      <c r="F4599" s="101">
        <v>42951</v>
      </c>
      <c r="G4599" s="44">
        <v>1.22889E-2</v>
      </c>
      <c r="H4599" s="44">
        <v>1.3119400000000002E-2</v>
      </c>
      <c r="I4599" s="44">
        <v>1.4494400000000001E-2</v>
      </c>
      <c r="J4599" s="44">
        <v>4.2500000000000003E-2</v>
      </c>
      <c r="K4599" s="44">
        <v>2.2620000000000001E-2</v>
      </c>
      <c r="L4599" s="44">
        <v>1.22576E-2</v>
      </c>
      <c r="M4599" s="45">
        <v>1.0539E-2</v>
      </c>
      <c r="N4599" s="119"/>
    </row>
    <row r="4600" spans="4:14" ht="15.75" customHeight="1" x14ac:dyDescent="0.25">
      <c r="D4600" s="40"/>
      <c r="E4600" s="40"/>
      <c r="F4600" s="101">
        <v>42954</v>
      </c>
      <c r="G4600" s="44">
        <v>1.22889E-2</v>
      </c>
      <c r="H4600" s="44">
        <v>1.3113900000000001E-2</v>
      </c>
      <c r="I4600" s="44">
        <v>1.4522200000000001E-2</v>
      </c>
      <c r="J4600" s="44">
        <v>4.2500000000000003E-2</v>
      </c>
      <c r="K4600" s="44">
        <v>2.2530000000000001E-2</v>
      </c>
      <c r="L4600" s="44">
        <v>1.23284E-2</v>
      </c>
      <c r="M4600" s="45">
        <v>1.05722E-2</v>
      </c>
      <c r="N4600" s="119"/>
    </row>
    <row r="4601" spans="4:14" ht="15.75" customHeight="1" x14ac:dyDescent="0.25">
      <c r="D4601" s="40"/>
      <c r="E4601" s="40"/>
      <c r="F4601" s="101">
        <v>42955</v>
      </c>
      <c r="G4601" s="44">
        <v>1.2305600000000002E-2</v>
      </c>
      <c r="H4601" s="44">
        <v>1.3094399999999999E-2</v>
      </c>
      <c r="I4601" s="44">
        <v>1.4522200000000001E-2</v>
      </c>
      <c r="J4601" s="44">
        <v>4.2500000000000003E-2</v>
      </c>
      <c r="K4601" s="44">
        <v>2.2618999999999997E-2</v>
      </c>
      <c r="L4601" s="44">
        <v>1.24878E-2</v>
      </c>
      <c r="M4601" s="45">
        <v>1.05819E-2</v>
      </c>
      <c r="N4601" s="119"/>
    </row>
    <row r="4602" spans="4:14" ht="15.75" customHeight="1" x14ac:dyDescent="0.25">
      <c r="D4602" s="40"/>
      <c r="E4602" s="40"/>
      <c r="F4602" s="101">
        <v>42956</v>
      </c>
      <c r="G4602" s="44">
        <v>1.22889E-2</v>
      </c>
      <c r="H4602" s="44">
        <v>1.30917E-2</v>
      </c>
      <c r="I4602" s="44">
        <v>1.4522200000000001E-2</v>
      </c>
      <c r="J4602" s="44">
        <v>4.2500000000000003E-2</v>
      </c>
      <c r="K4602" s="44">
        <v>2.2475999999999999E-2</v>
      </c>
      <c r="L4602" s="44">
        <v>1.2482E-2</v>
      </c>
      <c r="M4602" s="45">
        <v>1.0580600000000001E-2</v>
      </c>
      <c r="N4602" s="119"/>
    </row>
    <row r="4603" spans="4:14" ht="15.75" customHeight="1" x14ac:dyDescent="0.25">
      <c r="D4603" s="40"/>
      <c r="E4603" s="40"/>
      <c r="F4603" s="101">
        <v>42957</v>
      </c>
      <c r="G4603" s="44">
        <v>1.22889E-2</v>
      </c>
      <c r="H4603" s="44">
        <v>1.30911E-2</v>
      </c>
      <c r="I4603" s="44">
        <v>1.45278E-2</v>
      </c>
      <c r="J4603" s="44">
        <v>4.2500000000000003E-2</v>
      </c>
      <c r="K4603" s="44">
        <v>2.1974999999999998E-2</v>
      </c>
      <c r="L4603" s="44">
        <v>1.24227E-2</v>
      </c>
      <c r="M4603" s="45">
        <v>1.05953E-2</v>
      </c>
      <c r="N4603" s="119"/>
    </row>
    <row r="4604" spans="4:14" ht="15.75" customHeight="1" x14ac:dyDescent="0.25">
      <c r="D4604" s="40"/>
      <c r="E4604" s="40"/>
      <c r="F4604" s="101">
        <v>42958</v>
      </c>
      <c r="G4604" s="44">
        <v>1.2266699999999998E-2</v>
      </c>
      <c r="H4604" s="44">
        <v>1.315E-2</v>
      </c>
      <c r="I4604" s="44">
        <v>1.45583E-2</v>
      </c>
      <c r="J4604" s="44">
        <v>4.2500000000000003E-2</v>
      </c>
      <c r="K4604" s="44">
        <v>2.1888000000000001E-2</v>
      </c>
      <c r="L4604" s="44">
        <v>1.22401E-2</v>
      </c>
      <c r="M4604" s="45">
        <v>1.0604499999999999E-2</v>
      </c>
      <c r="N4604" s="119"/>
    </row>
    <row r="4605" spans="4:14" ht="15.75" customHeight="1" x14ac:dyDescent="0.25">
      <c r="D4605" s="40"/>
      <c r="E4605" s="40"/>
      <c r="F4605" s="101">
        <v>42961</v>
      </c>
      <c r="G4605" s="44">
        <v>1.22778E-2</v>
      </c>
      <c r="H4605" s="44">
        <v>1.3141700000000001E-2</v>
      </c>
      <c r="I4605" s="44">
        <v>1.4499999999999999E-2</v>
      </c>
      <c r="J4605" s="44">
        <v>4.2500000000000003E-2</v>
      </c>
      <c r="K4605" s="44">
        <v>2.2185E-2</v>
      </c>
      <c r="L4605" s="44">
        <v>1.21361E-2</v>
      </c>
      <c r="M4605" s="45">
        <v>1.0601300000000001E-2</v>
      </c>
      <c r="N4605" s="119"/>
    </row>
    <row r="4606" spans="4:14" ht="15.75" customHeight="1" x14ac:dyDescent="0.25">
      <c r="D4606" s="40"/>
      <c r="E4606" s="40"/>
      <c r="F4606" s="101">
        <v>42962</v>
      </c>
      <c r="G4606" s="44">
        <v>1.2283299999999999E-2</v>
      </c>
      <c r="H4606" s="44">
        <v>1.3141700000000001E-2</v>
      </c>
      <c r="I4606" s="44">
        <v>1.4533300000000001E-2</v>
      </c>
      <c r="J4606" s="44">
        <v>4.2500000000000003E-2</v>
      </c>
      <c r="K4606" s="44">
        <v>2.2728000000000002E-2</v>
      </c>
      <c r="L4606" s="44">
        <v>1.2107000000000001E-2</v>
      </c>
      <c r="M4606" s="45">
        <v>1.0604499999999999E-2</v>
      </c>
      <c r="N4606" s="119"/>
    </row>
    <row r="4607" spans="4:14" ht="15.75" customHeight="1" x14ac:dyDescent="0.25">
      <c r="D4607" s="40"/>
      <c r="E4607" s="40"/>
      <c r="F4607" s="101">
        <v>42963</v>
      </c>
      <c r="G4607" s="44">
        <v>1.2283299999999999E-2</v>
      </c>
      <c r="H4607" s="44">
        <v>1.31667E-2</v>
      </c>
      <c r="I4607" s="44">
        <v>1.45944E-2</v>
      </c>
      <c r="J4607" s="44">
        <v>4.2500000000000003E-2</v>
      </c>
      <c r="K4607" s="44">
        <v>2.222E-2</v>
      </c>
      <c r="L4607" s="44">
        <v>1.21411E-2</v>
      </c>
      <c r="M4607" s="45">
        <v>1.0626100000000001E-2</v>
      </c>
      <c r="N4607" s="119"/>
    </row>
    <row r="4608" spans="4:14" ht="15.75" customHeight="1" x14ac:dyDescent="0.25">
      <c r="D4608" s="40"/>
      <c r="E4608" s="40"/>
      <c r="F4608" s="101">
        <v>42964</v>
      </c>
      <c r="G4608" s="44">
        <v>1.2305600000000002E-2</v>
      </c>
      <c r="H4608" s="44">
        <v>1.3163899999999999E-2</v>
      </c>
      <c r="I4608" s="44">
        <v>1.45722E-2</v>
      </c>
      <c r="J4608" s="44">
        <v>4.2500000000000003E-2</v>
      </c>
      <c r="K4608" s="44">
        <v>2.1852999999999997E-2</v>
      </c>
      <c r="L4608" s="44">
        <v>1.22548E-2</v>
      </c>
      <c r="M4608" s="45">
        <v>1.06172E-2</v>
      </c>
      <c r="N4608" s="119"/>
    </row>
    <row r="4609" spans="4:14" ht="15.75" customHeight="1" x14ac:dyDescent="0.25">
      <c r="D4609" s="40"/>
      <c r="E4609" s="40"/>
      <c r="F4609" s="101">
        <v>42965</v>
      </c>
      <c r="G4609" s="44">
        <v>1.2350000000000002E-2</v>
      </c>
      <c r="H4609" s="44">
        <v>1.3147200000000001E-2</v>
      </c>
      <c r="I4609" s="44">
        <v>1.4563900000000001E-2</v>
      </c>
      <c r="J4609" s="44">
        <v>4.2500000000000003E-2</v>
      </c>
      <c r="K4609" s="44">
        <v>2.1939E-2</v>
      </c>
      <c r="L4609" s="44">
        <v>1.2395400000000001E-2</v>
      </c>
      <c r="M4609" s="45">
        <v>1.0607699999999999E-2</v>
      </c>
      <c r="N4609" s="119"/>
    </row>
    <row r="4610" spans="4:14" ht="15.75" customHeight="1" x14ac:dyDescent="0.25">
      <c r="D4610" s="40"/>
      <c r="E4610" s="40"/>
      <c r="F4610" s="101">
        <v>42968</v>
      </c>
      <c r="G4610" s="44">
        <v>1.23556E-2</v>
      </c>
      <c r="H4610" s="44">
        <v>1.3144400000000001E-2</v>
      </c>
      <c r="I4610" s="44">
        <v>1.4563900000000001E-2</v>
      </c>
      <c r="J4610" s="44">
        <v>4.2500000000000003E-2</v>
      </c>
      <c r="K4610" s="44">
        <v>2.1817000000000003E-2</v>
      </c>
      <c r="L4610" s="44">
        <v>1.24682E-2</v>
      </c>
      <c r="M4610" s="45">
        <v>1.0569E-2</v>
      </c>
      <c r="N4610" s="119"/>
    </row>
    <row r="4611" spans="4:14" ht="15.75" customHeight="1" x14ac:dyDescent="0.25">
      <c r="D4611" s="40"/>
      <c r="E4611" s="40"/>
      <c r="F4611" s="101">
        <v>42969</v>
      </c>
      <c r="G4611" s="44">
        <v>1.23611E-2</v>
      </c>
      <c r="H4611" s="44">
        <v>1.31722E-2</v>
      </c>
      <c r="I4611" s="44">
        <v>1.45611E-2</v>
      </c>
      <c r="J4611" s="44">
        <v>4.2500000000000003E-2</v>
      </c>
      <c r="K4611" s="44">
        <v>2.2130999999999998E-2</v>
      </c>
      <c r="L4611" s="44">
        <v>1.23892E-2</v>
      </c>
      <c r="M4611" s="45">
        <v>1.0559300000000001E-2</v>
      </c>
      <c r="N4611" s="119"/>
    </row>
    <row r="4612" spans="4:14" ht="15.75" customHeight="1" x14ac:dyDescent="0.25">
      <c r="D4612" s="40"/>
      <c r="E4612" s="40"/>
      <c r="F4612" s="101">
        <v>42970</v>
      </c>
      <c r="G4612" s="44">
        <v>1.23444E-2</v>
      </c>
      <c r="H4612" s="44">
        <v>1.31722E-2</v>
      </c>
      <c r="I4612" s="44">
        <v>1.45556E-2</v>
      </c>
      <c r="J4612" s="44">
        <v>4.2500000000000003E-2</v>
      </c>
      <c r="K4612" s="44">
        <v>2.1659999999999999E-2</v>
      </c>
      <c r="L4612" s="44">
        <v>1.2174000000000001E-2</v>
      </c>
      <c r="M4612" s="45">
        <v>1.05381E-2</v>
      </c>
      <c r="N4612" s="119"/>
    </row>
    <row r="4613" spans="4:14" ht="15.75" customHeight="1" x14ac:dyDescent="0.25">
      <c r="D4613" s="40"/>
      <c r="E4613" s="40"/>
      <c r="F4613" s="101">
        <v>42971</v>
      </c>
      <c r="G4613" s="44">
        <v>1.23389E-2</v>
      </c>
      <c r="H4613" s="44">
        <v>1.31722E-2</v>
      </c>
      <c r="I4613" s="44">
        <v>1.4538899999999999E-2</v>
      </c>
      <c r="J4613" s="44">
        <v>4.2500000000000003E-2</v>
      </c>
      <c r="K4613" s="44">
        <v>2.1939E-2</v>
      </c>
      <c r="L4613" s="44">
        <v>1.2155300000000001E-2</v>
      </c>
      <c r="M4613" s="45">
        <v>1.0548399999999999E-2</v>
      </c>
      <c r="N4613" s="119"/>
    </row>
    <row r="4614" spans="4:14" ht="15.75" customHeight="1" x14ac:dyDescent="0.25">
      <c r="D4614" s="40"/>
      <c r="E4614" s="40"/>
      <c r="F4614" s="101">
        <v>42972</v>
      </c>
      <c r="G4614" s="44">
        <v>1.23556E-2</v>
      </c>
      <c r="H4614" s="44">
        <v>1.31778E-2</v>
      </c>
      <c r="I4614" s="44">
        <v>1.455E-2</v>
      </c>
      <c r="J4614" s="44">
        <v>4.2500000000000003E-2</v>
      </c>
      <c r="K4614" s="44">
        <v>2.1659000000000001E-2</v>
      </c>
      <c r="L4614" s="44">
        <v>1.22431E-2</v>
      </c>
      <c r="M4614" s="45">
        <v>1.05399E-2</v>
      </c>
      <c r="N4614" s="119"/>
    </row>
    <row r="4615" spans="4:14" ht="15.75" customHeight="1" x14ac:dyDescent="0.25">
      <c r="D4615" s="40"/>
      <c r="E4615" s="40"/>
      <c r="F4615" s="101">
        <v>42975</v>
      </c>
      <c r="G4615" s="44" t="s">
        <v>33</v>
      </c>
      <c r="H4615" s="44" t="s">
        <v>33</v>
      </c>
      <c r="I4615" s="44" t="s">
        <v>33</v>
      </c>
      <c r="J4615" s="44">
        <v>4.2500000000000003E-2</v>
      </c>
      <c r="K4615" s="44">
        <v>2.1570999999999996E-2</v>
      </c>
      <c r="L4615" s="44">
        <v>1.2342299999999999E-2</v>
      </c>
      <c r="M4615" s="45">
        <v>1.0501199999999999E-2</v>
      </c>
      <c r="N4615" s="119"/>
    </row>
    <row r="4616" spans="4:14" ht="15.75" customHeight="1" x14ac:dyDescent="0.25">
      <c r="D4616" s="40"/>
      <c r="E4616" s="40"/>
      <c r="F4616" s="101">
        <v>42976</v>
      </c>
      <c r="G4616" s="44">
        <v>1.2388900000000001E-2</v>
      </c>
      <c r="H4616" s="44">
        <v>1.31694E-2</v>
      </c>
      <c r="I4616" s="44">
        <v>1.45167E-2</v>
      </c>
      <c r="J4616" s="44">
        <v>4.2500000000000003E-2</v>
      </c>
      <c r="K4616" s="44">
        <v>2.1291999999999998E-2</v>
      </c>
      <c r="L4616" s="44">
        <v>1.2304900000000001E-2</v>
      </c>
      <c r="M4616" s="45">
        <v>1.0488299999999999E-2</v>
      </c>
      <c r="N4616" s="119"/>
    </row>
    <row r="4617" spans="4:14" ht="15.75" customHeight="1" x14ac:dyDescent="0.25">
      <c r="D4617" s="40"/>
      <c r="E4617" s="40"/>
      <c r="F4617" s="101">
        <v>42977</v>
      </c>
      <c r="G4617" s="44">
        <v>1.23722E-2</v>
      </c>
      <c r="H4617" s="44">
        <v>1.3161099999999998E-2</v>
      </c>
      <c r="I4617" s="44">
        <v>1.4533300000000001E-2</v>
      </c>
      <c r="J4617" s="44">
        <v>4.2500000000000003E-2</v>
      </c>
      <c r="K4617" s="44">
        <v>2.1309000000000002E-2</v>
      </c>
      <c r="L4617" s="44">
        <v>1.2297499999999999E-2</v>
      </c>
      <c r="M4617" s="45">
        <v>1.0494300000000002E-2</v>
      </c>
      <c r="N4617" s="119"/>
    </row>
    <row r="4618" spans="4:14" ht="15.75" customHeight="1" x14ac:dyDescent="0.25">
      <c r="D4618" s="40"/>
      <c r="E4618" s="40"/>
      <c r="F4618" s="101">
        <v>42978</v>
      </c>
      <c r="G4618" s="44">
        <v>1.23167E-2</v>
      </c>
      <c r="H4618" s="44">
        <v>1.31778E-2</v>
      </c>
      <c r="I4618" s="44">
        <v>1.4538899999999999E-2</v>
      </c>
      <c r="J4618" s="44">
        <v>4.2500000000000003E-2</v>
      </c>
      <c r="K4618" s="44">
        <v>2.1170000000000001E-2</v>
      </c>
      <c r="L4618" s="44">
        <v>1.24041E-2</v>
      </c>
      <c r="M4618" s="45">
        <v>1.05007E-2</v>
      </c>
      <c r="N4618" s="119"/>
    </row>
    <row r="4619" spans="4:14" ht="15.75" customHeight="1" x14ac:dyDescent="0.25">
      <c r="D4619" s="40"/>
      <c r="E4619" s="40"/>
      <c r="F4619" s="101">
        <v>42979</v>
      </c>
      <c r="G4619" s="44">
        <v>1.2305600000000002E-2</v>
      </c>
      <c r="H4619" s="44">
        <v>1.3161099999999998E-2</v>
      </c>
      <c r="I4619" s="44">
        <v>1.4533300000000001E-2</v>
      </c>
      <c r="J4619" s="44">
        <v>4.2500000000000003E-2</v>
      </c>
      <c r="K4619" s="44">
        <v>2.1657000000000003E-2</v>
      </c>
      <c r="L4619" s="44">
        <v>1.2427500000000001E-2</v>
      </c>
      <c r="M4619" s="45">
        <v>1.05206E-2</v>
      </c>
      <c r="N4619" s="119"/>
    </row>
    <row r="4620" spans="4:14" ht="15.75" customHeight="1" x14ac:dyDescent="0.25">
      <c r="D4620" s="40"/>
      <c r="E4620" s="40"/>
      <c r="F4620" s="101">
        <v>42982</v>
      </c>
      <c r="G4620" s="44">
        <v>1.23167E-2</v>
      </c>
      <c r="H4620" s="44">
        <v>1.3161099999999998E-2</v>
      </c>
      <c r="I4620" s="44">
        <v>1.4538899999999999E-2</v>
      </c>
      <c r="J4620" s="44" t="s">
        <v>33</v>
      </c>
      <c r="K4620" s="44">
        <v>2.1657000000000003E-2</v>
      </c>
      <c r="L4620" s="44" t="s">
        <v>33</v>
      </c>
      <c r="M4620" s="45">
        <v>1.05206E-2</v>
      </c>
      <c r="N4620" s="119"/>
    </row>
    <row r="4621" spans="4:14" ht="15.75" customHeight="1" x14ac:dyDescent="0.25">
      <c r="D4621" s="40"/>
      <c r="E4621" s="40"/>
      <c r="F4621" s="101">
        <v>42983</v>
      </c>
      <c r="G4621" s="44">
        <v>1.2311099999999998E-2</v>
      </c>
      <c r="H4621" s="44">
        <v>1.31722E-2</v>
      </c>
      <c r="I4621" s="44">
        <v>1.455E-2</v>
      </c>
      <c r="J4621" s="44">
        <v>4.2500000000000003E-2</v>
      </c>
      <c r="K4621" s="44">
        <v>2.0596E-2</v>
      </c>
      <c r="L4621" s="44">
        <v>1.23239E-2</v>
      </c>
      <c r="M4621" s="45">
        <v>1.0440899999999999E-2</v>
      </c>
      <c r="N4621" s="119"/>
    </row>
    <row r="4622" spans="4:14" ht="15.75" customHeight="1" x14ac:dyDescent="0.25">
      <c r="D4622" s="40"/>
      <c r="E4622" s="40"/>
      <c r="F4622" s="101">
        <v>42984</v>
      </c>
      <c r="G4622" s="44">
        <v>1.23222E-2</v>
      </c>
      <c r="H4622" s="44">
        <v>1.31722E-2</v>
      </c>
      <c r="I4622" s="44">
        <v>1.4522200000000001E-2</v>
      </c>
      <c r="J4622" s="44">
        <v>4.2500000000000003E-2</v>
      </c>
      <c r="K4622" s="44">
        <v>2.1045999999999999E-2</v>
      </c>
      <c r="L4622" s="44">
        <v>1.2275299999999999E-2</v>
      </c>
      <c r="M4622" s="45">
        <v>1.0434300000000001E-2</v>
      </c>
      <c r="N4622" s="119"/>
    </row>
    <row r="4623" spans="4:14" ht="15.75" customHeight="1" x14ac:dyDescent="0.25">
      <c r="D4623" s="40"/>
      <c r="E4623" s="40"/>
      <c r="F4623" s="101">
        <v>42985</v>
      </c>
      <c r="G4623" s="44">
        <v>1.2350000000000002E-2</v>
      </c>
      <c r="H4623" s="44">
        <v>1.31722E-2</v>
      </c>
      <c r="I4623" s="44">
        <v>1.45167E-2</v>
      </c>
      <c r="J4623" s="44">
        <v>4.2500000000000003E-2</v>
      </c>
      <c r="K4623" s="44">
        <v>2.0386999999999999E-2</v>
      </c>
      <c r="L4623" s="44">
        <v>1.2334000000000001E-2</v>
      </c>
      <c r="M4623" s="45">
        <v>1.0422800000000001E-2</v>
      </c>
      <c r="N4623" s="119"/>
    </row>
    <row r="4624" spans="4:14" ht="15.75" customHeight="1" x14ac:dyDescent="0.25">
      <c r="D4624" s="40"/>
      <c r="E4624" s="40"/>
      <c r="F4624" s="101">
        <v>42986</v>
      </c>
      <c r="G4624" s="44">
        <v>1.23611E-2</v>
      </c>
      <c r="H4624" s="44">
        <v>1.31033E-2</v>
      </c>
      <c r="I4624" s="44">
        <v>1.44767E-2</v>
      </c>
      <c r="J4624" s="44">
        <v>4.2500000000000003E-2</v>
      </c>
      <c r="K4624" s="44">
        <v>2.0507000000000001E-2</v>
      </c>
      <c r="L4624" s="44">
        <v>1.2437800000000001E-2</v>
      </c>
      <c r="M4624" s="45">
        <v>1.04233E-2</v>
      </c>
      <c r="N4624" s="119"/>
    </row>
    <row r="4625" spans="4:14" ht="15.75" customHeight="1" x14ac:dyDescent="0.25">
      <c r="D4625" s="40"/>
      <c r="E4625" s="40"/>
      <c r="F4625" s="101">
        <v>42989</v>
      </c>
      <c r="G4625" s="44">
        <v>1.23611E-2</v>
      </c>
      <c r="H4625" s="44">
        <v>1.31667E-2</v>
      </c>
      <c r="I4625" s="44">
        <v>1.4493300000000001E-2</v>
      </c>
      <c r="J4625" s="44">
        <v>4.2500000000000003E-2</v>
      </c>
      <c r="K4625" s="44">
        <v>2.1305999999999999E-2</v>
      </c>
      <c r="L4625" s="44">
        <v>1.23415E-2</v>
      </c>
      <c r="M4625" s="45">
        <v>1.04209E-2</v>
      </c>
      <c r="N4625" s="119"/>
    </row>
    <row r="4626" spans="4:14" ht="15.75" customHeight="1" x14ac:dyDescent="0.25">
      <c r="D4626" s="40"/>
      <c r="E4626" s="40"/>
      <c r="F4626" s="101">
        <v>42990</v>
      </c>
      <c r="G4626" s="44">
        <v>1.23667E-2</v>
      </c>
      <c r="H4626" s="44">
        <v>1.3191699999999999E-2</v>
      </c>
      <c r="I4626" s="44">
        <v>1.4544399999999999E-2</v>
      </c>
      <c r="J4626" s="44">
        <v>4.2500000000000003E-2</v>
      </c>
      <c r="K4626" s="44">
        <v>2.1671999999999997E-2</v>
      </c>
      <c r="L4626" s="44">
        <v>1.2380899999999999E-2</v>
      </c>
      <c r="M4626" s="45">
        <v>1.04175E-2</v>
      </c>
      <c r="N4626" s="119"/>
    </row>
    <row r="4627" spans="4:14" ht="15.75" customHeight="1" x14ac:dyDescent="0.25">
      <c r="D4627" s="40"/>
      <c r="E4627" s="40"/>
      <c r="F4627" s="101">
        <v>42991</v>
      </c>
      <c r="G4627" s="44">
        <v>1.23444E-2</v>
      </c>
      <c r="H4627" s="44">
        <v>1.32E-2</v>
      </c>
      <c r="I4627" s="44">
        <v>1.45583E-2</v>
      </c>
      <c r="J4627" s="44">
        <v>4.2500000000000003E-2</v>
      </c>
      <c r="K4627" s="44">
        <v>2.1883E-2</v>
      </c>
      <c r="L4627" s="44">
        <v>1.23464E-2</v>
      </c>
      <c r="M4627" s="45">
        <v>1.0410900000000001E-2</v>
      </c>
      <c r="N4627" s="119"/>
    </row>
    <row r="4628" spans="4:14" ht="15.75" customHeight="1" x14ac:dyDescent="0.25">
      <c r="D4628" s="40"/>
      <c r="E4628" s="40"/>
      <c r="F4628" s="101">
        <v>42992</v>
      </c>
      <c r="G4628" s="44">
        <v>1.23444E-2</v>
      </c>
      <c r="H4628" s="44">
        <v>1.32111E-2</v>
      </c>
      <c r="I4628" s="44">
        <v>1.4586099999999999E-2</v>
      </c>
      <c r="J4628" s="44">
        <v>4.2500000000000003E-2</v>
      </c>
      <c r="K4628" s="44">
        <v>2.1846999999999998E-2</v>
      </c>
      <c r="L4628" s="44">
        <v>1.2547299999999999E-2</v>
      </c>
      <c r="M4628" s="45">
        <v>1.03888E-2</v>
      </c>
      <c r="N4628" s="119"/>
    </row>
    <row r="4629" spans="4:14" ht="15.75" customHeight="1" x14ac:dyDescent="0.25">
      <c r="D4629" s="40"/>
      <c r="E4629" s="40"/>
      <c r="F4629" s="101">
        <v>42993</v>
      </c>
      <c r="G4629" s="44">
        <v>1.23722E-2</v>
      </c>
      <c r="H4629" s="44">
        <v>1.32389E-2</v>
      </c>
      <c r="I4629" s="44">
        <v>1.47111E-2</v>
      </c>
      <c r="J4629" s="44">
        <v>4.2500000000000003E-2</v>
      </c>
      <c r="K4629" s="44">
        <v>2.2023000000000001E-2</v>
      </c>
      <c r="L4629" s="44">
        <v>1.22811E-2</v>
      </c>
      <c r="M4629" s="45">
        <v>1.0371999999999999E-2</v>
      </c>
      <c r="N4629" s="119"/>
    </row>
    <row r="4630" spans="4:14" ht="15.75" customHeight="1" x14ac:dyDescent="0.25">
      <c r="D4630" s="40"/>
      <c r="E4630" s="40"/>
      <c r="F4630" s="101">
        <v>42996</v>
      </c>
      <c r="G4630" s="44">
        <v>1.23611E-2</v>
      </c>
      <c r="H4630" s="44">
        <v>1.325E-2</v>
      </c>
      <c r="I4630" s="44">
        <v>1.47444E-2</v>
      </c>
      <c r="J4630" s="44">
        <v>4.2500000000000003E-2</v>
      </c>
      <c r="K4630" s="44">
        <v>2.2286999999999998E-2</v>
      </c>
      <c r="L4630" s="44">
        <v>1.2249699999999999E-2</v>
      </c>
      <c r="M4630" s="45">
        <v>1.0320800000000002E-2</v>
      </c>
      <c r="N4630" s="119"/>
    </row>
    <row r="4631" spans="4:14" ht="15.75" customHeight="1" x14ac:dyDescent="0.25">
      <c r="D4631" s="40"/>
      <c r="E4631" s="40"/>
      <c r="F4631" s="101">
        <v>42997</v>
      </c>
      <c r="G4631" s="44">
        <v>1.23722E-2</v>
      </c>
      <c r="H4631" s="44">
        <v>1.32611E-2</v>
      </c>
      <c r="I4631" s="44">
        <v>1.47861E-2</v>
      </c>
      <c r="J4631" s="44">
        <v>4.2500000000000003E-2</v>
      </c>
      <c r="K4631" s="44">
        <v>2.2446000000000001E-2</v>
      </c>
      <c r="L4631" s="44">
        <v>1.2263999999999999E-2</v>
      </c>
      <c r="M4631" s="45">
        <v>1.0324100000000001E-2</v>
      </c>
      <c r="N4631" s="119"/>
    </row>
    <row r="4632" spans="4:14" ht="15.75" customHeight="1" x14ac:dyDescent="0.25">
      <c r="D4632" s="40"/>
      <c r="E4632" s="40"/>
      <c r="F4632" s="101">
        <v>42998</v>
      </c>
      <c r="G4632" s="44">
        <v>1.23556E-2</v>
      </c>
      <c r="H4632" s="44">
        <v>1.3230599999999999E-2</v>
      </c>
      <c r="I4632" s="44">
        <v>1.4800000000000001E-2</v>
      </c>
      <c r="J4632" s="44">
        <v>4.2500000000000003E-2</v>
      </c>
      <c r="K4632" s="44">
        <v>2.2675999999999998E-2</v>
      </c>
      <c r="L4632" s="44">
        <v>1.24618E-2</v>
      </c>
      <c r="M4632" s="45">
        <v>1.0337499999999999E-2</v>
      </c>
      <c r="N4632" s="119"/>
    </row>
    <row r="4633" spans="4:14" ht="15.75" customHeight="1" x14ac:dyDescent="0.25">
      <c r="D4633" s="40"/>
      <c r="E4633" s="40"/>
      <c r="F4633" s="101">
        <v>42999</v>
      </c>
      <c r="G4633" s="44">
        <v>1.23722E-2</v>
      </c>
      <c r="H4633" s="44">
        <v>1.32833E-2</v>
      </c>
      <c r="I4633" s="44">
        <v>1.4910000000000001E-2</v>
      </c>
      <c r="J4633" s="44">
        <v>4.2500000000000003E-2</v>
      </c>
      <c r="K4633" s="44">
        <v>2.2765000000000001E-2</v>
      </c>
      <c r="L4633" s="44">
        <v>1.2638400000000001E-2</v>
      </c>
      <c r="M4633" s="45">
        <v>1.03888E-2</v>
      </c>
      <c r="N4633" s="119"/>
    </row>
    <row r="4634" spans="4:14" ht="15.75" customHeight="1" x14ac:dyDescent="0.25">
      <c r="D4634" s="40"/>
      <c r="E4634" s="40"/>
      <c r="F4634" s="101">
        <v>43000</v>
      </c>
      <c r="G4634" s="44">
        <v>1.23833E-2</v>
      </c>
      <c r="H4634" s="44">
        <v>1.32944E-2</v>
      </c>
      <c r="I4634" s="44">
        <v>1.49683E-2</v>
      </c>
      <c r="J4634" s="44">
        <v>4.2500000000000003E-2</v>
      </c>
      <c r="K4634" s="44">
        <v>2.2498999999999998E-2</v>
      </c>
      <c r="L4634" s="44">
        <v>1.2611300000000001E-2</v>
      </c>
      <c r="M4634" s="45">
        <v>1.03979E-2</v>
      </c>
      <c r="N4634" s="119"/>
    </row>
    <row r="4635" spans="4:14" ht="15.75" customHeight="1" x14ac:dyDescent="0.25">
      <c r="D4635" s="40"/>
      <c r="E4635" s="40"/>
      <c r="F4635" s="101">
        <v>43003</v>
      </c>
      <c r="G4635" s="44">
        <v>1.23667E-2</v>
      </c>
      <c r="H4635" s="44">
        <v>1.32972E-2</v>
      </c>
      <c r="I4635" s="44">
        <v>1.4971099999999999E-2</v>
      </c>
      <c r="J4635" s="44">
        <v>4.2500000000000003E-2</v>
      </c>
      <c r="K4635" s="44">
        <v>2.2198000000000002E-2</v>
      </c>
      <c r="L4635" s="44">
        <v>1.24251E-2</v>
      </c>
      <c r="M4635" s="45">
        <v>1.0440899999999999E-2</v>
      </c>
      <c r="N4635" s="119"/>
    </row>
    <row r="4636" spans="4:14" ht="15.75" customHeight="1" x14ac:dyDescent="0.25">
      <c r="D4636" s="40"/>
      <c r="E4636" s="40"/>
      <c r="F4636" s="101">
        <v>43004</v>
      </c>
      <c r="G4636" s="44">
        <v>1.23444E-2</v>
      </c>
      <c r="H4636" s="44">
        <v>1.33083E-2</v>
      </c>
      <c r="I4636" s="44">
        <v>1.4971099999999999E-2</v>
      </c>
      <c r="J4636" s="44">
        <v>4.2500000000000003E-2</v>
      </c>
      <c r="K4636" s="44">
        <v>2.2357000000000002E-2</v>
      </c>
      <c r="L4636" s="44">
        <v>1.2337800000000001E-2</v>
      </c>
      <c r="M4636" s="45">
        <v>1.04542E-2</v>
      </c>
      <c r="N4636" s="119"/>
    </row>
    <row r="4637" spans="4:14" ht="15.75" customHeight="1" x14ac:dyDescent="0.25">
      <c r="D4637" s="40"/>
      <c r="E4637" s="40"/>
      <c r="F4637" s="101">
        <v>43005</v>
      </c>
      <c r="G4637" s="44">
        <v>1.2350000000000002E-2</v>
      </c>
      <c r="H4637" s="44">
        <v>1.3327800000000001E-2</v>
      </c>
      <c r="I4637" s="44">
        <v>1.5038899999999999E-2</v>
      </c>
      <c r="J4637" s="44">
        <v>4.2500000000000003E-2</v>
      </c>
      <c r="K4637" s="44">
        <v>2.3102999999999999E-2</v>
      </c>
      <c r="L4637" s="44">
        <v>1.2309E-2</v>
      </c>
      <c r="M4637" s="45">
        <v>1.0474300000000001E-2</v>
      </c>
      <c r="N4637" s="119"/>
    </row>
    <row r="4638" spans="4:14" ht="15.75" customHeight="1" x14ac:dyDescent="0.25">
      <c r="D4638" s="40"/>
      <c r="E4638" s="40"/>
      <c r="F4638" s="101">
        <v>43006</v>
      </c>
      <c r="G4638" s="44">
        <v>1.2350000000000002E-2</v>
      </c>
      <c r="H4638" s="44">
        <v>1.3349999999999999E-2</v>
      </c>
      <c r="I4638" s="44">
        <v>1.5094399999999999E-2</v>
      </c>
      <c r="J4638" s="44">
        <v>4.2500000000000003E-2</v>
      </c>
      <c r="K4638" s="44">
        <v>2.3085000000000001E-2</v>
      </c>
      <c r="L4638" s="44">
        <v>1.2205200000000001E-2</v>
      </c>
      <c r="M4638" s="45">
        <v>1.0488900000000001E-2</v>
      </c>
      <c r="N4638" s="119"/>
    </row>
    <row r="4639" spans="4:14" ht="15.75" customHeight="1" x14ac:dyDescent="0.25">
      <c r="D4639" s="40"/>
      <c r="E4639" s="40"/>
      <c r="F4639" s="101">
        <v>43007</v>
      </c>
      <c r="G4639" s="44">
        <v>1.23222E-2</v>
      </c>
      <c r="H4639" s="44">
        <v>1.3338900000000001E-2</v>
      </c>
      <c r="I4639" s="44">
        <v>1.506E-2</v>
      </c>
      <c r="J4639" s="44">
        <v>4.2500000000000003E-2</v>
      </c>
      <c r="K4639" s="44">
        <v>2.3336000000000003E-2</v>
      </c>
      <c r="L4639" s="44">
        <v>1.2126E-2</v>
      </c>
      <c r="M4639" s="45">
        <v>1.0501199999999999E-2</v>
      </c>
      <c r="N4639" s="119"/>
    </row>
    <row r="4640" spans="4:14" ht="15.75" customHeight="1" x14ac:dyDescent="0.25">
      <c r="D4640" s="40"/>
      <c r="E4640" s="40"/>
      <c r="F4640" s="101">
        <v>43010</v>
      </c>
      <c r="G4640" s="44">
        <v>1.23333E-2</v>
      </c>
      <c r="H4640" s="44">
        <v>1.33556E-2</v>
      </c>
      <c r="I4640" s="44">
        <v>1.50933E-2</v>
      </c>
      <c r="J4640" s="44">
        <v>4.2500000000000003E-2</v>
      </c>
      <c r="K4640" s="44">
        <v>2.3408000000000002E-2</v>
      </c>
      <c r="L4640" s="44">
        <v>1.21893E-2</v>
      </c>
      <c r="M4640" s="45">
        <v>1.0478599999999999E-2</v>
      </c>
      <c r="N4640" s="119"/>
    </row>
    <row r="4641" spans="4:14" ht="15.75" customHeight="1" x14ac:dyDescent="0.25">
      <c r="D4641" s="40"/>
      <c r="E4641" s="40"/>
      <c r="F4641" s="101">
        <v>43011</v>
      </c>
      <c r="G4641" s="44">
        <v>1.2377800000000001E-2</v>
      </c>
      <c r="H4641" s="44">
        <v>1.3424999999999999E-2</v>
      </c>
      <c r="I4641" s="44">
        <v>1.5157199999999999E-2</v>
      </c>
      <c r="J4641" s="44">
        <v>4.2500000000000003E-2</v>
      </c>
      <c r="K4641" s="44">
        <v>2.3229000000000003E-2</v>
      </c>
      <c r="L4641" s="44">
        <v>1.2336400000000001E-2</v>
      </c>
      <c r="M4641" s="45">
        <v>1.0501199999999999E-2</v>
      </c>
      <c r="N4641" s="119"/>
    </row>
    <row r="4642" spans="4:14" ht="15.75" customHeight="1" x14ac:dyDescent="0.25">
      <c r="D4642" s="40"/>
      <c r="E4642" s="40"/>
      <c r="F4642" s="101">
        <v>43012</v>
      </c>
      <c r="G4642" s="44">
        <v>1.2377800000000001E-2</v>
      </c>
      <c r="H4642" s="44">
        <v>1.34667E-2</v>
      </c>
      <c r="I4642" s="44">
        <v>1.5140599999999999E-2</v>
      </c>
      <c r="J4642" s="44">
        <v>4.2500000000000003E-2</v>
      </c>
      <c r="K4642" s="44">
        <v>2.3229000000000003E-2</v>
      </c>
      <c r="L4642" s="44">
        <v>1.23596E-2</v>
      </c>
      <c r="M4642" s="45">
        <v>1.0556300000000001E-2</v>
      </c>
      <c r="N4642" s="119"/>
    </row>
    <row r="4643" spans="4:14" ht="15.75" customHeight="1" x14ac:dyDescent="0.25">
      <c r="D4643" s="40"/>
      <c r="E4643" s="40"/>
      <c r="F4643" s="101">
        <v>43013</v>
      </c>
      <c r="G4643" s="44">
        <v>1.2377800000000001E-2</v>
      </c>
      <c r="H4643" s="44">
        <v>1.3486100000000001E-2</v>
      </c>
      <c r="I4643" s="44">
        <v>1.5135000000000001E-2</v>
      </c>
      <c r="J4643" s="44">
        <v>4.2500000000000003E-2</v>
      </c>
      <c r="K4643" s="44">
        <v>2.3479999999999997E-2</v>
      </c>
      <c r="L4643" s="44">
        <v>1.2408200000000001E-2</v>
      </c>
      <c r="M4643" s="45">
        <v>1.0567100000000001E-2</v>
      </c>
      <c r="N4643" s="119"/>
    </row>
    <row r="4644" spans="4:14" ht="15.75" customHeight="1" x14ac:dyDescent="0.25">
      <c r="D4644" s="40"/>
      <c r="E4644" s="40"/>
      <c r="F4644" s="101">
        <v>43014</v>
      </c>
      <c r="G4644" s="44">
        <v>1.2350000000000002E-2</v>
      </c>
      <c r="H4644" s="44">
        <v>1.3502799999999999E-2</v>
      </c>
      <c r="I4644" s="44">
        <v>1.51878E-2</v>
      </c>
      <c r="J4644" s="44">
        <v>4.2500000000000003E-2</v>
      </c>
      <c r="K4644" s="44">
        <v>2.3589000000000002E-2</v>
      </c>
      <c r="L4644" s="44">
        <v>1.2360599999999999E-2</v>
      </c>
      <c r="M4644" s="45">
        <v>1.0575399999999999E-2</v>
      </c>
      <c r="N4644" s="119"/>
    </row>
    <row r="4645" spans="4:14" ht="15.75" customHeight="1" x14ac:dyDescent="0.25">
      <c r="D4645" s="40"/>
      <c r="E4645" s="40"/>
      <c r="F4645" s="101">
        <v>43017</v>
      </c>
      <c r="G4645" s="44">
        <v>1.23722E-2</v>
      </c>
      <c r="H4645" s="44">
        <v>1.35639E-2</v>
      </c>
      <c r="I4645" s="44">
        <v>1.5248900000000001E-2</v>
      </c>
      <c r="J4645" s="44" t="s">
        <v>33</v>
      </c>
      <c r="K4645" s="44">
        <v>2.3589000000000002E-2</v>
      </c>
      <c r="L4645" s="44" t="s">
        <v>33</v>
      </c>
      <c r="M4645" s="45">
        <v>1.0575399999999999E-2</v>
      </c>
      <c r="N4645" s="119"/>
    </row>
    <row r="4646" spans="4:14" ht="15.75" customHeight="1" x14ac:dyDescent="0.25">
      <c r="D4646" s="40"/>
      <c r="E4646" s="40"/>
      <c r="F4646" s="101">
        <v>43018</v>
      </c>
      <c r="G4646" s="44">
        <v>1.2377800000000001E-2</v>
      </c>
      <c r="H4646" s="44">
        <v>1.3566700000000001E-2</v>
      </c>
      <c r="I4646" s="44">
        <v>1.52433E-2</v>
      </c>
      <c r="J4646" s="44">
        <v>4.2500000000000003E-2</v>
      </c>
      <c r="K4646" s="44">
        <v>2.3607E-2</v>
      </c>
      <c r="L4646" s="44">
        <v>1.23444E-2</v>
      </c>
      <c r="M4646" s="45">
        <v>1.0646500000000001E-2</v>
      </c>
      <c r="N4646" s="119"/>
    </row>
    <row r="4647" spans="4:14" ht="15.75" customHeight="1" x14ac:dyDescent="0.25">
      <c r="D4647" s="40"/>
      <c r="E4647" s="40"/>
      <c r="F4647" s="101">
        <v>43019</v>
      </c>
      <c r="G4647" s="44">
        <v>1.2388900000000001E-2</v>
      </c>
      <c r="H4647" s="44">
        <v>1.35861E-2</v>
      </c>
      <c r="I4647" s="44">
        <v>1.5293300000000001E-2</v>
      </c>
      <c r="J4647" s="44">
        <v>4.2500000000000003E-2</v>
      </c>
      <c r="K4647" s="44">
        <v>2.3481000000000002E-2</v>
      </c>
      <c r="L4647" s="44">
        <v>1.2325900000000001E-2</v>
      </c>
      <c r="M4647" s="45">
        <v>1.0680700000000001E-2</v>
      </c>
      <c r="N4647" s="119"/>
    </row>
    <row r="4648" spans="4:14" ht="15.75" customHeight="1" x14ac:dyDescent="0.25">
      <c r="D4648" s="40"/>
      <c r="E4648" s="40"/>
      <c r="F4648" s="101">
        <v>43020</v>
      </c>
      <c r="G4648" s="44">
        <v>1.2388900000000001E-2</v>
      </c>
      <c r="H4648" s="44">
        <v>1.35917E-2</v>
      </c>
      <c r="I4648" s="44">
        <v>1.53156E-2</v>
      </c>
      <c r="J4648" s="44">
        <v>4.2500000000000003E-2</v>
      </c>
      <c r="K4648" s="44">
        <v>2.3177E-2</v>
      </c>
      <c r="L4648" s="44">
        <v>1.2390399999999999E-2</v>
      </c>
      <c r="M4648" s="45">
        <v>1.0692299999999998E-2</v>
      </c>
      <c r="N4648" s="119"/>
    </row>
    <row r="4649" spans="4:14" ht="15.75" customHeight="1" x14ac:dyDescent="0.25">
      <c r="D4649" s="40"/>
      <c r="E4649" s="40"/>
      <c r="F4649" s="101">
        <v>43021</v>
      </c>
      <c r="G4649" s="44">
        <v>1.23667E-2</v>
      </c>
      <c r="H4649" s="44">
        <v>1.35333E-2</v>
      </c>
      <c r="I4649" s="44">
        <v>1.5343299999999999E-2</v>
      </c>
      <c r="J4649" s="44">
        <v>4.2500000000000003E-2</v>
      </c>
      <c r="K4649" s="44">
        <v>2.273E-2</v>
      </c>
      <c r="L4649" s="44">
        <v>1.22636E-2</v>
      </c>
      <c r="M4649" s="45">
        <v>1.07046E-2</v>
      </c>
      <c r="N4649" s="119"/>
    </row>
    <row r="4650" spans="4:14" ht="15.75" customHeight="1" x14ac:dyDescent="0.25">
      <c r="D4650" s="40"/>
      <c r="E4650" s="40"/>
      <c r="F4650" s="101">
        <v>43024</v>
      </c>
      <c r="G4650" s="44">
        <v>1.23666E-2</v>
      </c>
      <c r="H4650" s="44">
        <v>1.35389E-2</v>
      </c>
      <c r="I4650" s="44">
        <v>1.5331600000000001E-2</v>
      </c>
      <c r="J4650" s="44">
        <v>4.2500000000000003E-2</v>
      </c>
      <c r="K4650" s="44">
        <v>2.3033999999999999E-2</v>
      </c>
      <c r="L4650" s="44">
        <v>1.2154E-2</v>
      </c>
      <c r="M4650" s="45">
        <v>1.0801499999999999E-2</v>
      </c>
      <c r="N4650" s="119"/>
    </row>
    <row r="4651" spans="4:14" ht="15.75" customHeight="1" x14ac:dyDescent="0.25">
      <c r="D4651" s="40"/>
      <c r="E4651" s="40"/>
      <c r="F4651" s="101">
        <v>43025</v>
      </c>
      <c r="G4651" s="44">
        <v>1.23777E-2</v>
      </c>
      <c r="H4651" s="44">
        <v>1.35733E-2</v>
      </c>
      <c r="I4651" s="44">
        <v>1.5452200000000001E-2</v>
      </c>
      <c r="J4651" s="44">
        <v>4.2500000000000003E-2</v>
      </c>
      <c r="K4651" s="44">
        <v>2.2997999999999998E-2</v>
      </c>
      <c r="L4651" s="44">
        <v>1.22056E-2</v>
      </c>
      <c r="M4651" s="45">
        <v>1.0837000000000001E-2</v>
      </c>
      <c r="N4651" s="119"/>
    </row>
    <row r="4652" spans="4:14" ht="15.75" customHeight="1" x14ac:dyDescent="0.25">
      <c r="D4652" s="40"/>
      <c r="E4652" s="40"/>
      <c r="F4652" s="101">
        <v>43026</v>
      </c>
      <c r="G4652" s="44">
        <v>1.23888E-2</v>
      </c>
      <c r="H4652" s="44">
        <v>1.36261E-2</v>
      </c>
      <c r="I4652" s="44">
        <v>1.55055E-2</v>
      </c>
      <c r="J4652" s="44">
        <v>4.2500000000000003E-2</v>
      </c>
      <c r="K4652" s="44">
        <v>2.3465E-2</v>
      </c>
      <c r="L4652" s="44">
        <v>1.2496100000000001E-2</v>
      </c>
      <c r="M4652" s="45">
        <v>1.08991E-2</v>
      </c>
      <c r="N4652" s="119"/>
    </row>
    <row r="4653" spans="4:14" ht="15.75" customHeight="1" x14ac:dyDescent="0.25">
      <c r="D4653" s="40"/>
      <c r="E4653" s="40"/>
      <c r="F4653" s="101">
        <v>43027</v>
      </c>
      <c r="G4653" s="44">
        <v>1.23888E-2</v>
      </c>
      <c r="H4653" s="44">
        <v>1.3625E-2</v>
      </c>
      <c r="I4653" s="44">
        <v>1.5506899999999999E-2</v>
      </c>
      <c r="J4653" s="44">
        <v>4.2500000000000003E-2</v>
      </c>
      <c r="K4653" s="44">
        <v>2.3178000000000001E-2</v>
      </c>
      <c r="L4653" s="44">
        <v>1.2585200000000001E-2</v>
      </c>
      <c r="M4653" s="45">
        <v>1.0911200000000001E-2</v>
      </c>
      <c r="N4653" s="119"/>
    </row>
    <row r="4654" spans="4:14" ht="15.75" customHeight="1" x14ac:dyDescent="0.25">
      <c r="D4654" s="40"/>
      <c r="E4654" s="40"/>
      <c r="F4654" s="101">
        <v>43028</v>
      </c>
      <c r="G4654" s="44">
        <v>1.2378800000000001E-2</v>
      </c>
      <c r="H4654" s="44">
        <v>1.3647599999999999E-2</v>
      </c>
      <c r="I4654" s="44">
        <v>1.5548900000000001E-2</v>
      </c>
      <c r="J4654" s="44">
        <v>4.2500000000000003E-2</v>
      </c>
      <c r="K4654" s="44">
        <v>2.3845000000000002E-2</v>
      </c>
      <c r="L4654" s="44">
        <v>1.2600100000000001E-2</v>
      </c>
      <c r="M4654" s="45">
        <v>1.09242E-2</v>
      </c>
      <c r="N4654" s="119"/>
    </row>
    <row r="4655" spans="4:14" ht="15.75" customHeight="1" x14ac:dyDescent="0.25">
      <c r="D4655" s="40"/>
      <c r="E4655" s="40"/>
      <c r="F4655" s="101">
        <v>43031</v>
      </c>
      <c r="G4655" s="44">
        <v>1.2378800000000001E-2</v>
      </c>
      <c r="H4655" s="44">
        <v>1.3674200000000001E-2</v>
      </c>
      <c r="I4655" s="44">
        <v>1.56078E-2</v>
      </c>
      <c r="J4655" s="44">
        <v>4.2500000000000003E-2</v>
      </c>
      <c r="K4655" s="44">
        <v>2.3664000000000001E-2</v>
      </c>
      <c r="L4655" s="44">
        <v>1.24546E-2</v>
      </c>
      <c r="M4655" s="45">
        <v>1.0901899999999999E-2</v>
      </c>
      <c r="N4655" s="119"/>
    </row>
    <row r="4656" spans="4:14" ht="15.75" customHeight="1" x14ac:dyDescent="0.25">
      <c r="D4656" s="40"/>
      <c r="E4656" s="40"/>
      <c r="F4656" s="101">
        <v>43032</v>
      </c>
      <c r="G4656" s="44">
        <v>1.2395499999999999E-2</v>
      </c>
      <c r="H4656" s="44">
        <v>1.3706400000000001E-2</v>
      </c>
      <c r="I4656" s="44">
        <v>1.5644399999999999E-2</v>
      </c>
      <c r="J4656" s="44">
        <v>4.2500000000000003E-2</v>
      </c>
      <c r="K4656" s="44">
        <v>2.4188999999999999E-2</v>
      </c>
      <c r="L4656" s="44">
        <v>1.24814E-2</v>
      </c>
      <c r="M4656" s="45">
        <v>1.0904799999999999E-2</v>
      </c>
      <c r="N4656" s="119"/>
    </row>
    <row r="4657" spans="4:14" ht="15.75" customHeight="1" x14ac:dyDescent="0.25">
      <c r="D4657" s="40"/>
      <c r="E4657" s="40"/>
      <c r="F4657" s="101">
        <v>43033</v>
      </c>
      <c r="G4657" s="44">
        <v>1.2399899999999998E-2</v>
      </c>
      <c r="H4657" s="44">
        <v>1.3744600000000001E-2</v>
      </c>
      <c r="I4657" s="44">
        <v>1.5621899999999999E-2</v>
      </c>
      <c r="J4657" s="44">
        <v>4.2500000000000003E-2</v>
      </c>
      <c r="K4657" s="44">
        <v>2.4317000000000002E-2</v>
      </c>
      <c r="L4657" s="44">
        <v>1.2441500000000001E-2</v>
      </c>
      <c r="M4657" s="45">
        <v>1.09021E-2</v>
      </c>
      <c r="N4657" s="119"/>
    </row>
    <row r="4658" spans="4:14" ht="15.75" customHeight="1" x14ac:dyDescent="0.25">
      <c r="D4658" s="40"/>
      <c r="E4658" s="40"/>
      <c r="F4658" s="101">
        <v>43034</v>
      </c>
      <c r="G4658" s="44">
        <v>1.24166E-2</v>
      </c>
      <c r="H4658" s="44">
        <v>1.3779600000000001E-2</v>
      </c>
      <c r="I4658" s="44">
        <v>1.5644700000000001E-2</v>
      </c>
      <c r="J4658" s="44">
        <v>4.2500000000000003E-2</v>
      </c>
      <c r="K4658" s="44">
        <v>2.4609000000000002E-2</v>
      </c>
      <c r="L4658" s="44">
        <v>1.2530900000000001E-2</v>
      </c>
      <c r="M4658" s="45">
        <v>1.0914299999999998E-2</v>
      </c>
      <c r="N4658" s="119"/>
    </row>
    <row r="4659" spans="4:14" ht="15.75" customHeight="1" x14ac:dyDescent="0.25">
      <c r="D4659" s="40"/>
      <c r="E4659" s="40"/>
      <c r="F4659" s="101">
        <v>43035</v>
      </c>
      <c r="G4659" s="44">
        <v>1.24233E-2</v>
      </c>
      <c r="H4659" s="44">
        <v>1.38009E-2</v>
      </c>
      <c r="I4659" s="44">
        <v>1.57267E-2</v>
      </c>
      <c r="J4659" s="44">
        <v>4.2500000000000003E-2</v>
      </c>
      <c r="K4659" s="44">
        <v>2.4064000000000002E-2</v>
      </c>
      <c r="L4659" s="44">
        <v>1.25814E-2</v>
      </c>
      <c r="M4659" s="45">
        <v>1.0920900000000001E-2</v>
      </c>
      <c r="N4659" s="119"/>
    </row>
    <row r="4660" spans="4:14" ht="15.75" customHeight="1" x14ac:dyDescent="0.25">
      <c r="D4660" s="40"/>
      <c r="E4660" s="40"/>
      <c r="F4660" s="101">
        <v>43038</v>
      </c>
      <c r="G4660" s="44">
        <v>1.2421400000000001E-2</v>
      </c>
      <c r="H4660" s="44">
        <v>1.3767799999999998E-2</v>
      </c>
      <c r="I4660" s="44">
        <v>1.5730599999999997E-2</v>
      </c>
      <c r="J4660" s="44">
        <v>4.2500000000000003E-2</v>
      </c>
      <c r="K4660" s="44">
        <v>2.3683999999999997E-2</v>
      </c>
      <c r="L4660" s="44">
        <v>1.25865E-2</v>
      </c>
      <c r="M4660" s="45">
        <v>1.0917699999999999E-2</v>
      </c>
      <c r="N4660" s="119"/>
    </row>
    <row r="4661" spans="4:14" ht="15.75" customHeight="1" x14ac:dyDescent="0.25">
      <c r="D4661" s="40"/>
      <c r="E4661" s="40"/>
      <c r="F4661" s="101">
        <v>43039</v>
      </c>
      <c r="G4661" s="44">
        <v>1.2433300000000001E-2</v>
      </c>
      <c r="H4661" s="44">
        <v>1.3812199999999998E-2</v>
      </c>
      <c r="I4661" s="44">
        <v>1.5751100000000001E-2</v>
      </c>
      <c r="J4661" s="44">
        <v>4.2500000000000003E-2</v>
      </c>
      <c r="K4661" s="44">
        <v>2.3793000000000002E-2</v>
      </c>
      <c r="L4661" s="44">
        <v>1.2524E-2</v>
      </c>
      <c r="M4661" s="45">
        <v>1.09313E-2</v>
      </c>
      <c r="N4661" s="119"/>
    </row>
    <row r="4662" spans="4:14" ht="15.75" customHeight="1" x14ac:dyDescent="0.25">
      <c r="D4662" s="40"/>
      <c r="E4662" s="40"/>
      <c r="F4662" s="101">
        <v>43040</v>
      </c>
      <c r="G4662" s="44">
        <v>1.2433300000000001E-2</v>
      </c>
      <c r="H4662" s="44">
        <v>1.3848300000000001E-2</v>
      </c>
      <c r="I4662" s="44">
        <v>1.57979E-2</v>
      </c>
      <c r="J4662" s="44">
        <v>4.2500000000000003E-2</v>
      </c>
      <c r="K4662" s="44">
        <v>2.3721000000000003E-2</v>
      </c>
      <c r="L4662" s="44">
        <v>1.2471099999999999E-2</v>
      </c>
      <c r="M4662" s="45">
        <v>1.0924700000000001E-2</v>
      </c>
      <c r="N4662" s="119"/>
    </row>
    <row r="4663" spans="4:14" ht="15.75" customHeight="1" x14ac:dyDescent="0.25">
      <c r="D4663" s="40"/>
      <c r="E4663" s="40"/>
      <c r="F4663" s="101">
        <v>43041</v>
      </c>
      <c r="G4663" s="44">
        <v>1.2421199999999999E-2</v>
      </c>
      <c r="H4663" s="44">
        <v>1.39139E-2</v>
      </c>
      <c r="I4663" s="44">
        <v>1.5890700000000001E-2</v>
      </c>
      <c r="J4663" s="44">
        <v>4.2500000000000003E-2</v>
      </c>
      <c r="K4663" s="44">
        <v>2.3450000000000002E-2</v>
      </c>
      <c r="L4663" s="44">
        <v>1.2439800000000001E-2</v>
      </c>
      <c r="M4663" s="45">
        <v>1.08799E-2</v>
      </c>
      <c r="N4663" s="119"/>
    </row>
    <row r="4664" spans="4:14" ht="15.75" customHeight="1" x14ac:dyDescent="0.25">
      <c r="D4664" s="40"/>
      <c r="E4664" s="40"/>
      <c r="F4664" s="101">
        <v>43042</v>
      </c>
      <c r="G4664" s="44">
        <v>1.2432199999999999E-2</v>
      </c>
      <c r="H4664" s="44">
        <v>1.39194E-2</v>
      </c>
      <c r="I4664" s="44">
        <v>1.5901700000000001E-2</v>
      </c>
      <c r="J4664" s="44">
        <v>4.2500000000000003E-2</v>
      </c>
      <c r="K4664" s="44">
        <v>2.3324999999999999E-2</v>
      </c>
      <c r="L4664" s="44">
        <v>1.2384900000000001E-2</v>
      </c>
      <c r="M4664" s="45">
        <v>1.0875699999999999E-2</v>
      </c>
      <c r="N4664" s="119"/>
    </row>
    <row r="4665" spans="4:14" ht="15.75" customHeight="1" x14ac:dyDescent="0.25">
      <c r="D4665" s="40"/>
      <c r="E4665" s="40"/>
      <c r="F4665" s="101">
        <v>43045</v>
      </c>
      <c r="G4665" s="44">
        <v>1.2442399999999999E-2</v>
      </c>
      <c r="H4665" s="44">
        <v>1.39703E-2</v>
      </c>
      <c r="I4665" s="44">
        <v>1.5940599999999999E-2</v>
      </c>
      <c r="J4665" s="44">
        <v>4.2500000000000003E-2</v>
      </c>
      <c r="K4665" s="44">
        <v>2.3163E-2</v>
      </c>
      <c r="L4665" s="44">
        <v>1.2351300000000001E-2</v>
      </c>
      <c r="M4665" s="45">
        <v>1.0837900000000001E-2</v>
      </c>
      <c r="N4665" s="119"/>
    </row>
    <row r="4666" spans="4:14" ht="15.75" customHeight="1" x14ac:dyDescent="0.25">
      <c r="D4666" s="40"/>
      <c r="E4666" s="40"/>
      <c r="F4666" s="101">
        <v>43046</v>
      </c>
      <c r="G4666" s="44">
        <v>1.2438899999999999E-2</v>
      </c>
      <c r="H4666" s="44">
        <v>1.40258E-2</v>
      </c>
      <c r="I4666" s="44">
        <v>1.5980899999999999E-2</v>
      </c>
      <c r="J4666" s="44">
        <v>4.2500000000000003E-2</v>
      </c>
      <c r="K4666" s="44">
        <v>2.3144999999999999E-2</v>
      </c>
      <c r="L4666" s="44">
        <v>1.23333E-2</v>
      </c>
      <c r="M4666" s="45">
        <v>1.08279E-2</v>
      </c>
      <c r="N4666" s="119"/>
    </row>
    <row r="4667" spans="4:14" ht="15.75" customHeight="1" x14ac:dyDescent="0.25">
      <c r="D4667" s="40"/>
      <c r="E4667" s="40"/>
      <c r="F4667" s="101">
        <v>43047</v>
      </c>
      <c r="G4667" s="44">
        <v>1.2460599999999999E-2</v>
      </c>
      <c r="H4667" s="44">
        <v>1.4098100000000001E-2</v>
      </c>
      <c r="I4667" s="44">
        <v>1.6016200000000001E-2</v>
      </c>
      <c r="J4667" s="44">
        <v>4.2500000000000003E-2</v>
      </c>
      <c r="K4667" s="44">
        <v>2.3342999999999999E-2</v>
      </c>
      <c r="L4667" s="44">
        <v>1.2353000000000001E-2</v>
      </c>
      <c r="M4667" s="45">
        <v>1.0831200000000001E-2</v>
      </c>
      <c r="N4667" s="119"/>
    </row>
    <row r="4668" spans="4:14" ht="15.75" customHeight="1" x14ac:dyDescent="0.25">
      <c r="D4668" s="40"/>
      <c r="E4668" s="40"/>
      <c r="F4668" s="101">
        <v>43048</v>
      </c>
      <c r="G4668" s="44">
        <v>1.2449399999999999E-2</v>
      </c>
      <c r="H4668" s="44">
        <v>1.41289E-2</v>
      </c>
      <c r="I4668" s="44">
        <v>1.61239E-2</v>
      </c>
      <c r="J4668" s="44">
        <v>4.2500000000000003E-2</v>
      </c>
      <c r="K4668" s="44">
        <v>2.3416000000000003E-2</v>
      </c>
      <c r="L4668" s="44">
        <v>1.23176E-2</v>
      </c>
      <c r="M4668" s="45">
        <v>1.0801700000000001E-2</v>
      </c>
      <c r="N4668" s="119"/>
    </row>
    <row r="4669" spans="4:14" ht="15.75" customHeight="1" x14ac:dyDescent="0.25">
      <c r="D4669" s="40"/>
      <c r="E4669" s="40"/>
      <c r="F4669" s="101">
        <v>43049</v>
      </c>
      <c r="G4669" s="44">
        <v>1.2460599999999999E-2</v>
      </c>
      <c r="H4669" s="44">
        <v>1.41289E-2</v>
      </c>
      <c r="I4669" s="44">
        <v>1.61461E-2</v>
      </c>
      <c r="J4669" s="44">
        <v>4.2500000000000003E-2</v>
      </c>
      <c r="K4669" s="44">
        <v>2.3984000000000002E-2</v>
      </c>
      <c r="L4669" s="44">
        <v>1.2377300000000001E-2</v>
      </c>
      <c r="M4669" s="45">
        <v>1.0794999999999999E-2</v>
      </c>
      <c r="N4669" s="119"/>
    </row>
    <row r="4670" spans="4:14" ht="15.75" customHeight="1" x14ac:dyDescent="0.25">
      <c r="D4670" s="40"/>
      <c r="E4670" s="40"/>
      <c r="F4670" s="101">
        <v>43052</v>
      </c>
      <c r="G4670" s="44">
        <v>1.2502800000000001E-2</v>
      </c>
      <c r="H4670" s="44">
        <v>1.4158599999999999E-2</v>
      </c>
      <c r="I4670" s="44">
        <v>1.61618E-2</v>
      </c>
      <c r="J4670" s="44">
        <v>4.2500000000000003E-2</v>
      </c>
      <c r="K4670" s="44">
        <v>2.4055E-2</v>
      </c>
      <c r="L4670" s="44">
        <v>1.23699E-2</v>
      </c>
      <c r="M4670" s="45">
        <v>1.0757900000000001E-2</v>
      </c>
      <c r="N4670" s="119"/>
    </row>
    <row r="4671" spans="4:14" ht="15.75" customHeight="1" x14ac:dyDescent="0.25">
      <c r="D4671" s="40"/>
      <c r="E4671" s="40"/>
      <c r="F4671" s="101">
        <v>43053</v>
      </c>
      <c r="G4671" s="44">
        <v>1.2635E-2</v>
      </c>
      <c r="H4671" s="44">
        <v>1.41899E-2</v>
      </c>
      <c r="I4671" s="44">
        <v>1.62208E-2</v>
      </c>
      <c r="J4671" s="44">
        <v>4.2500000000000003E-2</v>
      </c>
      <c r="K4671" s="44">
        <v>2.3717000000000002E-2</v>
      </c>
      <c r="L4671" s="44">
        <v>1.2403900000000001E-2</v>
      </c>
      <c r="M4671" s="45">
        <v>1.0741199999999999E-2</v>
      </c>
      <c r="N4671" s="119"/>
    </row>
    <row r="4672" spans="4:14" ht="15.75" customHeight="1" x14ac:dyDescent="0.25">
      <c r="D4672" s="40"/>
      <c r="E4672" s="40"/>
      <c r="F4672" s="101">
        <v>43054</v>
      </c>
      <c r="G4672" s="44">
        <v>1.2659999999999999E-2</v>
      </c>
      <c r="H4672" s="44">
        <v>1.4218999999999999E-2</v>
      </c>
      <c r="I4672" s="44">
        <v>1.6181000000000001E-2</v>
      </c>
      <c r="J4672" s="44">
        <v>4.2500000000000003E-2</v>
      </c>
      <c r="K4672" s="44">
        <v>2.3222E-2</v>
      </c>
      <c r="L4672" s="44">
        <v>1.2371700000000001E-2</v>
      </c>
      <c r="M4672" s="45">
        <v>1.08112E-2</v>
      </c>
      <c r="N4672" s="119"/>
    </row>
    <row r="4673" spans="4:14" ht="15.75" customHeight="1" x14ac:dyDescent="0.25">
      <c r="D4673" s="40"/>
      <c r="E4673" s="40"/>
      <c r="F4673" s="101">
        <v>43055</v>
      </c>
      <c r="G4673" s="44">
        <v>1.28267E-2</v>
      </c>
      <c r="H4673" s="44">
        <v>1.43567E-2</v>
      </c>
      <c r="I4673" s="44">
        <v>1.6317100000000001E-2</v>
      </c>
      <c r="J4673" s="44">
        <v>4.2500000000000003E-2</v>
      </c>
      <c r="K4673" s="44">
        <v>2.3753000000000003E-2</v>
      </c>
      <c r="L4673" s="44">
        <v>1.2364699999999999E-2</v>
      </c>
      <c r="M4673" s="45">
        <v>1.10394E-2</v>
      </c>
      <c r="N4673" s="119"/>
    </row>
    <row r="4674" spans="4:14" ht="15.75" customHeight="1" x14ac:dyDescent="0.25">
      <c r="D4674" s="40"/>
      <c r="E4674" s="40"/>
      <c r="F4674" s="101">
        <v>43056</v>
      </c>
      <c r="G4674" s="44">
        <v>1.28719E-2</v>
      </c>
      <c r="H4674" s="44">
        <v>1.44067E-2</v>
      </c>
      <c r="I4674" s="44">
        <v>1.6321099999999998E-2</v>
      </c>
      <c r="J4674" s="44">
        <v>4.2500000000000003E-2</v>
      </c>
      <c r="K4674" s="44">
        <v>2.3435000000000001E-2</v>
      </c>
      <c r="L4674" s="44">
        <v>1.2503200000000001E-2</v>
      </c>
      <c r="M4674" s="45">
        <v>1.1017799999999999E-2</v>
      </c>
      <c r="N4674" s="119"/>
    </row>
    <row r="4675" spans="4:14" ht="15.75" customHeight="1" x14ac:dyDescent="0.25">
      <c r="D4675" s="40"/>
      <c r="E4675" s="40"/>
      <c r="F4675" s="101">
        <v>43059</v>
      </c>
      <c r="G4675" s="44">
        <v>1.2941800000000002E-2</v>
      </c>
      <c r="H4675" s="44">
        <v>1.4459400000000001E-2</v>
      </c>
      <c r="I4675" s="44">
        <v>1.63489E-2</v>
      </c>
      <c r="J4675" s="44">
        <v>4.2500000000000003E-2</v>
      </c>
      <c r="K4675" s="44">
        <v>2.3666E-2</v>
      </c>
      <c r="L4675" s="44">
        <v>1.2542599999999999E-2</v>
      </c>
      <c r="M4675" s="45">
        <v>1.11415E-2</v>
      </c>
      <c r="N4675" s="119"/>
    </row>
    <row r="4676" spans="4:14" ht="15.75" customHeight="1" x14ac:dyDescent="0.25">
      <c r="D4676" s="40"/>
      <c r="E4676" s="40"/>
      <c r="F4676" s="101">
        <v>43060</v>
      </c>
      <c r="G4676" s="44">
        <v>1.31287E-2</v>
      </c>
      <c r="H4676" s="44">
        <v>1.4539999999999999E-2</v>
      </c>
      <c r="I4676" s="44">
        <v>1.6448899999999999E-2</v>
      </c>
      <c r="J4676" s="44">
        <v>4.2500000000000003E-2</v>
      </c>
      <c r="K4676" s="44">
        <v>2.3559E-2</v>
      </c>
      <c r="L4676" s="44">
        <v>1.27183E-2</v>
      </c>
      <c r="M4676" s="45">
        <v>1.1218200000000001E-2</v>
      </c>
      <c r="N4676" s="119"/>
    </row>
    <row r="4677" spans="4:14" ht="15.75" customHeight="1" x14ac:dyDescent="0.25">
      <c r="D4677" s="40"/>
      <c r="E4677" s="40"/>
      <c r="F4677" s="101">
        <v>43061</v>
      </c>
      <c r="G4677" s="44">
        <v>1.3274999999999999E-2</v>
      </c>
      <c r="H4677" s="44">
        <v>1.4623299999999999E-2</v>
      </c>
      <c r="I4677" s="44">
        <v>1.65211E-2</v>
      </c>
      <c r="J4677" s="44">
        <v>4.2500000000000003E-2</v>
      </c>
      <c r="K4677" s="44">
        <v>2.3187000000000003E-2</v>
      </c>
      <c r="L4677" s="44">
        <v>1.2690099999999999E-2</v>
      </c>
      <c r="M4677" s="45">
        <v>1.1311700000000001E-2</v>
      </c>
      <c r="N4677" s="119"/>
    </row>
    <row r="4678" spans="4:14" ht="15.75" customHeight="1" x14ac:dyDescent="0.25">
      <c r="D4678" s="40"/>
      <c r="E4678" s="40"/>
      <c r="F4678" s="101">
        <v>43062</v>
      </c>
      <c r="G4678" s="44">
        <v>1.32862E-2</v>
      </c>
      <c r="H4678" s="44">
        <v>1.4620599999999999E-2</v>
      </c>
      <c r="I4678" s="44">
        <v>1.65211E-2</v>
      </c>
      <c r="J4678" s="44" t="s">
        <v>33</v>
      </c>
      <c r="K4678" s="44">
        <v>2.3187000000000003E-2</v>
      </c>
      <c r="L4678" s="44" t="s">
        <v>33</v>
      </c>
      <c r="M4678" s="45">
        <v>1.1311700000000001E-2</v>
      </c>
      <c r="N4678" s="119"/>
    </row>
    <row r="4679" spans="4:14" ht="15.75" customHeight="1" x14ac:dyDescent="0.25">
      <c r="D4679" s="40"/>
      <c r="E4679" s="40"/>
      <c r="F4679" s="101">
        <v>43063</v>
      </c>
      <c r="G4679" s="44">
        <v>1.3375600000000001E-2</v>
      </c>
      <c r="H4679" s="44">
        <v>1.46763E-2</v>
      </c>
      <c r="I4679" s="44">
        <v>1.6539399999999999E-2</v>
      </c>
      <c r="J4679" s="44">
        <v>4.2500000000000003E-2</v>
      </c>
      <c r="K4679" s="44">
        <v>2.3418000000000001E-2</v>
      </c>
      <c r="L4679" s="44">
        <v>1.2694499999999999E-2</v>
      </c>
      <c r="M4679" s="45">
        <v>1.1668099999999999E-2</v>
      </c>
      <c r="N4679" s="119"/>
    </row>
    <row r="4680" spans="4:14" ht="15.75" customHeight="1" x14ac:dyDescent="0.25">
      <c r="D4680" s="40"/>
      <c r="E4680" s="40"/>
      <c r="F4680" s="101">
        <v>43066</v>
      </c>
      <c r="G4680" s="44">
        <v>1.34676E-2</v>
      </c>
      <c r="H4680" s="44">
        <v>1.4772499999999999E-2</v>
      </c>
      <c r="I4680" s="44">
        <v>1.6583199999999999E-2</v>
      </c>
      <c r="J4680" s="44">
        <v>4.2500000000000003E-2</v>
      </c>
      <c r="K4680" s="44">
        <v>2.3277000000000003E-2</v>
      </c>
      <c r="L4680" s="44">
        <v>1.27434E-2</v>
      </c>
      <c r="M4680" s="45">
        <v>1.18221E-2</v>
      </c>
      <c r="N4680" s="119"/>
    </row>
    <row r="4681" spans="4:14" ht="15.75" customHeight="1" x14ac:dyDescent="0.25">
      <c r="D4681" s="40"/>
      <c r="E4681" s="40"/>
      <c r="F4681" s="101">
        <v>43067</v>
      </c>
      <c r="G4681" s="44">
        <v>1.3497799999999999E-2</v>
      </c>
      <c r="H4681" s="44">
        <v>1.47882E-2</v>
      </c>
      <c r="I4681" s="44">
        <v>1.65738E-2</v>
      </c>
      <c r="J4681" s="44">
        <v>4.2500000000000003E-2</v>
      </c>
      <c r="K4681" s="44">
        <v>2.3277000000000003E-2</v>
      </c>
      <c r="L4681" s="44">
        <v>1.2784999999999999E-2</v>
      </c>
      <c r="M4681" s="45">
        <v>1.19188E-2</v>
      </c>
      <c r="N4681" s="119"/>
    </row>
    <row r="4682" spans="4:14" ht="15.75" customHeight="1" x14ac:dyDescent="0.25">
      <c r="D4682" s="40"/>
      <c r="E4682" s="40"/>
      <c r="F4682" s="101">
        <v>43068</v>
      </c>
      <c r="G4682" s="44">
        <v>1.36069E-2</v>
      </c>
      <c r="H4682" s="44">
        <v>1.48063E-2</v>
      </c>
      <c r="I4682" s="44">
        <v>1.6605000000000002E-2</v>
      </c>
      <c r="J4682" s="44">
        <v>4.2500000000000003E-2</v>
      </c>
      <c r="K4682" s="44">
        <v>2.3882E-2</v>
      </c>
      <c r="L4682" s="44">
        <v>1.2815399999999999E-2</v>
      </c>
      <c r="M4682" s="45">
        <v>1.2025600000000001E-2</v>
      </c>
      <c r="N4682" s="119"/>
    </row>
    <row r="4683" spans="4:14" ht="15.75" customHeight="1" x14ac:dyDescent="0.25">
      <c r="D4683" s="40"/>
      <c r="E4683" s="40"/>
      <c r="F4683" s="101">
        <v>43069</v>
      </c>
      <c r="G4683" s="44">
        <v>1.37188E-2</v>
      </c>
      <c r="H4683" s="44">
        <v>1.48738E-2</v>
      </c>
      <c r="I4683" s="44">
        <v>1.668E-2</v>
      </c>
      <c r="J4683" s="44">
        <v>4.2500000000000003E-2</v>
      </c>
      <c r="K4683" s="44">
        <v>2.4097E-2</v>
      </c>
      <c r="L4683" s="44">
        <v>1.27508E-2</v>
      </c>
      <c r="M4683" s="45">
        <v>1.20917E-2</v>
      </c>
      <c r="N4683" s="119"/>
    </row>
    <row r="4684" spans="4:14" ht="15.75" customHeight="1" x14ac:dyDescent="0.25">
      <c r="D4684" s="40"/>
      <c r="E4684" s="40"/>
      <c r="F4684" s="101">
        <v>43070</v>
      </c>
      <c r="G4684" s="44">
        <v>1.37938E-2</v>
      </c>
      <c r="H4684" s="44">
        <v>1.4946299999999999E-2</v>
      </c>
      <c r="I4684" s="44">
        <v>1.67425E-2</v>
      </c>
      <c r="J4684" s="44">
        <v>4.2500000000000003E-2</v>
      </c>
      <c r="K4684" s="44">
        <v>2.3615000000000001E-2</v>
      </c>
      <c r="L4684" s="44">
        <v>1.28874E-2</v>
      </c>
      <c r="M4684" s="45">
        <v>1.2459499999999998E-2</v>
      </c>
      <c r="N4684" s="119"/>
    </row>
    <row r="4685" spans="4:14" ht="15.75" customHeight="1" x14ac:dyDescent="0.25">
      <c r="D4685" s="40"/>
      <c r="E4685" s="40"/>
      <c r="F4685" s="101">
        <v>43073</v>
      </c>
      <c r="G4685" s="44">
        <v>1.3918099999999999E-2</v>
      </c>
      <c r="H4685" s="44">
        <v>1.5084900000000002E-2</v>
      </c>
      <c r="I4685" s="44">
        <v>1.69313E-2</v>
      </c>
      <c r="J4685" s="44">
        <v>4.2500000000000003E-2</v>
      </c>
      <c r="K4685" s="44">
        <v>2.3723000000000001E-2</v>
      </c>
      <c r="L4685" s="44">
        <v>1.29675E-2</v>
      </c>
      <c r="M4685" s="45">
        <v>1.2758100000000001E-2</v>
      </c>
      <c r="N4685" s="119"/>
    </row>
    <row r="4686" spans="4:14" ht="15.75" customHeight="1" x14ac:dyDescent="0.25">
      <c r="D4686" s="40"/>
      <c r="E4686" s="40"/>
      <c r="F4686" s="101">
        <v>43074</v>
      </c>
      <c r="G4686" s="44">
        <v>1.40319E-2</v>
      </c>
      <c r="H4686" s="44">
        <v>1.51532E-2</v>
      </c>
      <c r="I4686" s="44">
        <v>1.7112499999999999E-2</v>
      </c>
      <c r="J4686" s="44">
        <v>4.2500000000000003E-2</v>
      </c>
      <c r="K4686" s="44">
        <v>2.3509000000000002E-2</v>
      </c>
      <c r="L4686" s="44">
        <v>1.3073999999999999E-2</v>
      </c>
      <c r="M4686" s="45">
        <v>1.28808E-2</v>
      </c>
      <c r="N4686" s="119"/>
    </row>
    <row r="4687" spans="4:14" ht="15.75" customHeight="1" x14ac:dyDescent="0.25">
      <c r="D4687" s="40"/>
      <c r="E4687" s="40"/>
      <c r="F4687" s="101">
        <v>43075</v>
      </c>
      <c r="G4687" s="44">
        <v>1.4068799999999999E-2</v>
      </c>
      <c r="H4687" s="44">
        <v>1.52263E-2</v>
      </c>
      <c r="I4687" s="44">
        <v>1.71445E-2</v>
      </c>
      <c r="J4687" s="44">
        <v>4.2500000000000003E-2</v>
      </c>
      <c r="K4687" s="44">
        <v>2.3385E-2</v>
      </c>
      <c r="L4687" s="44">
        <v>1.32084E-2</v>
      </c>
      <c r="M4687" s="45">
        <v>1.2995099999999999E-2</v>
      </c>
      <c r="N4687" s="119"/>
    </row>
    <row r="4688" spans="4:14" ht="15.75" customHeight="1" x14ac:dyDescent="0.25">
      <c r="D4688" s="40"/>
      <c r="E4688" s="40"/>
      <c r="F4688" s="101">
        <v>43076</v>
      </c>
      <c r="G4688" s="44">
        <v>1.4318500000000001E-2</v>
      </c>
      <c r="H4688" s="44">
        <v>1.53606E-2</v>
      </c>
      <c r="I4688" s="44">
        <v>1.7225000000000001E-2</v>
      </c>
      <c r="J4688" s="44">
        <v>4.2500000000000003E-2</v>
      </c>
      <c r="K4688" s="44">
        <v>2.3633999999999999E-2</v>
      </c>
      <c r="L4688" s="44">
        <v>1.3321400000000001E-2</v>
      </c>
      <c r="M4688" s="45">
        <v>1.3066400000000001E-2</v>
      </c>
      <c r="N4688" s="119"/>
    </row>
    <row r="4689" spans="4:14" ht="15.75" customHeight="1" x14ac:dyDescent="0.25">
      <c r="D4689" s="40"/>
      <c r="E4689" s="40"/>
      <c r="F4689" s="101">
        <v>43077</v>
      </c>
      <c r="G4689" s="44">
        <v>1.44438E-2</v>
      </c>
      <c r="H4689" s="44">
        <v>1.5487800000000001E-2</v>
      </c>
      <c r="I4689" s="44">
        <v>1.72988E-2</v>
      </c>
      <c r="J4689" s="44">
        <v>4.2500000000000003E-2</v>
      </c>
      <c r="K4689" s="44">
        <v>2.376E-2</v>
      </c>
      <c r="L4689" s="44">
        <v>1.3406400000000001E-2</v>
      </c>
      <c r="M4689" s="45">
        <v>1.3142300000000001E-2</v>
      </c>
      <c r="N4689" s="119"/>
    </row>
    <row r="4690" spans="4:14" ht="15.75" customHeight="1" x14ac:dyDescent="0.25">
      <c r="D4690" s="40"/>
      <c r="E4690" s="40"/>
      <c r="F4690" s="101">
        <v>43080</v>
      </c>
      <c r="G4690" s="44">
        <v>1.4595100000000001E-2</v>
      </c>
      <c r="H4690" s="44">
        <v>1.5634699999999998E-2</v>
      </c>
      <c r="I4690" s="44">
        <v>1.7353500000000001E-2</v>
      </c>
      <c r="J4690" s="44">
        <v>4.2500000000000003E-2</v>
      </c>
      <c r="K4690" s="44">
        <v>2.3885999999999998E-2</v>
      </c>
      <c r="L4690" s="44">
        <v>1.3486499999999998E-2</v>
      </c>
      <c r="M4690" s="45">
        <v>1.33878E-2</v>
      </c>
      <c r="N4690" s="119"/>
    </row>
    <row r="4691" spans="4:14" ht="15.75" customHeight="1" x14ac:dyDescent="0.25">
      <c r="D4691" s="40"/>
      <c r="E4691" s="40"/>
      <c r="F4691" s="101">
        <v>43081</v>
      </c>
      <c r="G4691" s="44">
        <v>1.4719500000000002E-2</v>
      </c>
      <c r="H4691" s="44">
        <v>1.5735200000000001E-2</v>
      </c>
      <c r="I4691" s="44">
        <v>1.74769E-2</v>
      </c>
      <c r="J4691" s="44">
        <v>4.2500000000000003E-2</v>
      </c>
      <c r="K4691" s="44">
        <v>2.4011000000000001E-2</v>
      </c>
      <c r="L4691" s="44">
        <v>1.36883E-2</v>
      </c>
      <c r="M4691" s="45">
        <v>1.3481399999999999E-2</v>
      </c>
      <c r="N4691" s="119"/>
    </row>
    <row r="4692" spans="4:14" ht="15.75" customHeight="1" x14ac:dyDescent="0.25">
      <c r="D4692" s="40"/>
      <c r="E4692" s="40"/>
      <c r="F4692" s="101">
        <v>43082</v>
      </c>
      <c r="G4692" s="44">
        <v>1.47703E-2</v>
      </c>
      <c r="H4692" s="44">
        <v>1.58849E-2</v>
      </c>
      <c r="I4692" s="44">
        <v>1.75575E-2</v>
      </c>
      <c r="J4692" s="44">
        <v>4.2500000000000003E-2</v>
      </c>
      <c r="K4692" s="44">
        <v>2.3422000000000002E-2</v>
      </c>
      <c r="L4692" s="44">
        <v>1.4119600000000001E-2</v>
      </c>
      <c r="M4692" s="45">
        <v>1.3587499999999999E-2</v>
      </c>
      <c r="N4692" s="119"/>
    </row>
    <row r="4693" spans="4:14" ht="15.75" customHeight="1" x14ac:dyDescent="0.25">
      <c r="D4693" s="40"/>
      <c r="E4693" s="40"/>
      <c r="F4693" s="101">
        <v>43083</v>
      </c>
      <c r="G4693" s="44">
        <v>1.4907800000000001E-2</v>
      </c>
      <c r="H4693" s="44">
        <v>1.60042E-2</v>
      </c>
      <c r="I4693" s="44">
        <v>1.7676899999999999E-2</v>
      </c>
      <c r="J4693" s="44">
        <v>4.4999999999999998E-2</v>
      </c>
      <c r="K4693" s="44">
        <v>2.3493E-2</v>
      </c>
      <c r="L4693" s="44">
        <v>1.4480699999999999E-2</v>
      </c>
      <c r="M4693" s="45">
        <v>1.3680600000000001E-2</v>
      </c>
      <c r="N4693" s="119"/>
    </row>
    <row r="4694" spans="4:14" ht="15.75" customHeight="1" x14ac:dyDescent="0.25">
      <c r="D4694" s="40"/>
      <c r="E4694" s="40"/>
      <c r="F4694" s="101">
        <v>43084</v>
      </c>
      <c r="G4694" s="44">
        <v>1.4950000000000001E-2</v>
      </c>
      <c r="H4694" s="44">
        <v>1.6133100000000001E-2</v>
      </c>
      <c r="I4694" s="44">
        <v>1.7744300000000001E-2</v>
      </c>
      <c r="J4694" s="44">
        <v>4.4999999999999998E-2</v>
      </c>
      <c r="K4694" s="44">
        <v>2.3530000000000002E-2</v>
      </c>
      <c r="L4694" s="44">
        <v>1.4703200000000001E-2</v>
      </c>
      <c r="M4694" s="45">
        <v>1.3698300000000002E-2</v>
      </c>
      <c r="N4694" s="119"/>
    </row>
    <row r="4695" spans="4:14" ht="15.75" customHeight="1" x14ac:dyDescent="0.25">
      <c r="D4695" s="40"/>
      <c r="E4695" s="40"/>
      <c r="F4695" s="101">
        <v>43087</v>
      </c>
      <c r="G4695" s="44">
        <v>1.50113E-2</v>
      </c>
      <c r="H4695" s="44">
        <v>1.62548E-2</v>
      </c>
      <c r="I4695" s="44">
        <v>1.7817E-2</v>
      </c>
      <c r="J4695" s="44">
        <v>4.4999999999999998E-2</v>
      </c>
      <c r="K4695" s="44">
        <v>2.3942000000000001E-2</v>
      </c>
      <c r="L4695" s="44">
        <v>1.50385E-2</v>
      </c>
      <c r="M4695" s="45">
        <v>1.3733299999999999E-2</v>
      </c>
      <c r="N4695" s="119"/>
    </row>
    <row r="4696" spans="4:14" ht="15.75" customHeight="1" x14ac:dyDescent="0.25">
      <c r="D4696" s="40"/>
      <c r="E4696" s="40"/>
      <c r="F4696" s="101">
        <v>43088</v>
      </c>
      <c r="G4696" s="44">
        <v>1.5111300000000001E-2</v>
      </c>
      <c r="H4696" s="44">
        <v>1.6420300000000002E-2</v>
      </c>
      <c r="I4696" s="44">
        <v>1.7883E-2</v>
      </c>
      <c r="J4696" s="44">
        <v>4.4999999999999998E-2</v>
      </c>
      <c r="K4696" s="44">
        <v>2.4643999999999999E-2</v>
      </c>
      <c r="L4696" s="44">
        <v>1.53796E-2</v>
      </c>
      <c r="M4696" s="45">
        <v>1.37365E-2</v>
      </c>
      <c r="N4696" s="119"/>
    </row>
    <row r="4697" spans="4:14" ht="15.75" customHeight="1" x14ac:dyDescent="0.25">
      <c r="D4697" s="40"/>
      <c r="E4697" s="40"/>
      <c r="F4697" s="101">
        <v>43089</v>
      </c>
      <c r="G4697" s="44">
        <v>1.5348800000000001E-2</v>
      </c>
      <c r="H4697" s="44">
        <v>1.6579299999999998E-2</v>
      </c>
      <c r="I4697" s="44">
        <v>1.8141299999999999E-2</v>
      </c>
      <c r="J4697" s="44">
        <v>4.4999999999999998E-2</v>
      </c>
      <c r="K4697" s="44">
        <v>2.4969999999999999E-2</v>
      </c>
      <c r="L4697" s="44">
        <v>1.5480000000000001E-2</v>
      </c>
      <c r="M4697" s="45">
        <v>1.3686700000000001E-2</v>
      </c>
      <c r="N4697" s="119"/>
    </row>
    <row r="4698" spans="4:14" ht="15.75" customHeight="1" x14ac:dyDescent="0.25">
      <c r="D4698" s="40"/>
      <c r="E4698" s="40"/>
      <c r="F4698" s="101">
        <v>43090</v>
      </c>
      <c r="G4698" s="44">
        <v>1.55213E-2</v>
      </c>
      <c r="H4698" s="44">
        <v>1.6746399999999998E-2</v>
      </c>
      <c r="I4698" s="44">
        <v>1.8248799999999999E-2</v>
      </c>
      <c r="J4698" s="44">
        <v>4.4999999999999998E-2</v>
      </c>
      <c r="K4698" s="44">
        <v>2.4826000000000001E-2</v>
      </c>
      <c r="L4698" s="44">
        <v>1.53545E-2</v>
      </c>
      <c r="M4698" s="45">
        <v>1.3695200000000001E-2</v>
      </c>
      <c r="N4698" s="119"/>
    </row>
    <row r="4699" spans="4:14" ht="15.75" customHeight="1" x14ac:dyDescent="0.25">
      <c r="D4699" s="40"/>
      <c r="E4699" s="40"/>
      <c r="F4699" s="101">
        <v>43091</v>
      </c>
      <c r="G4699" s="44">
        <v>1.5637499999999999E-2</v>
      </c>
      <c r="H4699" s="44">
        <v>1.68577E-2</v>
      </c>
      <c r="I4699" s="44">
        <v>1.83363E-2</v>
      </c>
      <c r="J4699" s="44">
        <v>4.4999999999999998E-2</v>
      </c>
      <c r="K4699" s="44">
        <v>2.4809999999999999E-2</v>
      </c>
      <c r="L4699" s="44">
        <v>1.5234600000000001E-2</v>
      </c>
      <c r="M4699" s="45">
        <v>1.3701000000000001E-2</v>
      </c>
      <c r="N4699" s="119"/>
    </row>
    <row r="4700" spans="4:14" ht="15.75" customHeight="1" x14ac:dyDescent="0.25">
      <c r="D4700" s="40"/>
      <c r="E4700" s="40"/>
      <c r="F4700" s="101">
        <v>43094</v>
      </c>
      <c r="G4700" s="44" t="s">
        <v>33</v>
      </c>
      <c r="H4700" s="44" t="s">
        <v>33</v>
      </c>
      <c r="I4700" s="44" t="s">
        <v>33</v>
      </c>
      <c r="J4700" s="44" t="s">
        <v>33</v>
      </c>
      <c r="K4700" s="44">
        <v>2.4809999999999999E-2</v>
      </c>
      <c r="L4700" s="44" t="s">
        <v>33</v>
      </c>
      <c r="M4700" s="45">
        <v>1.3701000000000001E-2</v>
      </c>
      <c r="N4700" s="119"/>
    </row>
    <row r="4701" spans="4:14" ht="15.75" customHeight="1" x14ac:dyDescent="0.25">
      <c r="D4701" s="40"/>
      <c r="E4701" s="40"/>
      <c r="F4701" s="101">
        <v>43095</v>
      </c>
      <c r="G4701" s="44" t="s">
        <v>33</v>
      </c>
      <c r="H4701" s="44" t="s">
        <v>33</v>
      </c>
      <c r="I4701" s="44" t="s">
        <v>33</v>
      </c>
      <c r="J4701" s="44">
        <v>4.4999999999999998E-2</v>
      </c>
      <c r="K4701" s="44">
        <v>2.4756E-2</v>
      </c>
      <c r="L4701" s="44">
        <v>1.5326200000000002E-2</v>
      </c>
      <c r="M4701" s="45">
        <v>1.3642899999999999E-2</v>
      </c>
      <c r="N4701" s="119"/>
    </row>
    <row r="4702" spans="4:14" ht="15.75" customHeight="1" x14ac:dyDescent="0.25">
      <c r="D4702" s="40"/>
      <c r="E4702" s="40"/>
      <c r="F4702" s="101">
        <v>43096</v>
      </c>
      <c r="G4702" s="44">
        <v>1.5689999999999999E-2</v>
      </c>
      <c r="H4702" s="44">
        <v>1.6933899999999998E-2</v>
      </c>
      <c r="I4702" s="44">
        <v>1.8429999999999998E-2</v>
      </c>
      <c r="J4702" s="44">
        <v>4.4999999999999998E-2</v>
      </c>
      <c r="K4702" s="44">
        <v>2.4107E-2</v>
      </c>
      <c r="L4702" s="44">
        <v>1.50603E-2</v>
      </c>
      <c r="M4702" s="45">
        <v>1.36291E-2</v>
      </c>
      <c r="N4702" s="119"/>
    </row>
    <row r="4703" spans="4:14" ht="15.75" customHeight="1" x14ac:dyDescent="0.25">
      <c r="D4703" s="40"/>
      <c r="E4703" s="40"/>
      <c r="F4703" s="101">
        <v>43097</v>
      </c>
      <c r="G4703" s="44">
        <v>1.56775E-2</v>
      </c>
      <c r="H4703" s="44">
        <v>1.69465E-2</v>
      </c>
      <c r="I4703" s="44">
        <v>1.8436300000000003E-2</v>
      </c>
      <c r="J4703" s="44">
        <v>4.4999999999999998E-2</v>
      </c>
      <c r="K4703" s="44">
        <v>2.4305E-2</v>
      </c>
      <c r="L4703" s="44">
        <v>1.51288E-2</v>
      </c>
      <c r="M4703" s="45">
        <v>1.36264E-2</v>
      </c>
      <c r="N4703" s="119"/>
    </row>
    <row r="4704" spans="4:14" ht="15.75" customHeight="1" x14ac:dyDescent="0.25">
      <c r="D4704" s="40"/>
      <c r="E4704" s="40"/>
      <c r="F4704" s="101">
        <v>43098</v>
      </c>
      <c r="G4704" s="44">
        <v>1.56425E-2</v>
      </c>
      <c r="H4704" s="44">
        <v>1.6942800000000001E-2</v>
      </c>
      <c r="I4704" s="44">
        <v>1.83707E-2</v>
      </c>
      <c r="J4704" s="44">
        <v>4.4999999999999998E-2</v>
      </c>
      <c r="K4704" s="44">
        <v>2.4054000000000002E-2</v>
      </c>
      <c r="L4704" s="44">
        <v>1.5198799999999998E-2</v>
      </c>
      <c r="M4704" s="45">
        <v>1.36235E-2</v>
      </c>
      <c r="N4704" s="119"/>
    </row>
    <row r="4705" spans="4:14" ht="15.75" customHeight="1" x14ac:dyDescent="0.25">
      <c r="D4705" s="40"/>
      <c r="E4705" s="40"/>
      <c r="F4705" s="101">
        <v>43101</v>
      </c>
      <c r="G4705" s="44" t="s">
        <v>33</v>
      </c>
      <c r="H4705" s="44" t="s">
        <v>33</v>
      </c>
      <c r="I4705" s="44" t="s">
        <v>33</v>
      </c>
      <c r="J4705" s="44" t="s">
        <v>33</v>
      </c>
      <c r="K4705" s="44">
        <v>2.4054000000000002E-2</v>
      </c>
      <c r="L4705" s="44" t="s">
        <v>33</v>
      </c>
      <c r="M4705" s="45">
        <v>1.36235E-2</v>
      </c>
      <c r="N4705" s="119"/>
    </row>
    <row r="4706" spans="4:14" ht="15.75" customHeight="1" x14ac:dyDescent="0.25">
      <c r="D4706" s="40"/>
      <c r="E4706" s="40"/>
      <c r="F4706" s="101">
        <v>43102</v>
      </c>
      <c r="G4706" s="44">
        <v>1.5617499999999999E-2</v>
      </c>
      <c r="H4706" s="44">
        <v>1.69693E-2</v>
      </c>
      <c r="I4706" s="44">
        <v>1.8393800000000002E-2</v>
      </c>
      <c r="J4706" s="44">
        <v>4.4999999999999998E-2</v>
      </c>
      <c r="K4706" s="44">
        <v>2.4632999999999999E-2</v>
      </c>
      <c r="L4706" s="44">
        <v>1.52058E-2</v>
      </c>
      <c r="M4706" s="45">
        <v>1.3452500000000001E-2</v>
      </c>
      <c r="N4706" s="119"/>
    </row>
    <row r="4707" spans="4:14" ht="15.75" customHeight="1" x14ac:dyDescent="0.25">
      <c r="D4707" s="40"/>
      <c r="E4707" s="40"/>
      <c r="F4707" s="101">
        <v>43103</v>
      </c>
      <c r="G4707" s="44">
        <v>1.5568800000000001E-2</v>
      </c>
      <c r="H4707" s="44">
        <v>1.69593E-2</v>
      </c>
      <c r="I4707" s="44">
        <v>1.84269E-2</v>
      </c>
      <c r="J4707" s="44">
        <v>4.4999999999999998E-2</v>
      </c>
      <c r="K4707" s="44">
        <v>2.4471E-2</v>
      </c>
      <c r="L4707" s="44">
        <v>1.5076600000000001E-2</v>
      </c>
      <c r="M4707" s="45">
        <v>1.34047E-2</v>
      </c>
      <c r="N4707" s="119"/>
    </row>
    <row r="4708" spans="4:14" ht="15.75" customHeight="1" x14ac:dyDescent="0.25">
      <c r="D4708" s="40"/>
      <c r="E4708" s="40"/>
      <c r="F4708" s="101">
        <v>43104</v>
      </c>
      <c r="G4708" s="44">
        <v>1.555E-2</v>
      </c>
      <c r="H4708" s="44">
        <v>1.70381E-2</v>
      </c>
      <c r="I4708" s="44">
        <v>1.8583099999999998E-2</v>
      </c>
      <c r="J4708" s="44">
        <v>4.4999999999999998E-2</v>
      </c>
      <c r="K4708" s="44">
        <v>2.4525000000000002E-2</v>
      </c>
      <c r="L4708" s="44">
        <v>1.5016099999999999E-2</v>
      </c>
      <c r="M4708" s="45">
        <v>1.3385599999999999E-2</v>
      </c>
      <c r="N4708" s="119"/>
    </row>
    <row r="4709" spans="4:14" ht="15.75" customHeight="1" x14ac:dyDescent="0.25">
      <c r="D4709" s="40"/>
      <c r="E4709" s="40"/>
      <c r="F4709" s="101">
        <v>43105</v>
      </c>
      <c r="G4709" s="44">
        <v>1.5525000000000001E-2</v>
      </c>
      <c r="H4709" s="44">
        <v>1.70393E-2</v>
      </c>
      <c r="I4709" s="44">
        <v>1.8650699999999999E-2</v>
      </c>
      <c r="J4709" s="44">
        <v>4.4999999999999998E-2</v>
      </c>
      <c r="K4709" s="44">
        <v>2.4763E-2</v>
      </c>
      <c r="L4709" s="44">
        <v>1.49347E-2</v>
      </c>
      <c r="M4709" s="45">
        <v>1.3362000000000001E-2</v>
      </c>
      <c r="N4709" s="119"/>
    </row>
    <row r="4710" spans="4:14" ht="15.75" customHeight="1" x14ac:dyDescent="0.25">
      <c r="D4710" s="40"/>
      <c r="E4710" s="40"/>
      <c r="F4710" s="101">
        <v>43108</v>
      </c>
      <c r="G4710" s="44">
        <v>1.5537499999999999E-2</v>
      </c>
      <c r="H4710" s="44">
        <v>1.70802E-2</v>
      </c>
      <c r="I4710" s="44">
        <v>1.86529E-2</v>
      </c>
      <c r="J4710" s="44">
        <v>4.4999999999999998E-2</v>
      </c>
      <c r="K4710" s="44">
        <v>2.4799999999999999E-2</v>
      </c>
      <c r="L4710" s="44">
        <v>1.49211E-2</v>
      </c>
      <c r="M4710" s="45">
        <v>1.3313600000000002E-2</v>
      </c>
      <c r="N4710" s="119"/>
    </row>
    <row r="4711" spans="4:14" ht="15.75" customHeight="1" x14ac:dyDescent="0.25">
      <c r="D4711" s="40"/>
      <c r="E4711" s="40"/>
      <c r="F4711" s="101">
        <v>43109</v>
      </c>
      <c r="G4711" s="44">
        <v>1.5537499999999999E-2</v>
      </c>
      <c r="H4711" s="44">
        <v>1.70457E-2</v>
      </c>
      <c r="I4711" s="44">
        <v>1.8651899999999999E-2</v>
      </c>
      <c r="J4711" s="44">
        <v>4.4999999999999998E-2</v>
      </c>
      <c r="K4711" s="44">
        <v>2.5530000000000001E-2</v>
      </c>
      <c r="L4711" s="44">
        <v>1.49123E-2</v>
      </c>
      <c r="M4711" s="45">
        <v>1.33104E-2</v>
      </c>
      <c r="N4711" s="119"/>
    </row>
    <row r="4712" spans="4:14" ht="15.75" customHeight="1" x14ac:dyDescent="0.25">
      <c r="D4712" s="40"/>
      <c r="E4712" s="40"/>
      <c r="F4712" s="101">
        <v>43110</v>
      </c>
      <c r="G4712" s="44">
        <v>1.5537499999999999E-2</v>
      </c>
      <c r="H4712" s="44">
        <v>1.7091099999999998E-2</v>
      </c>
      <c r="I4712" s="44">
        <v>1.8714399999999999E-2</v>
      </c>
      <c r="J4712" s="44">
        <v>4.4999999999999998E-2</v>
      </c>
      <c r="K4712" s="44">
        <v>2.5568E-2</v>
      </c>
      <c r="L4712" s="44">
        <v>1.48594E-2</v>
      </c>
      <c r="M4712" s="45">
        <v>1.3310599999999999E-2</v>
      </c>
      <c r="N4712" s="119"/>
    </row>
    <row r="4713" spans="4:14" ht="15.75" customHeight="1" x14ac:dyDescent="0.25">
      <c r="D4713" s="40"/>
      <c r="E4713" s="40"/>
      <c r="F4713" s="101">
        <v>43111</v>
      </c>
      <c r="G4713" s="44">
        <v>1.5594500000000001E-2</v>
      </c>
      <c r="H4713" s="44">
        <v>1.7201900000000003E-2</v>
      </c>
      <c r="I4713" s="44">
        <v>1.8802700000000002E-2</v>
      </c>
      <c r="J4713" s="44">
        <v>4.4999999999999998E-2</v>
      </c>
      <c r="K4713" s="44">
        <v>2.5367000000000001E-2</v>
      </c>
      <c r="L4713" s="44">
        <v>1.4822999999999999E-2</v>
      </c>
      <c r="M4713" s="45">
        <v>1.33261E-2</v>
      </c>
      <c r="N4713" s="119"/>
    </row>
    <row r="4714" spans="4:14" ht="15.75" customHeight="1" x14ac:dyDescent="0.25">
      <c r="D4714" s="40"/>
      <c r="E4714" s="40"/>
      <c r="F4714" s="101">
        <v>43112</v>
      </c>
      <c r="G4714" s="44">
        <v>1.55947E-2</v>
      </c>
      <c r="H4714" s="44">
        <v>1.72152E-2</v>
      </c>
      <c r="I4714" s="44">
        <v>1.8876900000000002E-2</v>
      </c>
      <c r="J4714" s="44">
        <v>4.4999999999999998E-2</v>
      </c>
      <c r="K4714" s="44">
        <v>2.5461999999999999E-2</v>
      </c>
      <c r="L4714" s="44">
        <v>1.4765200000000001E-2</v>
      </c>
      <c r="M4714" s="45">
        <v>1.3326499999999998E-2</v>
      </c>
      <c r="N4714" s="119"/>
    </row>
    <row r="4715" spans="4:14" ht="15.75" customHeight="1" x14ac:dyDescent="0.25">
      <c r="D4715" s="40"/>
      <c r="E4715" s="40"/>
      <c r="F4715" s="101">
        <v>43115</v>
      </c>
      <c r="G4715" s="44">
        <v>1.5561400000000001E-2</v>
      </c>
      <c r="H4715" s="44">
        <v>1.73133E-2</v>
      </c>
      <c r="I4715" s="44">
        <v>1.8987500000000001E-2</v>
      </c>
      <c r="J4715" s="44" t="s">
        <v>33</v>
      </c>
      <c r="K4715" s="44">
        <v>2.5461999999999999E-2</v>
      </c>
      <c r="L4715" s="44" t="s">
        <v>33</v>
      </c>
      <c r="M4715" s="45">
        <v>1.3326499999999998E-2</v>
      </c>
      <c r="N4715" s="119"/>
    </row>
    <row r="4716" spans="4:14" ht="15.75" customHeight="1" x14ac:dyDescent="0.25">
      <c r="D4716" s="40"/>
      <c r="E4716" s="40"/>
      <c r="F4716" s="101">
        <v>43116</v>
      </c>
      <c r="G4716" s="44">
        <v>1.55613E-2</v>
      </c>
      <c r="H4716" s="44">
        <v>1.73408E-2</v>
      </c>
      <c r="I4716" s="44">
        <v>1.9040600000000001E-2</v>
      </c>
      <c r="J4716" s="44">
        <v>4.4999999999999998E-2</v>
      </c>
      <c r="K4716" s="44">
        <v>2.5371000000000001E-2</v>
      </c>
      <c r="L4716" s="44">
        <v>1.4767200000000001E-2</v>
      </c>
      <c r="M4716" s="45">
        <v>1.3278099999999999E-2</v>
      </c>
      <c r="N4716" s="119"/>
    </row>
    <row r="4717" spans="4:14" ht="15.75" customHeight="1" x14ac:dyDescent="0.25">
      <c r="D4717" s="40"/>
      <c r="E4717" s="40"/>
      <c r="F4717" s="101">
        <v>43117</v>
      </c>
      <c r="G4717" s="44">
        <v>1.5575E-2</v>
      </c>
      <c r="H4717" s="44">
        <v>1.7391799999999999E-2</v>
      </c>
      <c r="I4717" s="44">
        <v>1.9130000000000001E-2</v>
      </c>
      <c r="J4717" s="44">
        <v>4.4999999999999998E-2</v>
      </c>
      <c r="K4717" s="44">
        <v>2.5903999999999996E-2</v>
      </c>
      <c r="L4717" s="44">
        <v>1.4769699999999998E-2</v>
      </c>
      <c r="M4717" s="45">
        <v>1.33049E-2</v>
      </c>
      <c r="N4717" s="119"/>
    </row>
    <row r="4718" spans="4:14" ht="15.75" customHeight="1" x14ac:dyDescent="0.25">
      <c r="D4718" s="40"/>
      <c r="E4718" s="40"/>
      <c r="F4718" s="101">
        <v>43118</v>
      </c>
      <c r="G4718" s="44">
        <v>1.56118E-2</v>
      </c>
      <c r="H4718" s="44">
        <v>1.7447000000000001E-2</v>
      </c>
      <c r="I4718" s="44">
        <v>1.9255000000000001E-2</v>
      </c>
      <c r="J4718" s="44">
        <v>4.4999999999999998E-2</v>
      </c>
      <c r="K4718" s="44">
        <v>2.6255999999999998E-2</v>
      </c>
      <c r="L4718" s="44">
        <v>1.47642E-2</v>
      </c>
      <c r="M4718" s="45">
        <v>1.32894E-2</v>
      </c>
      <c r="N4718" s="119"/>
    </row>
    <row r="4719" spans="4:14" ht="15.75" customHeight="1" x14ac:dyDescent="0.25">
      <c r="D4719" s="40"/>
      <c r="E4719" s="40"/>
      <c r="F4719" s="101">
        <v>43119</v>
      </c>
      <c r="G4719" s="44">
        <v>1.56128E-2</v>
      </c>
      <c r="H4719" s="44">
        <v>1.74447E-2</v>
      </c>
      <c r="I4719" s="44">
        <v>1.9317500000000001E-2</v>
      </c>
      <c r="J4719" s="44">
        <v>4.4999999999999998E-2</v>
      </c>
      <c r="K4719" s="44">
        <v>2.6591999999999998E-2</v>
      </c>
      <c r="L4719" s="44">
        <v>1.47184E-2</v>
      </c>
      <c r="M4719" s="45">
        <v>1.32823E-2</v>
      </c>
      <c r="N4719" s="119"/>
    </row>
    <row r="4720" spans="4:14" ht="15.75" customHeight="1" x14ac:dyDescent="0.25">
      <c r="D4720" s="40"/>
      <c r="E4720" s="40"/>
      <c r="F4720" s="101">
        <v>43122</v>
      </c>
      <c r="G4720" s="44">
        <v>1.5601400000000001E-2</v>
      </c>
      <c r="H4720" s="44">
        <v>1.7413000000000001E-2</v>
      </c>
      <c r="I4720" s="44">
        <v>1.9255000000000001E-2</v>
      </c>
      <c r="J4720" s="44">
        <v>4.4999999999999998E-2</v>
      </c>
      <c r="K4720" s="44">
        <v>2.6499999999999999E-2</v>
      </c>
      <c r="L4720" s="44">
        <v>1.48383E-2</v>
      </c>
      <c r="M4720" s="45">
        <v>1.33007E-2</v>
      </c>
      <c r="N4720" s="119"/>
    </row>
    <row r="4721" spans="4:14" ht="15.75" customHeight="1" x14ac:dyDescent="0.25">
      <c r="D4721" s="40"/>
      <c r="E4721" s="40"/>
      <c r="F4721" s="101">
        <v>43123</v>
      </c>
      <c r="G4721" s="44">
        <v>1.5613500000000001E-2</v>
      </c>
      <c r="H4721" s="44">
        <v>1.7452000000000002E-2</v>
      </c>
      <c r="I4721" s="44">
        <v>1.92844E-2</v>
      </c>
      <c r="J4721" s="44">
        <v>4.4999999999999998E-2</v>
      </c>
      <c r="K4721" s="44">
        <v>2.6131000000000001E-2</v>
      </c>
      <c r="L4721" s="44">
        <v>1.4891000000000001E-2</v>
      </c>
      <c r="M4721" s="45">
        <v>1.33104E-2</v>
      </c>
      <c r="N4721" s="119"/>
    </row>
    <row r="4722" spans="4:14" ht="15.75" customHeight="1" x14ac:dyDescent="0.25">
      <c r="D4722" s="40"/>
      <c r="E4722" s="40"/>
      <c r="F4722" s="101">
        <v>43124</v>
      </c>
      <c r="G4722" s="44">
        <v>1.5613699999999999E-2</v>
      </c>
      <c r="H4722" s="44">
        <v>1.7524599999999998E-2</v>
      </c>
      <c r="I4722" s="44">
        <v>1.93738E-2</v>
      </c>
      <c r="J4722" s="44">
        <v>4.4999999999999998E-2</v>
      </c>
      <c r="K4722" s="44">
        <v>2.6465000000000002E-2</v>
      </c>
      <c r="L4722" s="44">
        <v>1.49921E-2</v>
      </c>
      <c r="M4722" s="45">
        <v>1.33379E-2</v>
      </c>
      <c r="N4722" s="119"/>
    </row>
    <row r="4723" spans="4:14" ht="15.75" customHeight="1" x14ac:dyDescent="0.25">
      <c r="D4723" s="40"/>
      <c r="E4723" s="40"/>
      <c r="F4723" s="101">
        <v>43125</v>
      </c>
      <c r="G4723" s="44">
        <v>1.5669300000000001E-2</v>
      </c>
      <c r="H4723" s="44">
        <v>1.76031E-2</v>
      </c>
      <c r="I4723" s="44">
        <v>1.9496899999999998E-2</v>
      </c>
      <c r="J4723" s="44">
        <v>4.4999999999999998E-2</v>
      </c>
      <c r="K4723" s="44">
        <v>2.6169999999999999E-2</v>
      </c>
      <c r="L4723" s="44">
        <v>1.5054000000000001E-2</v>
      </c>
      <c r="M4723" s="45">
        <v>1.3332399999999999E-2</v>
      </c>
      <c r="N4723" s="119"/>
    </row>
    <row r="4724" spans="4:14" ht="15.75" customHeight="1" x14ac:dyDescent="0.25">
      <c r="D4724" s="40"/>
      <c r="E4724" s="40"/>
      <c r="F4724" s="101">
        <v>43126</v>
      </c>
      <c r="G4724" s="44">
        <v>1.5677700000000003E-2</v>
      </c>
      <c r="H4724" s="44">
        <v>1.7669000000000001E-2</v>
      </c>
      <c r="I4724" s="44">
        <v>1.9596499999999999E-2</v>
      </c>
      <c r="J4724" s="44">
        <v>4.4999999999999998E-2</v>
      </c>
      <c r="K4724" s="44">
        <v>2.6598999999999998E-2</v>
      </c>
      <c r="L4724" s="44">
        <v>1.5064500000000002E-2</v>
      </c>
      <c r="M4724" s="45">
        <v>1.3326499999999998E-2</v>
      </c>
      <c r="N4724" s="119"/>
    </row>
    <row r="4725" spans="4:14" ht="15.75" customHeight="1" x14ac:dyDescent="0.25">
      <c r="D4725" s="40"/>
      <c r="E4725" s="40"/>
      <c r="F4725" s="101">
        <v>43129</v>
      </c>
      <c r="G4725" s="44">
        <v>1.5734499999999998E-2</v>
      </c>
      <c r="H4725" s="44">
        <v>1.7722500000000002E-2</v>
      </c>
      <c r="I4725" s="44">
        <v>1.9671899999999999E-2</v>
      </c>
      <c r="J4725" s="44">
        <v>4.4999999999999998E-2</v>
      </c>
      <c r="K4725" s="44">
        <v>2.6936000000000002E-2</v>
      </c>
      <c r="L4725" s="44">
        <v>1.50533E-2</v>
      </c>
      <c r="M4725" s="45">
        <v>1.33169E-2</v>
      </c>
      <c r="N4725" s="119"/>
    </row>
    <row r="4726" spans="4:14" ht="15.75" customHeight="1" x14ac:dyDescent="0.25">
      <c r="D4726" s="40"/>
      <c r="E4726" s="40"/>
      <c r="F4726" s="101">
        <v>43130</v>
      </c>
      <c r="G4726" s="44">
        <v>1.5747000000000001E-2</v>
      </c>
      <c r="H4726" s="44">
        <v>1.7734E-2</v>
      </c>
      <c r="I4726" s="44">
        <v>1.9662499999999999E-2</v>
      </c>
      <c r="J4726" s="44">
        <v>4.4999999999999998E-2</v>
      </c>
      <c r="K4726" s="44">
        <v>2.7199000000000001E-2</v>
      </c>
      <c r="L4726" s="44">
        <v>1.50721E-2</v>
      </c>
      <c r="M4726" s="45">
        <v>1.3317000000000001E-2</v>
      </c>
      <c r="N4726" s="119"/>
    </row>
    <row r="4727" spans="4:14" ht="15.75" customHeight="1" x14ac:dyDescent="0.25">
      <c r="D4727" s="40"/>
      <c r="E4727" s="40"/>
      <c r="F4727" s="101">
        <v>43131</v>
      </c>
      <c r="G4727" s="44">
        <v>1.5797000000000002E-2</v>
      </c>
      <c r="H4727" s="44">
        <v>1.77777E-2</v>
      </c>
      <c r="I4727" s="44">
        <v>1.9662499999999999E-2</v>
      </c>
      <c r="J4727" s="44">
        <v>4.4999999999999998E-2</v>
      </c>
      <c r="K4727" s="44">
        <v>2.7050000000000001E-2</v>
      </c>
      <c r="L4727" s="44">
        <v>1.5130300000000001E-2</v>
      </c>
      <c r="M4727" s="45">
        <v>1.3320700000000001E-2</v>
      </c>
      <c r="N4727" s="119"/>
    </row>
    <row r="4728" spans="4:14" ht="15.75" customHeight="1" x14ac:dyDescent="0.25">
      <c r="D4728" s="40"/>
      <c r="E4728" s="40"/>
      <c r="F4728" s="101">
        <v>43132</v>
      </c>
      <c r="G4728" s="44">
        <v>1.5794600000000002E-2</v>
      </c>
      <c r="H4728" s="44">
        <v>1.7869800000000002E-2</v>
      </c>
      <c r="I4728" s="44">
        <v>1.983E-2</v>
      </c>
      <c r="J4728" s="44">
        <v>4.4999999999999998E-2</v>
      </c>
      <c r="K4728" s="44">
        <v>2.7896000000000001E-2</v>
      </c>
      <c r="L4728" s="44">
        <v>1.5147200000000001E-2</v>
      </c>
      <c r="M4728" s="45">
        <v>1.33242E-2</v>
      </c>
      <c r="N4728" s="119"/>
    </row>
    <row r="4729" spans="4:14" ht="15.75" customHeight="1" x14ac:dyDescent="0.25">
      <c r="D4729" s="40"/>
      <c r="E4729" s="40"/>
      <c r="F4729" s="101">
        <v>43133</v>
      </c>
      <c r="G4729" s="44">
        <v>1.5795699999999999E-2</v>
      </c>
      <c r="H4729" s="44">
        <v>1.7890200000000002E-2</v>
      </c>
      <c r="I4729" s="44">
        <v>1.9921399999999999E-2</v>
      </c>
      <c r="J4729" s="44">
        <v>4.4999999999999998E-2</v>
      </c>
      <c r="K4729" s="44">
        <v>2.8410999999999999E-2</v>
      </c>
      <c r="L4729" s="44">
        <v>1.51571E-2</v>
      </c>
      <c r="M4729" s="45">
        <v>1.336E-2</v>
      </c>
      <c r="N4729" s="119"/>
    </row>
    <row r="4730" spans="4:14" ht="15.75" customHeight="1" x14ac:dyDescent="0.25">
      <c r="D4730" s="40"/>
      <c r="E4730" s="40"/>
      <c r="F4730" s="101">
        <v>43136</v>
      </c>
      <c r="G4730" s="44">
        <v>1.5800700000000001E-2</v>
      </c>
      <c r="H4730" s="44">
        <v>1.7934499999999999E-2</v>
      </c>
      <c r="I4730" s="44">
        <v>2.0007999999999998E-2</v>
      </c>
      <c r="J4730" s="44">
        <v>4.4999999999999998E-2</v>
      </c>
      <c r="K4730" s="44">
        <v>2.7056E-2</v>
      </c>
      <c r="L4730" s="44">
        <v>1.51378E-2</v>
      </c>
      <c r="M4730" s="45">
        <v>1.34994E-2</v>
      </c>
      <c r="N4730" s="119"/>
    </row>
    <row r="4731" spans="4:14" ht="15.75" customHeight="1" x14ac:dyDescent="0.25">
      <c r="D4731" s="40"/>
      <c r="E4731" s="40"/>
      <c r="F4731" s="101">
        <v>43137</v>
      </c>
      <c r="G4731" s="44">
        <v>1.57926E-2</v>
      </c>
      <c r="H4731" s="44">
        <v>1.7906999999999999E-2</v>
      </c>
      <c r="I4731" s="44">
        <v>1.99188E-2</v>
      </c>
      <c r="J4731" s="44">
        <v>4.4999999999999998E-2</v>
      </c>
      <c r="K4731" s="44">
        <v>2.8015999999999999E-2</v>
      </c>
      <c r="L4731" s="44">
        <v>1.51159E-2</v>
      </c>
      <c r="M4731" s="45">
        <v>1.3538699999999999E-2</v>
      </c>
      <c r="N4731" s="119"/>
    </row>
    <row r="4732" spans="4:14" ht="15.75" customHeight="1" x14ac:dyDescent="0.25">
      <c r="D4732" s="40"/>
      <c r="E4732" s="40"/>
      <c r="F4732" s="101">
        <v>43138</v>
      </c>
      <c r="G4732" s="44">
        <v>1.57932E-2</v>
      </c>
      <c r="H4732" s="44">
        <v>1.7998899999999998E-2</v>
      </c>
      <c r="I4732" s="44">
        <v>2.0043799999999997E-2</v>
      </c>
      <c r="J4732" s="44">
        <v>4.4999999999999998E-2</v>
      </c>
      <c r="K4732" s="44">
        <v>2.8359000000000002E-2</v>
      </c>
      <c r="L4732" s="44">
        <v>1.50794E-2</v>
      </c>
      <c r="M4732" s="45">
        <v>1.3585199999999999E-2</v>
      </c>
      <c r="N4732" s="119"/>
    </row>
    <row r="4733" spans="4:14" ht="15.75" customHeight="1" x14ac:dyDescent="0.25">
      <c r="D4733" s="40"/>
      <c r="E4733" s="40"/>
      <c r="F4733" s="101">
        <v>43139</v>
      </c>
      <c r="G4733" s="44">
        <v>1.5807700000000001E-2</v>
      </c>
      <c r="H4733" s="44">
        <v>1.8105E-2</v>
      </c>
      <c r="I4733" s="44">
        <v>2.0263300000000001E-2</v>
      </c>
      <c r="J4733" s="44">
        <v>4.4999999999999998E-2</v>
      </c>
      <c r="K4733" s="44">
        <v>2.8239999999999998E-2</v>
      </c>
      <c r="L4733" s="44">
        <v>1.5129699999999999E-2</v>
      </c>
      <c r="M4733" s="45">
        <v>1.3628100000000001E-2</v>
      </c>
      <c r="N4733" s="119"/>
    </row>
    <row r="4734" spans="4:14" ht="15.75" customHeight="1" x14ac:dyDescent="0.25">
      <c r="D4734" s="40"/>
      <c r="E4734" s="40"/>
      <c r="F4734" s="101">
        <v>43140</v>
      </c>
      <c r="G4734" s="44">
        <v>1.5831999999999999E-2</v>
      </c>
      <c r="H4734" s="44">
        <v>1.8200000000000001E-2</v>
      </c>
      <c r="I4734" s="44">
        <v>2.0383100000000001E-2</v>
      </c>
      <c r="J4734" s="44">
        <v>4.4999999999999998E-2</v>
      </c>
      <c r="K4734" s="44">
        <v>2.8511999999999999E-2</v>
      </c>
      <c r="L4734" s="44">
        <v>1.5069600000000001E-2</v>
      </c>
      <c r="M4734" s="45">
        <v>1.3674599999999999E-2</v>
      </c>
      <c r="N4734" s="119"/>
    </row>
    <row r="4735" spans="4:14" ht="15.75" customHeight="1" x14ac:dyDescent="0.25">
      <c r="D4735" s="40"/>
      <c r="E4735" s="40"/>
      <c r="F4735" s="101">
        <v>43143</v>
      </c>
      <c r="G4735" s="44">
        <v>1.5875E-2</v>
      </c>
      <c r="H4735" s="44">
        <v>1.8333800000000001E-2</v>
      </c>
      <c r="I4735" s="44">
        <v>2.0486300000000002E-2</v>
      </c>
      <c r="J4735" s="44">
        <v>4.4999999999999998E-2</v>
      </c>
      <c r="K4735" s="44">
        <v>2.8584999999999999E-2</v>
      </c>
      <c r="L4735" s="44">
        <v>1.5071399999999999E-2</v>
      </c>
      <c r="M4735" s="45">
        <v>1.3803300000000001E-2</v>
      </c>
      <c r="N4735" s="119"/>
    </row>
    <row r="4736" spans="4:14" ht="15.75" customHeight="1" x14ac:dyDescent="0.25">
      <c r="D4736" s="40"/>
      <c r="E4736" s="40"/>
      <c r="F4736" s="101">
        <v>43144</v>
      </c>
      <c r="G4736" s="44">
        <v>1.5875E-2</v>
      </c>
      <c r="H4736" s="44">
        <v>1.8387500000000001E-2</v>
      </c>
      <c r="I4736" s="44">
        <v>2.05715E-2</v>
      </c>
      <c r="J4736" s="44">
        <v>4.4999999999999998E-2</v>
      </c>
      <c r="K4736" s="44">
        <v>2.8294E-2</v>
      </c>
      <c r="L4736" s="44">
        <v>1.50606E-2</v>
      </c>
      <c r="M4736" s="45">
        <v>1.3846199999999999E-2</v>
      </c>
      <c r="N4736" s="119"/>
    </row>
    <row r="4737" spans="4:14" ht="15.75" customHeight="1" x14ac:dyDescent="0.25">
      <c r="D4737" s="40"/>
      <c r="E4737" s="40"/>
      <c r="F4737" s="101">
        <v>43145</v>
      </c>
      <c r="G4737" s="44">
        <v>1.5881300000000001E-2</v>
      </c>
      <c r="H4737" s="44">
        <v>1.8500000000000003E-2</v>
      </c>
      <c r="I4737" s="44">
        <v>2.0628299999999999E-2</v>
      </c>
      <c r="J4737" s="44">
        <v>4.4999999999999998E-2</v>
      </c>
      <c r="K4737" s="44">
        <v>2.9022000000000003E-2</v>
      </c>
      <c r="L4737" s="44">
        <v>1.52747E-2</v>
      </c>
      <c r="M4737" s="45">
        <v>1.38855E-2</v>
      </c>
      <c r="N4737" s="119"/>
    </row>
    <row r="4738" spans="4:14" ht="15.75" customHeight="1" x14ac:dyDescent="0.25">
      <c r="D4738" s="40"/>
      <c r="E4738" s="40"/>
      <c r="F4738" s="101">
        <v>43146</v>
      </c>
      <c r="G4738" s="44">
        <v>1.5900000000000001E-2</v>
      </c>
      <c r="H4738" s="44">
        <v>1.8725000000000002E-2</v>
      </c>
      <c r="I4738" s="44">
        <v>2.0964399999999998E-2</v>
      </c>
      <c r="J4738" s="44">
        <v>4.4999999999999998E-2</v>
      </c>
      <c r="K4738" s="44">
        <v>2.9094999999999999E-2</v>
      </c>
      <c r="L4738" s="44">
        <v>1.5327599999999999E-2</v>
      </c>
      <c r="M4738" s="45">
        <v>1.3932E-2</v>
      </c>
      <c r="N4738" s="119"/>
    </row>
    <row r="4739" spans="4:14" ht="15.75" customHeight="1" x14ac:dyDescent="0.25">
      <c r="D4739" s="40"/>
      <c r="E4739" s="40"/>
      <c r="F4739" s="101">
        <v>43147</v>
      </c>
      <c r="G4739" s="44">
        <v>1.59375E-2</v>
      </c>
      <c r="H4739" s="44">
        <v>1.8849400000000002E-2</v>
      </c>
      <c r="I4739" s="44">
        <v>2.1061299999999998E-2</v>
      </c>
      <c r="J4739" s="44">
        <v>4.4999999999999998E-2</v>
      </c>
      <c r="K4739" s="44">
        <v>2.8748999999999997E-2</v>
      </c>
      <c r="L4739" s="44">
        <v>1.53621E-2</v>
      </c>
      <c r="M4739" s="45">
        <v>1.39892E-2</v>
      </c>
      <c r="N4739" s="119"/>
    </row>
    <row r="4740" spans="4:14" ht="15.75" customHeight="1" x14ac:dyDescent="0.25">
      <c r="D4740" s="40"/>
      <c r="E4740" s="40"/>
      <c r="F4740" s="101">
        <v>43150</v>
      </c>
      <c r="G4740" s="44">
        <v>1.59563E-2</v>
      </c>
      <c r="H4740" s="44">
        <v>1.8921300000000002E-2</v>
      </c>
      <c r="I4740" s="44">
        <v>2.1186300000000002E-2</v>
      </c>
      <c r="J4740" s="44" t="s">
        <v>33</v>
      </c>
      <c r="K4740" s="44">
        <v>2.8748999999999997E-2</v>
      </c>
      <c r="L4740" s="44" t="s">
        <v>33</v>
      </c>
      <c r="M4740" s="45">
        <v>1.39892E-2</v>
      </c>
      <c r="N4740" s="119"/>
    </row>
    <row r="4741" spans="4:14" ht="15.75" customHeight="1" x14ac:dyDescent="0.25">
      <c r="D4741" s="40"/>
      <c r="E4741" s="40"/>
      <c r="F4741" s="101">
        <v>43151</v>
      </c>
      <c r="G4741" s="44">
        <v>1.59563E-2</v>
      </c>
      <c r="H4741" s="44">
        <v>1.9039399999999998E-2</v>
      </c>
      <c r="I4741" s="44">
        <v>2.1286299999999998E-2</v>
      </c>
      <c r="J4741" s="44">
        <v>4.4999999999999998E-2</v>
      </c>
      <c r="K4741" s="44">
        <v>2.8896000000000002E-2</v>
      </c>
      <c r="L4741" s="44">
        <v>1.52435E-2</v>
      </c>
      <c r="M4741" s="45">
        <v>1.4157299999999999E-2</v>
      </c>
      <c r="N4741" s="119"/>
    </row>
    <row r="4742" spans="4:14" ht="15.75" customHeight="1" x14ac:dyDescent="0.25">
      <c r="D4742" s="40"/>
      <c r="E4742" s="40"/>
      <c r="F4742" s="101">
        <v>43152</v>
      </c>
      <c r="G4742" s="44">
        <v>1.60251E-2</v>
      </c>
      <c r="H4742" s="44">
        <v>1.9197499999999999E-2</v>
      </c>
      <c r="I4742" s="44">
        <v>2.1455000000000002E-2</v>
      </c>
      <c r="J4742" s="44">
        <v>4.4999999999999998E-2</v>
      </c>
      <c r="K4742" s="44">
        <v>2.9500000000000002E-2</v>
      </c>
      <c r="L4742" s="44">
        <v>1.52791E-2</v>
      </c>
      <c r="M4742" s="45">
        <v>1.4207300000000001E-2</v>
      </c>
      <c r="N4742" s="119"/>
    </row>
    <row r="4743" spans="4:14" ht="15.75" customHeight="1" x14ac:dyDescent="0.25">
      <c r="D4743" s="40"/>
      <c r="E4743" s="40"/>
      <c r="F4743" s="101">
        <v>43153</v>
      </c>
      <c r="G4743" s="44">
        <v>1.6206999999999999E-2</v>
      </c>
      <c r="H4743" s="44">
        <v>1.94363E-2</v>
      </c>
      <c r="I4743" s="44">
        <v>2.1680000000000001E-2</v>
      </c>
      <c r="J4743" s="44">
        <v>4.4999999999999998E-2</v>
      </c>
      <c r="K4743" s="44">
        <v>2.9207E-2</v>
      </c>
      <c r="L4743" s="44">
        <v>1.5424999999999999E-2</v>
      </c>
      <c r="M4743" s="45">
        <v>1.42609E-2</v>
      </c>
      <c r="N4743" s="119"/>
    </row>
    <row r="4744" spans="4:14" ht="15.75" customHeight="1" x14ac:dyDescent="0.25">
      <c r="D4744" s="40"/>
      <c r="E4744" s="40"/>
      <c r="F4744" s="101">
        <v>43154</v>
      </c>
      <c r="G4744" s="44">
        <v>1.6312E-2</v>
      </c>
      <c r="H4744" s="44">
        <v>1.95625E-2</v>
      </c>
      <c r="I4744" s="44">
        <v>2.1818799999999999E-2</v>
      </c>
      <c r="J4744" s="44">
        <v>4.4999999999999998E-2</v>
      </c>
      <c r="K4744" s="44">
        <v>2.8660000000000001E-2</v>
      </c>
      <c r="L4744" s="44">
        <v>1.5534399999999999E-2</v>
      </c>
      <c r="M4744" s="45">
        <v>1.4382499999999999E-2</v>
      </c>
      <c r="N4744" s="119"/>
    </row>
    <row r="4745" spans="4:14" ht="15.75" customHeight="1" x14ac:dyDescent="0.25">
      <c r="D4745" s="40"/>
      <c r="E4745" s="40"/>
      <c r="F4745" s="101">
        <v>43157</v>
      </c>
      <c r="G4745" s="44">
        <v>1.6479999999999998E-2</v>
      </c>
      <c r="H4745" s="44">
        <v>1.9841899999999999E-2</v>
      </c>
      <c r="I4745" s="44">
        <v>2.2011300000000001E-2</v>
      </c>
      <c r="J4745" s="44">
        <v>4.4999999999999998E-2</v>
      </c>
      <c r="K4745" s="44">
        <v>2.8622999999999999E-2</v>
      </c>
      <c r="L4745" s="44">
        <v>1.5566100000000001E-2</v>
      </c>
      <c r="M4745" s="45">
        <v>1.4757899999999999E-2</v>
      </c>
      <c r="N4745" s="119"/>
    </row>
    <row r="4746" spans="4:14" ht="15.75" customHeight="1" x14ac:dyDescent="0.25">
      <c r="D4746" s="40"/>
      <c r="E4746" s="40"/>
      <c r="F4746" s="101">
        <v>43158</v>
      </c>
      <c r="G4746" s="44">
        <v>1.6641799999999998E-2</v>
      </c>
      <c r="H4746" s="44">
        <v>2.00625E-2</v>
      </c>
      <c r="I4746" s="44">
        <v>2.21125E-2</v>
      </c>
      <c r="J4746" s="44">
        <v>4.4999999999999998E-2</v>
      </c>
      <c r="K4746" s="44">
        <v>2.8934000000000001E-2</v>
      </c>
      <c r="L4746" s="44">
        <v>1.56385E-2</v>
      </c>
      <c r="M4746" s="45">
        <v>1.4890199999999999E-2</v>
      </c>
      <c r="N4746" s="119"/>
    </row>
    <row r="4747" spans="4:14" ht="15.75" customHeight="1" x14ac:dyDescent="0.25">
      <c r="D4747" s="40"/>
      <c r="E4747" s="40"/>
      <c r="F4747" s="101">
        <v>43159</v>
      </c>
      <c r="G4747" s="44">
        <v>1.6700699999999999E-2</v>
      </c>
      <c r="H4747" s="44">
        <v>2.01719E-2</v>
      </c>
      <c r="I4747" s="44">
        <v>2.22375E-2</v>
      </c>
      <c r="J4747" s="44">
        <v>4.4999999999999998E-2</v>
      </c>
      <c r="K4747" s="44">
        <v>2.8605999999999999E-2</v>
      </c>
      <c r="L4747" s="44">
        <v>1.57191E-2</v>
      </c>
      <c r="M4747" s="45">
        <v>1.5022500000000001E-2</v>
      </c>
      <c r="N4747" s="119"/>
    </row>
    <row r="4748" spans="4:14" ht="15.75" customHeight="1" x14ac:dyDescent="0.25">
      <c r="D4748" s="40"/>
      <c r="E4748" s="40"/>
      <c r="F4748" s="101">
        <v>43160</v>
      </c>
      <c r="G4748" s="44">
        <v>1.6861999999999999E-2</v>
      </c>
      <c r="H4748" s="44">
        <v>2.0245700000000002E-2</v>
      </c>
      <c r="I4748" s="44">
        <v>2.2248800000000003E-2</v>
      </c>
      <c r="J4748" s="44">
        <v>4.4999999999999998E-2</v>
      </c>
      <c r="K4748" s="44">
        <v>2.8077999999999999E-2</v>
      </c>
      <c r="L4748" s="44">
        <v>1.5781900000000001E-2</v>
      </c>
      <c r="M4748" s="45">
        <v>1.5500499999999999E-2</v>
      </c>
      <c r="N4748" s="119"/>
    </row>
    <row r="4749" spans="4:14" ht="15.75" customHeight="1" x14ac:dyDescent="0.25">
      <c r="D4749" s="40"/>
      <c r="E4749" s="40"/>
      <c r="F4749" s="101">
        <v>43161</v>
      </c>
      <c r="G4749" s="44">
        <v>1.6905E-2</v>
      </c>
      <c r="H4749" s="44">
        <v>2.02519E-2</v>
      </c>
      <c r="I4749" s="44">
        <v>2.22843E-2</v>
      </c>
      <c r="J4749" s="44">
        <v>4.4999999999999998E-2</v>
      </c>
      <c r="K4749" s="44">
        <v>2.8643000000000002E-2</v>
      </c>
      <c r="L4749" s="44">
        <v>1.57804E-2</v>
      </c>
      <c r="M4749" s="45">
        <v>1.5541899999999999E-2</v>
      </c>
      <c r="N4749" s="119"/>
    </row>
    <row r="4750" spans="4:14" ht="15.75" customHeight="1" x14ac:dyDescent="0.25">
      <c r="D4750" s="40"/>
      <c r="E4750" s="40"/>
      <c r="F4750" s="101">
        <v>43164</v>
      </c>
      <c r="G4750" s="44">
        <v>1.7017000000000001E-2</v>
      </c>
      <c r="H4750" s="44">
        <v>2.0348999999999999E-2</v>
      </c>
      <c r="I4750" s="44">
        <v>2.2292900000000001E-2</v>
      </c>
      <c r="J4750" s="44">
        <v>4.4999999999999998E-2</v>
      </c>
      <c r="K4750" s="44">
        <v>2.8807999999999997E-2</v>
      </c>
      <c r="L4750" s="44">
        <v>1.5718799999999998E-2</v>
      </c>
      <c r="M4750" s="45">
        <v>1.5881099999999999E-2</v>
      </c>
      <c r="N4750" s="119"/>
    </row>
    <row r="4751" spans="4:14" ht="15.75" customHeight="1" x14ac:dyDescent="0.25">
      <c r="D4751" s="40"/>
      <c r="E4751" s="40"/>
      <c r="F4751" s="101">
        <v>43165</v>
      </c>
      <c r="G4751" s="44">
        <v>1.7113100000000003E-2</v>
      </c>
      <c r="H4751" s="44">
        <v>2.0472800000000003E-2</v>
      </c>
      <c r="I4751" s="44">
        <v>2.2405100000000001E-2</v>
      </c>
      <c r="J4751" s="44">
        <v>4.4999999999999998E-2</v>
      </c>
      <c r="K4751" s="44">
        <v>2.8863E-2</v>
      </c>
      <c r="L4751" s="44">
        <v>1.5756099999999999E-2</v>
      </c>
      <c r="M4751" s="45">
        <v>1.5987700000000001E-2</v>
      </c>
      <c r="N4751" s="119"/>
    </row>
    <row r="4752" spans="4:14" ht="15.75" customHeight="1" x14ac:dyDescent="0.25">
      <c r="D4752" s="40"/>
      <c r="E4752" s="40"/>
      <c r="F4752" s="101">
        <v>43166</v>
      </c>
      <c r="G4752" s="44">
        <v>1.7179400000000001E-2</v>
      </c>
      <c r="H4752" s="44">
        <v>2.0572499999999997E-2</v>
      </c>
      <c r="I4752" s="44">
        <v>2.2454999999999999E-2</v>
      </c>
      <c r="J4752" s="44">
        <v>4.4999999999999998E-2</v>
      </c>
      <c r="K4752" s="44">
        <v>2.8826999999999998E-2</v>
      </c>
      <c r="L4752" s="44">
        <v>1.5924899999999999E-2</v>
      </c>
      <c r="M4752" s="45">
        <v>1.6183900000000001E-2</v>
      </c>
      <c r="N4752" s="119"/>
    </row>
    <row r="4753" spans="4:14" ht="15.75" customHeight="1" x14ac:dyDescent="0.25">
      <c r="D4753" s="40"/>
      <c r="E4753" s="40"/>
      <c r="F4753" s="101">
        <v>43167</v>
      </c>
      <c r="G4753" s="44">
        <v>1.73957E-2</v>
      </c>
      <c r="H4753" s="44">
        <v>2.0714E-2</v>
      </c>
      <c r="I4753" s="44">
        <v>2.2592500000000001E-2</v>
      </c>
      <c r="J4753" s="44">
        <v>4.4999999999999998E-2</v>
      </c>
      <c r="K4753" s="44">
        <v>2.8570999999999999E-2</v>
      </c>
      <c r="L4753" s="44">
        <v>1.6057999999999999E-2</v>
      </c>
      <c r="M4753" s="45">
        <v>1.6251500000000002E-2</v>
      </c>
      <c r="N4753" s="119"/>
    </row>
    <row r="4754" spans="4:14" ht="15.75" customHeight="1" x14ac:dyDescent="0.25">
      <c r="D4754" s="40"/>
      <c r="E4754" s="40"/>
      <c r="F4754" s="101">
        <v>43168</v>
      </c>
      <c r="G4754" s="44">
        <v>1.75032E-2</v>
      </c>
      <c r="H4754" s="44">
        <v>2.08875E-2</v>
      </c>
      <c r="I4754" s="44">
        <v>2.26863E-2</v>
      </c>
      <c r="J4754" s="44">
        <v>4.4999999999999998E-2</v>
      </c>
      <c r="K4754" s="44">
        <v>2.8938000000000002E-2</v>
      </c>
      <c r="L4754" s="44">
        <v>1.6123200000000001E-2</v>
      </c>
      <c r="M4754" s="45">
        <v>1.63074E-2</v>
      </c>
      <c r="N4754" s="119"/>
    </row>
    <row r="4755" spans="4:14" ht="15.75" customHeight="1" x14ac:dyDescent="0.25">
      <c r="D4755" s="40"/>
      <c r="E4755" s="40"/>
      <c r="F4755" s="101">
        <v>43171</v>
      </c>
      <c r="G4755" s="44">
        <v>1.7649499999999999E-2</v>
      </c>
      <c r="H4755" s="44">
        <v>2.1068799999999999E-2</v>
      </c>
      <c r="I4755" s="44">
        <v>2.2867499999999999E-2</v>
      </c>
      <c r="J4755" s="44">
        <v>4.4999999999999998E-2</v>
      </c>
      <c r="K4755" s="44">
        <v>2.8681000000000002E-2</v>
      </c>
      <c r="L4755" s="44">
        <v>1.6144800000000001E-2</v>
      </c>
      <c r="M4755" s="45">
        <v>1.66111E-2</v>
      </c>
      <c r="N4755" s="119"/>
    </row>
    <row r="4756" spans="4:14" ht="15.75" customHeight="1" x14ac:dyDescent="0.25">
      <c r="D4756" s="40"/>
      <c r="E4756" s="40"/>
      <c r="F4756" s="101">
        <v>43172</v>
      </c>
      <c r="G4756" s="44">
        <v>1.7766000000000001E-2</v>
      </c>
      <c r="H4756" s="44">
        <v>2.1245E-2</v>
      </c>
      <c r="I4756" s="44">
        <v>2.30425E-2</v>
      </c>
      <c r="J4756" s="44">
        <v>4.4999999999999998E-2</v>
      </c>
      <c r="K4756" s="44">
        <v>2.8426E-2</v>
      </c>
      <c r="L4756" s="44">
        <v>1.62793E-2</v>
      </c>
      <c r="M4756" s="45">
        <v>1.6708000000000001E-2</v>
      </c>
      <c r="N4756" s="119"/>
    </row>
    <row r="4757" spans="4:14" ht="15.75" customHeight="1" x14ac:dyDescent="0.25">
      <c r="D4757" s="40"/>
      <c r="E4757" s="40"/>
      <c r="F4757" s="101">
        <v>43173</v>
      </c>
      <c r="G4757" s="44">
        <v>1.7863799999999999E-2</v>
      </c>
      <c r="H4757" s="44">
        <v>2.145E-2</v>
      </c>
      <c r="I4757" s="44">
        <v>2.3211300000000001E-2</v>
      </c>
      <c r="J4757" s="44">
        <v>4.4999999999999998E-2</v>
      </c>
      <c r="K4757" s="44">
        <v>2.8170000000000001E-2</v>
      </c>
      <c r="L4757" s="44">
        <v>1.6531499999999998E-2</v>
      </c>
      <c r="M4757" s="45">
        <v>1.6830299999999999E-2</v>
      </c>
      <c r="N4757" s="119"/>
    </row>
    <row r="4758" spans="4:14" ht="15.75" customHeight="1" x14ac:dyDescent="0.25">
      <c r="D4758" s="40"/>
      <c r="E4758" s="40"/>
      <c r="F4758" s="101">
        <v>43174</v>
      </c>
      <c r="G4758" s="44">
        <v>1.8082000000000001E-2</v>
      </c>
      <c r="H4758" s="44">
        <v>2.1775000000000003E-2</v>
      </c>
      <c r="I4758" s="44">
        <v>2.3417500000000001E-2</v>
      </c>
      <c r="J4758" s="44">
        <v>4.4999999999999998E-2</v>
      </c>
      <c r="K4758" s="44">
        <v>2.828E-2</v>
      </c>
      <c r="L4758" s="44">
        <v>1.6674500000000002E-2</v>
      </c>
      <c r="M4758" s="45">
        <v>1.6908700000000002E-2</v>
      </c>
      <c r="N4758" s="119"/>
    </row>
    <row r="4759" spans="4:14" ht="15.75" customHeight="1" x14ac:dyDescent="0.25">
      <c r="D4759" s="40"/>
      <c r="E4759" s="40"/>
      <c r="F4759" s="101">
        <v>43175</v>
      </c>
      <c r="G4759" s="44">
        <v>1.8220699999999999E-2</v>
      </c>
      <c r="H4759" s="44">
        <v>2.2017500000000002E-2</v>
      </c>
      <c r="I4759" s="44">
        <v>2.3636300000000002E-2</v>
      </c>
      <c r="J4759" s="44">
        <v>4.4999999999999998E-2</v>
      </c>
      <c r="K4759" s="44">
        <v>2.8445000000000002E-2</v>
      </c>
      <c r="L4759" s="44">
        <v>1.67665E-2</v>
      </c>
      <c r="M4759" s="45">
        <v>1.69599E-2</v>
      </c>
      <c r="N4759" s="119"/>
    </row>
    <row r="4760" spans="4:14" ht="15.75" customHeight="1" x14ac:dyDescent="0.25">
      <c r="D4760" s="40"/>
      <c r="E4760" s="40"/>
      <c r="F4760" s="101">
        <v>43178</v>
      </c>
      <c r="G4760" s="44">
        <v>1.8406700000000002E-2</v>
      </c>
      <c r="H4760" s="44">
        <v>2.2224900000000002E-2</v>
      </c>
      <c r="I4760" s="44">
        <v>2.3904999999999999E-2</v>
      </c>
      <c r="J4760" s="44">
        <v>4.4999999999999998E-2</v>
      </c>
      <c r="K4760" s="44">
        <v>2.8555000000000001E-2</v>
      </c>
      <c r="L4760" s="44">
        <v>1.6694799999999999E-2</v>
      </c>
      <c r="M4760" s="45">
        <v>1.72216E-2</v>
      </c>
      <c r="N4760" s="119"/>
    </row>
    <row r="4761" spans="4:14" ht="15.75" customHeight="1" x14ac:dyDescent="0.25">
      <c r="D4761" s="40"/>
      <c r="E4761" s="40"/>
      <c r="F4761" s="101">
        <v>43179</v>
      </c>
      <c r="G4761" s="44">
        <v>1.8538200000000001E-2</v>
      </c>
      <c r="H4761" s="44">
        <v>2.2481399999999999E-2</v>
      </c>
      <c r="I4761" s="44">
        <v>2.4098799999999997E-2</v>
      </c>
      <c r="J4761" s="44">
        <v>4.4999999999999998E-2</v>
      </c>
      <c r="K4761" s="44">
        <v>2.8959000000000002E-2</v>
      </c>
      <c r="L4761" s="44">
        <v>1.69365E-2</v>
      </c>
      <c r="M4761" s="45">
        <v>1.7302399999999999E-2</v>
      </c>
      <c r="N4761" s="119"/>
    </row>
    <row r="4762" spans="4:14" ht="15.75" customHeight="1" x14ac:dyDescent="0.25">
      <c r="D4762" s="40"/>
      <c r="E4762" s="40"/>
      <c r="F4762" s="101">
        <v>43180</v>
      </c>
      <c r="G4762" s="44">
        <v>1.8612500000000001E-2</v>
      </c>
      <c r="H4762" s="44">
        <v>2.27108E-2</v>
      </c>
      <c r="I4762" s="44">
        <v>2.4342199999999998E-2</v>
      </c>
      <c r="J4762" s="44">
        <v>4.4999999999999998E-2</v>
      </c>
      <c r="K4762" s="44">
        <v>2.8830000000000001E-2</v>
      </c>
      <c r="L4762" s="44">
        <v>1.74787E-2</v>
      </c>
      <c r="M4762" s="45">
        <v>1.7370500000000001E-2</v>
      </c>
      <c r="N4762" s="119"/>
    </row>
    <row r="4763" spans="4:14" ht="15.75" customHeight="1" x14ac:dyDescent="0.25">
      <c r="D4763" s="40"/>
      <c r="E4763" s="40"/>
      <c r="F4763" s="101">
        <v>43181</v>
      </c>
      <c r="G4763" s="44">
        <v>1.8714999999999999E-2</v>
      </c>
      <c r="H4763" s="44">
        <v>2.28557E-2</v>
      </c>
      <c r="I4763" s="44">
        <v>2.4472999999999998E-2</v>
      </c>
      <c r="J4763" s="44">
        <v>4.7500000000000001E-2</v>
      </c>
      <c r="K4763" s="44">
        <v>2.8243999999999998E-2</v>
      </c>
      <c r="L4763" s="44">
        <v>1.7824400000000001E-2</v>
      </c>
      <c r="M4763" s="45">
        <v>1.7453199999999999E-2</v>
      </c>
      <c r="N4763" s="119"/>
    </row>
    <row r="4764" spans="4:14" ht="15.75" customHeight="1" x14ac:dyDescent="0.25">
      <c r="D4764" s="40"/>
      <c r="E4764" s="40"/>
      <c r="F4764" s="101">
        <v>43182</v>
      </c>
      <c r="G4764" s="44">
        <v>1.8749999999999999E-2</v>
      </c>
      <c r="H4764" s="44">
        <v>2.2915499999999998E-2</v>
      </c>
      <c r="I4764" s="44">
        <v>2.4497100000000001E-2</v>
      </c>
      <c r="J4764" s="44">
        <v>4.7500000000000001E-2</v>
      </c>
      <c r="K4764" s="44">
        <v>2.8135E-2</v>
      </c>
      <c r="L4764" s="44">
        <v>1.7963199999999999E-2</v>
      </c>
      <c r="M4764" s="45">
        <v>1.7476700000000001E-2</v>
      </c>
      <c r="N4764" s="119"/>
    </row>
    <row r="4765" spans="4:14" ht="15.75" customHeight="1" x14ac:dyDescent="0.25">
      <c r="D4765" s="40"/>
      <c r="E4765" s="40"/>
      <c r="F4765" s="101">
        <v>43185</v>
      </c>
      <c r="G4765" s="44">
        <v>1.8768800000000002E-2</v>
      </c>
      <c r="H4765" s="44">
        <v>2.2949600000000001E-2</v>
      </c>
      <c r="I4765" s="44">
        <v>2.4538000000000001E-2</v>
      </c>
      <c r="J4765" s="44">
        <v>4.7500000000000001E-2</v>
      </c>
      <c r="K4765" s="44">
        <v>2.852E-2</v>
      </c>
      <c r="L4765" s="44">
        <v>1.8026299999999999E-2</v>
      </c>
      <c r="M4765" s="45">
        <v>1.74833E-2</v>
      </c>
      <c r="N4765" s="119"/>
    </row>
    <row r="4766" spans="4:14" ht="15.75" customHeight="1" x14ac:dyDescent="0.25">
      <c r="D4766" s="40"/>
      <c r="E4766" s="40"/>
      <c r="F4766" s="101">
        <v>43186</v>
      </c>
      <c r="G4766" s="44">
        <v>1.8768800000000002E-2</v>
      </c>
      <c r="H4766" s="44">
        <v>2.3019999999999999E-2</v>
      </c>
      <c r="I4766" s="44">
        <v>2.4529899999999997E-2</v>
      </c>
      <c r="J4766" s="44">
        <v>4.7500000000000001E-2</v>
      </c>
      <c r="K4766" s="44">
        <v>2.7753E-2</v>
      </c>
      <c r="L4766" s="44">
        <v>1.82556E-2</v>
      </c>
      <c r="M4766" s="45">
        <v>1.7486500000000002E-2</v>
      </c>
      <c r="N4766" s="119"/>
    </row>
    <row r="4767" spans="4:14" ht="15.75" customHeight="1" x14ac:dyDescent="0.25">
      <c r="D4767" s="40"/>
      <c r="E4767" s="40"/>
      <c r="F4767" s="101">
        <v>43187</v>
      </c>
      <c r="G4767" s="44">
        <v>1.8868799999999998E-2</v>
      </c>
      <c r="H4767" s="44">
        <v>2.308E-2</v>
      </c>
      <c r="I4767" s="44">
        <v>2.4440300000000002E-2</v>
      </c>
      <c r="J4767" s="44">
        <v>4.7500000000000001E-2</v>
      </c>
      <c r="K4767" s="44">
        <v>2.7806999999999998E-2</v>
      </c>
      <c r="L4767" s="44">
        <v>1.8435999999999998E-2</v>
      </c>
      <c r="M4767" s="45">
        <v>1.7470699999999999E-2</v>
      </c>
      <c r="N4767" s="119"/>
    </row>
    <row r="4768" spans="4:14" ht="15.75" customHeight="1" x14ac:dyDescent="0.25">
      <c r="D4768" s="40"/>
      <c r="E4768" s="40"/>
      <c r="F4768" s="101">
        <v>43188</v>
      </c>
      <c r="G4768" s="44">
        <v>1.8831299999999999E-2</v>
      </c>
      <c r="H4768" s="44">
        <v>2.3117499999999999E-2</v>
      </c>
      <c r="I4768" s="44">
        <v>2.4524000000000001E-2</v>
      </c>
      <c r="J4768" s="44">
        <v>4.7500000000000001E-2</v>
      </c>
      <c r="K4768" s="44">
        <v>2.7389E-2</v>
      </c>
      <c r="L4768" s="44">
        <v>1.84391E-2</v>
      </c>
      <c r="M4768" s="45">
        <v>1.7478299999999999E-2</v>
      </c>
      <c r="N4768" s="119"/>
    </row>
    <row r="4769" spans="4:14" ht="15.75" customHeight="1" x14ac:dyDescent="0.25">
      <c r="D4769" s="40"/>
      <c r="E4769" s="40"/>
      <c r="F4769" s="101">
        <v>43189</v>
      </c>
      <c r="G4769" s="44" t="s">
        <v>33</v>
      </c>
      <c r="H4769" s="44" t="s">
        <v>33</v>
      </c>
      <c r="I4769" s="44" t="s">
        <v>33</v>
      </c>
      <c r="J4769" s="44" t="s">
        <v>33</v>
      </c>
      <c r="K4769" s="44">
        <v>2.7389E-2</v>
      </c>
      <c r="L4769" s="44" t="s">
        <v>33</v>
      </c>
      <c r="M4769" s="45">
        <v>1.7478299999999999E-2</v>
      </c>
      <c r="N4769" s="119"/>
    </row>
    <row r="4770" spans="4:14" ht="15.75" customHeight="1" x14ac:dyDescent="0.25">
      <c r="D4770" s="40"/>
      <c r="E4770" s="40"/>
      <c r="F4770" s="101">
        <v>43192</v>
      </c>
      <c r="G4770" s="44" t="s">
        <v>33</v>
      </c>
      <c r="H4770" s="44" t="s">
        <v>33</v>
      </c>
      <c r="I4770" s="44" t="s">
        <v>33</v>
      </c>
      <c r="J4770" s="44">
        <v>4.7500000000000001E-2</v>
      </c>
      <c r="K4770" s="44">
        <v>2.7297999999999999E-2</v>
      </c>
      <c r="L4770" s="44">
        <v>1.8373900000000002E-2</v>
      </c>
      <c r="M4770" s="45">
        <v>1.74185E-2</v>
      </c>
      <c r="N4770" s="119"/>
    </row>
    <row r="4771" spans="4:14" ht="15.75" customHeight="1" x14ac:dyDescent="0.25">
      <c r="D4771" s="40"/>
      <c r="E4771" s="40"/>
      <c r="F4771" s="101">
        <v>43193</v>
      </c>
      <c r="G4771" s="44">
        <v>1.8775E-2</v>
      </c>
      <c r="H4771" s="44">
        <v>2.3208400000000001E-2</v>
      </c>
      <c r="I4771" s="44">
        <v>2.4598800000000001E-2</v>
      </c>
      <c r="J4771" s="44">
        <v>4.7500000000000001E-2</v>
      </c>
      <c r="K4771" s="44">
        <v>2.7753E-2</v>
      </c>
      <c r="L4771" s="44">
        <v>1.8155600000000001E-2</v>
      </c>
      <c r="M4771" s="45">
        <v>1.7401899999999998E-2</v>
      </c>
      <c r="N4771" s="119"/>
    </row>
    <row r="4772" spans="4:14" ht="15.75" customHeight="1" x14ac:dyDescent="0.25">
      <c r="D4772" s="40"/>
      <c r="E4772" s="40"/>
      <c r="F4772" s="101">
        <v>43194</v>
      </c>
      <c r="G4772" s="44">
        <v>1.8906300000000001E-2</v>
      </c>
      <c r="H4772" s="44">
        <v>2.3246099999999999E-2</v>
      </c>
      <c r="I4772" s="44">
        <v>2.46E-2</v>
      </c>
      <c r="J4772" s="44">
        <v>4.7500000000000001E-2</v>
      </c>
      <c r="K4772" s="44">
        <v>2.8027000000000003E-2</v>
      </c>
      <c r="L4772" s="44">
        <v>1.80886E-2</v>
      </c>
      <c r="M4772" s="45">
        <v>1.73718E-2</v>
      </c>
      <c r="N4772" s="119"/>
    </row>
    <row r="4773" spans="4:14" ht="15.75" customHeight="1" x14ac:dyDescent="0.25">
      <c r="D4773" s="40"/>
      <c r="E4773" s="40"/>
      <c r="F4773" s="101">
        <v>43195</v>
      </c>
      <c r="G4773" s="44">
        <v>1.8951900000000001E-2</v>
      </c>
      <c r="H4773" s="44">
        <v>2.3306300000000002E-2</v>
      </c>
      <c r="I4773" s="44">
        <v>2.46625E-2</v>
      </c>
      <c r="J4773" s="44">
        <v>4.7500000000000001E-2</v>
      </c>
      <c r="K4773" s="44">
        <v>2.8319999999999998E-2</v>
      </c>
      <c r="L4773" s="44">
        <v>1.80769E-2</v>
      </c>
      <c r="M4773" s="45">
        <v>1.7356300000000002E-2</v>
      </c>
      <c r="N4773" s="119"/>
    </row>
    <row r="4774" spans="4:14" ht="15.75" customHeight="1" x14ac:dyDescent="0.25">
      <c r="D4774" s="40"/>
      <c r="E4774" s="40"/>
      <c r="F4774" s="101">
        <v>43196</v>
      </c>
      <c r="G4774" s="44">
        <v>1.89713E-2</v>
      </c>
      <c r="H4774" s="44">
        <v>2.3374600000000002E-2</v>
      </c>
      <c r="I4774" s="44">
        <v>2.4721899999999998E-2</v>
      </c>
      <c r="J4774" s="44">
        <v>4.7500000000000001E-2</v>
      </c>
      <c r="K4774" s="44">
        <v>2.7734999999999999E-2</v>
      </c>
      <c r="L4774" s="44">
        <v>1.82381E-2</v>
      </c>
      <c r="M4774" s="45">
        <v>1.73508E-2</v>
      </c>
      <c r="N4774" s="119"/>
    </row>
    <row r="4775" spans="4:14" ht="15.75" customHeight="1" x14ac:dyDescent="0.25">
      <c r="D4775" s="40"/>
      <c r="E4775" s="40"/>
      <c r="F4775" s="101">
        <v>43199</v>
      </c>
      <c r="G4775" s="44">
        <v>1.89713E-2</v>
      </c>
      <c r="H4775" s="44">
        <v>2.3372999999999998E-2</v>
      </c>
      <c r="I4775" s="44">
        <v>2.47063E-2</v>
      </c>
      <c r="J4775" s="44">
        <v>4.7500000000000001E-2</v>
      </c>
      <c r="K4775" s="44">
        <v>2.7789999999999999E-2</v>
      </c>
      <c r="L4775" s="44">
        <v>1.8256100000000001E-2</v>
      </c>
      <c r="M4775" s="45">
        <v>1.7321699999999999E-2</v>
      </c>
      <c r="N4775" s="119"/>
    </row>
    <row r="4776" spans="4:14" ht="15.75" customHeight="1" x14ac:dyDescent="0.25">
      <c r="D4776" s="40"/>
      <c r="E4776" s="40"/>
      <c r="F4776" s="101">
        <v>43200</v>
      </c>
      <c r="G4776" s="44">
        <v>1.89438E-2</v>
      </c>
      <c r="H4776" s="44">
        <v>2.3390300000000003E-2</v>
      </c>
      <c r="I4776" s="44">
        <v>2.4674999999999999E-2</v>
      </c>
      <c r="J4776" s="44">
        <v>4.7500000000000001E-2</v>
      </c>
      <c r="K4776" s="44">
        <v>2.8008999999999999E-2</v>
      </c>
      <c r="L4776" s="44">
        <v>1.83175E-2</v>
      </c>
      <c r="M4776" s="45">
        <v>1.7311699999999999E-2</v>
      </c>
      <c r="N4776" s="119"/>
    </row>
    <row r="4777" spans="4:14" ht="15.75" customHeight="1" x14ac:dyDescent="0.25">
      <c r="D4777" s="40"/>
      <c r="E4777" s="40"/>
      <c r="F4777" s="101">
        <v>43201</v>
      </c>
      <c r="G4777" s="44">
        <v>1.8956299999999999E-2</v>
      </c>
      <c r="H4777" s="44">
        <v>2.3416299999999998E-2</v>
      </c>
      <c r="I4777" s="44">
        <v>2.4725E-2</v>
      </c>
      <c r="J4777" s="44">
        <v>4.7500000000000001E-2</v>
      </c>
      <c r="K4777" s="44">
        <v>2.7808000000000003E-2</v>
      </c>
      <c r="L4777" s="44">
        <v>1.82516E-2</v>
      </c>
      <c r="M4777" s="45">
        <v>1.73051E-2</v>
      </c>
      <c r="N4777" s="119"/>
    </row>
    <row r="4778" spans="4:14" ht="15.75" customHeight="1" x14ac:dyDescent="0.25">
      <c r="D4778" s="40"/>
      <c r="E4778" s="40"/>
      <c r="F4778" s="101">
        <v>43202</v>
      </c>
      <c r="G4778" s="44">
        <v>1.8968799999999997E-2</v>
      </c>
      <c r="H4778" s="44">
        <v>2.3476900000000002E-2</v>
      </c>
      <c r="I4778" s="44">
        <v>2.4818799999999999E-2</v>
      </c>
      <c r="J4778" s="44">
        <v>4.7500000000000001E-2</v>
      </c>
      <c r="K4778" s="44">
        <v>2.8357999999999998E-2</v>
      </c>
      <c r="L4778" s="44">
        <v>1.81703E-2</v>
      </c>
      <c r="M4778" s="45">
        <v>1.72969E-2</v>
      </c>
      <c r="N4778" s="119"/>
    </row>
    <row r="4779" spans="4:14" ht="15.75" customHeight="1" x14ac:dyDescent="0.25">
      <c r="D4779" s="40"/>
      <c r="E4779" s="40"/>
      <c r="F4779" s="101">
        <v>43203</v>
      </c>
      <c r="G4779" s="44">
        <v>1.8955E-2</v>
      </c>
      <c r="H4779" s="44">
        <v>2.35281E-2</v>
      </c>
      <c r="I4779" s="44">
        <v>2.4900000000000002E-2</v>
      </c>
      <c r="J4779" s="44">
        <v>4.7500000000000001E-2</v>
      </c>
      <c r="K4779" s="44">
        <v>2.8267E-2</v>
      </c>
      <c r="L4779" s="44">
        <v>1.8210199999999999E-2</v>
      </c>
      <c r="M4779" s="45">
        <v>1.7295899999999999E-2</v>
      </c>
      <c r="N4779" s="119"/>
    </row>
    <row r="4780" spans="4:14" ht="15.75" customHeight="1" x14ac:dyDescent="0.25">
      <c r="D4780" s="40"/>
      <c r="E4780" s="40"/>
      <c r="F4780" s="101">
        <v>43206</v>
      </c>
      <c r="G4780" s="44">
        <v>1.89426E-2</v>
      </c>
      <c r="H4780" s="44">
        <v>2.35509E-2</v>
      </c>
      <c r="I4780" s="44">
        <v>2.5031299999999999E-2</v>
      </c>
      <c r="J4780" s="44">
        <v>4.7500000000000001E-2</v>
      </c>
      <c r="K4780" s="44">
        <v>2.8267E-2</v>
      </c>
      <c r="L4780" s="44">
        <v>1.8100400000000003E-2</v>
      </c>
      <c r="M4780" s="45">
        <v>1.7331799999999998E-2</v>
      </c>
      <c r="N4780" s="119"/>
    </row>
    <row r="4781" spans="4:14" ht="15.75" customHeight="1" x14ac:dyDescent="0.25">
      <c r="D4781" s="40"/>
      <c r="E4781" s="40"/>
      <c r="F4781" s="101">
        <v>43207</v>
      </c>
      <c r="G4781" s="44">
        <v>1.8956299999999999E-2</v>
      </c>
      <c r="H4781" s="44">
        <v>2.3553899999999999E-2</v>
      </c>
      <c r="I4781" s="44">
        <v>2.5012500000000003E-2</v>
      </c>
      <c r="J4781" s="44">
        <v>4.7500000000000001E-2</v>
      </c>
      <c r="K4781" s="44">
        <v>2.8285000000000001E-2</v>
      </c>
      <c r="L4781" s="44">
        <v>1.8126E-2</v>
      </c>
      <c r="M4781" s="45">
        <v>1.73251E-2</v>
      </c>
      <c r="N4781" s="119"/>
    </row>
    <row r="4782" spans="4:14" ht="15.75" customHeight="1" x14ac:dyDescent="0.25">
      <c r="D4782" s="40"/>
      <c r="E4782" s="40"/>
      <c r="F4782" s="101">
        <v>43208</v>
      </c>
      <c r="G4782" s="44">
        <v>1.89707E-2</v>
      </c>
      <c r="H4782" s="44">
        <v>2.3586599999999999E-2</v>
      </c>
      <c r="I4782" s="44">
        <v>2.5031299999999999E-2</v>
      </c>
      <c r="J4782" s="44">
        <v>4.7500000000000001E-2</v>
      </c>
      <c r="K4782" s="44">
        <v>2.8727999999999997E-2</v>
      </c>
      <c r="L4782" s="44">
        <v>1.80114E-2</v>
      </c>
      <c r="M4782" s="45">
        <v>1.7318400000000001E-2</v>
      </c>
      <c r="N4782" s="119"/>
    </row>
    <row r="4783" spans="4:14" ht="15.75" customHeight="1" x14ac:dyDescent="0.25">
      <c r="D4783" s="40"/>
      <c r="E4783" s="40"/>
      <c r="F4783" s="101">
        <v>43209</v>
      </c>
      <c r="G4783" s="44">
        <v>1.8982600000000002E-2</v>
      </c>
      <c r="H4783" s="44">
        <v>2.36156E-2</v>
      </c>
      <c r="I4783" s="44">
        <v>2.5093800000000003E-2</v>
      </c>
      <c r="J4783" s="44">
        <v>4.7500000000000001E-2</v>
      </c>
      <c r="K4783" s="44">
        <v>2.9098000000000002E-2</v>
      </c>
      <c r="L4783" s="44">
        <v>1.82002E-2</v>
      </c>
      <c r="M4783" s="45">
        <v>1.7312499999999998E-2</v>
      </c>
      <c r="N4783" s="119"/>
    </row>
    <row r="4784" spans="4:14" ht="15.75" customHeight="1" x14ac:dyDescent="0.25">
      <c r="D4784" s="40"/>
      <c r="E4784" s="40"/>
      <c r="F4784" s="101">
        <v>43210</v>
      </c>
      <c r="G4784" s="44">
        <v>1.89695E-2</v>
      </c>
      <c r="H4784" s="44">
        <v>2.35923E-2</v>
      </c>
      <c r="I4784" s="44">
        <v>2.5112499999999999E-2</v>
      </c>
      <c r="J4784" s="44">
        <v>4.7500000000000001E-2</v>
      </c>
      <c r="K4784" s="44">
        <v>2.9602E-2</v>
      </c>
      <c r="L4784" s="44">
        <v>1.8150699999999999E-2</v>
      </c>
      <c r="M4784" s="45">
        <v>1.73121E-2</v>
      </c>
      <c r="N4784" s="119"/>
    </row>
    <row r="4785" spans="4:14" ht="15.75" customHeight="1" x14ac:dyDescent="0.25">
      <c r="D4785" s="40"/>
      <c r="E4785" s="40"/>
      <c r="F4785" s="101">
        <v>43213</v>
      </c>
      <c r="G4785" s="44">
        <v>1.8971100000000001E-2</v>
      </c>
      <c r="H4785" s="44">
        <v>2.3595399999999999E-2</v>
      </c>
      <c r="I4785" s="44">
        <v>2.5156299999999999E-2</v>
      </c>
      <c r="J4785" s="44">
        <v>4.7500000000000001E-2</v>
      </c>
      <c r="K4785" s="44">
        <v>2.9752000000000001E-2</v>
      </c>
      <c r="L4785" s="44">
        <v>1.8310900000000001E-2</v>
      </c>
      <c r="M4785" s="45">
        <v>1.7281700000000001E-2</v>
      </c>
      <c r="N4785" s="119"/>
    </row>
    <row r="4786" spans="4:14" ht="15.75" customHeight="1" x14ac:dyDescent="0.25">
      <c r="D4786" s="40"/>
      <c r="E4786" s="40"/>
      <c r="F4786" s="101">
        <v>43214</v>
      </c>
      <c r="G4786" s="44">
        <v>1.8982600000000002E-2</v>
      </c>
      <c r="H4786" s="44">
        <v>2.3616700000000001E-2</v>
      </c>
      <c r="I4786" s="44">
        <v>2.5162499999999997E-2</v>
      </c>
      <c r="J4786" s="44">
        <v>4.7500000000000001E-2</v>
      </c>
      <c r="K4786" s="44">
        <v>2.9994999999999997E-2</v>
      </c>
      <c r="L4786" s="44">
        <v>1.8282900000000001E-2</v>
      </c>
      <c r="M4786" s="45">
        <v>1.7271700000000001E-2</v>
      </c>
      <c r="N4786" s="119"/>
    </row>
    <row r="4787" spans="4:14" ht="15.75" customHeight="1" x14ac:dyDescent="0.25">
      <c r="D4787" s="40"/>
      <c r="E4787" s="40"/>
      <c r="F4787" s="101">
        <v>43215</v>
      </c>
      <c r="G4787" s="44">
        <v>1.89988E-2</v>
      </c>
      <c r="H4787" s="44">
        <v>2.3656100000000003E-2</v>
      </c>
      <c r="I4787" s="44">
        <v>2.51925E-2</v>
      </c>
      <c r="J4787" s="44">
        <v>4.7500000000000001E-2</v>
      </c>
      <c r="K4787" s="44">
        <v>3.0259000000000001E-2</v>
      </c>
      <c r="L4787" s="44">
        <v>1.8270599999999998E-2</v>
      </c>
      <c r="M4787" s="45">
        <v>1.7281700000000001E-2</v>
      </c>
      <c r="N4787" s="119"/>
    </row>
    <row r="4788" spans="4:14" ht="15.75" customHeight="1" x14ac:dyDescent="0.25">
      <c r="D4788" s="40"/>
      <c r="E4788" s="40"/>
      <c r="F4788" s="101">
        <v>43216</v>
      </c>
      <c r="G4788" s="44">
        <v>1.9007599999999999E-2</v>
      </c>
      <c r="H4788" s="44">
        <v>2.3587799999999999E-2</v>
      </c>
      <c r="I4788" s="44">
        <v>2.52175E-2</v>
      </c>
      <c r="J4788" s="44">
        <v>4.7500000000000001E-2</v>
      </c>
      <c r="K4788" s="44">
        <v>2.9809000000000002E-2</v>
      </c>
      <c r="L4788" s="44">
        <v>1.8373900000000002E-2</v>
      </c>
      <c r="M4788" s="45">
        <v>1.7291600000000001E-2</v>
      </c>
      <c r="N4788" s="119"/>
    </row>
    <row r="4789" spans="4:14" ht="15.75" customHeight="1" x14ac:dyDescent="0.25">
      <c r="D4789" s="40"/>
      <c r="E4789" s="40"/>
      <c r="F4789" s="101">
        <v>43217</v>
      </c>
      <c r="G4789" s="44">
        <v>1.90701E-2</v>
      </c>
      <c r="H4789" s="44">
        <v>2.3580500000000001E-2</v>
      </c>
      <c r="I4789" s="44">
        <v>2.5195599999999999E-2</v>
      </c>
      <c r="J4789" s="44">
        <v>4.7500000000000001E-2</v>
      </c>
      <c r="K4789" s="44">
        <v>2.9567999999999997E-2</v>
      </c>
      <c r="L4789" s="44">
        <v>1.83602E-2</v>
      </c>
      <c r="M4789" s="45">
        <v>1.7293599999999999E-2</v>
      </c>
      <c r="N4789" s="119"/>
    </row>
    <row r="4790" spans="4:14" ht="15.75" customHeight="1" x14ac:dyDescent="0.25">
      <c r="D4790" s="40"/>
      <c r="E4790" s="40"/>
      <c r="F4790" s="101">
        <v>43220</v>
      </c>
      <c r="G4790" s="44">
        <v>1.9093199999999998E-2</v>
      </c>
      <c r="H4790" s="44">
        <v>2.3629400000000002E-2</v>
      </c>
      <c r="I4790" s="44">
        <v>2.5117500000000001E-2</v>
      </c>
      <c r="J4790" s="44">
        <v>4.7500000000000001E-2</v>
      </c>
      <c r="K4790" s="44">
        <v>2.9531000000000002E-2</v>
      </c>
      <c r="L4790" s="44">
        <v>1.8385499999999999E-2</v>
      </c>
      <c r="M4790" s="45">
        <v>1.7298299999999999E-2</v>
      </c>
      <c r="N4790" s="119"/>
    </row>
    <row r="4791" spans="4:14" ht="15.75" customHeight="1" x14ac:dyDescent="0.25">
      <c r="D4791" s="40"/>
      <c r="E4791" s="40"/>
      <c r="F4791" s="101">
        <v>43221</v>
      </c>
      <c r="G4791" s="44">
        <v>1.90875E-2</v>
      </c>
      <c r="H4791" s="44">
        <v>2.3537499999999999E-2</v>
      </c>
      <c r="I4791" s="44">
        <v>2.5142500000000002E-2</v>
      </c>
      <c r="J4791" s="44">
        <v>4.7500000000000001E-2</v>
      </c>
      <c r="K4791" s="44">
        <v>2.9644E-2</v>
      </c>
      <c r="L4791" s="44">
        <v>1.8348199999999999E-2</v>
      </c>
      <c r="M4791" s="45">
        <v>1.7308799999999999E-2</v>
      </c>
      <c r="N4791" s="119"/>
    </row>
    <row r="4792" spans="4:14" ht="15.75" customHeight="1" x14ac:dyDescent="0.25">
      <c r="D4792" s="40"/>
      <c r="E4792" s="40"/>
      <c r="F4792" s="101">
        <v>43222</v>
      </c>
      <c r="G4792" s="44">
        <v>1.9171299999999999E-2</v>
      </c>
      <c r="H4792" s="44">
        <v>2.3629400000000002E-2</v>
      </c>
      <c r="I4792" s="44">
        <v>2.5126900000000001E-2</v>
      </c>
      <c r="J4792" s="44">
        <v>4.7500000000000001E-2</v>
      </c>
      <c r="K4792" s="44">
        <v>2.9662999999999998E-2</v>
      </c>
      <c r="L4792" s="44">
        <v>1.83987E-2</v>
      </c>
      <c r="M4792" s="44">
        <v>1.73735E-2</v>
      </c>
      <c r="N4792" s="119"/>
    </row>
    <row r="4793" spans="4:14" ht="15.75" customHeight="1" x14ac:dyDescent="0.25">
      <c r="D4793" s="40"/>
      <c r="E4793" s="40"/>
      <c r="F4793" s="101">
        <v>43223</v>
      </c>
      <c r="G4793" s="44">
        <v>1.9227000000000001E-2</v>
      </c>
      <c r="H4793" s="44">
        <v>2.3631300000000001E-2</v>
      </c>
      <c r="I4793" s="44">
        <v>2.5148799999999999E-2</v>
      </c>
      <c r="J4793" s="44">
        <v>4.7500000000000001E-2</v>
      </c>
      <c r="K4793" s="44">
        <v>2.9458000000000002E-2</v>
      </c>
      <c r="L4793" s="44">
        <v>1.83765E-2</v>
      </c>
      <c r="M4793" s="44">
        <v>1.73688E-2</v>
      </c>
      <c r="N4793" s="119"/>
    </row>
    <row r="4794" spans="4:14" ht="15.75" customHeight="1" x14ac:dyDescent="0.25">
      <c r="D4794" s="40"/>
      <c r="E4794" s="40"/>
      <c r="F4794" s="101">
        <v>43224</v>
      </c>
      <c r="G4794" s="44">
        <v>1.9276999999999999E-2</v>
      </c>
      <c r="H4794" s="44">
        <v>2.3690600000000003E-2</v>
      </c>
      <c r="I4794" s="44">
        <v>2.5201899999999999E-2</v>
      </c>
      <c r="J4794" s="44">
        <v>4.7500000000000001E-2</v>
      </c>
      <c r="K4794" s="44">
        <v>2.9496999999999999E-2</v>
      </c>
      <c r="L4794" s="44">
        <v>1.8371200000000001E-2</v>
      </c>
      <c r="M4794" s="44">
        <v>1.7366900000000001E-2</v>
      </c>
      <c r="N4794" s="119"/>
    </row>
    <row r="4795" spans="4:14" ht="15.75" customHeight="1" x14ac:dyDescent="0.25">
      <c r="D4795" s="40"/>
      <c r="E4795" s="40"/>
      <c r="F4795" s="101">
        <v>43227</v>
      </c>
      <c r="G4795" s="44" t="s">
        <v>33</v>
      </c>
      <c r="H4795" s="44" t="s">
        <v>33</v>
      </c>
      <c r="I4795" s="44" t="s">
        <v>33</v>
      </c>
      <c r="J4795" s="44">
        <v>4.7500000000000001E-2</v>
      </c>
      <c r="K4795" s="44">
        <v>2.9496999999999999E-2</v>
      </c>
      <c r="L4795" s="44">
        <v>1.8440499999999999E-2</v>
      </c>
      <c r="M4795" s="44">
        <v>1.74057E-2</v>
      </c>
      <c r="N4795" s="119"/>
    </row>
    <row r="4796" spans="4:14" ht="15.75" customHeight="1" x14ac:dyDescent="0.25">
      <c r="D4796" s="40"/>
      <c r="E4796" s="40"/>
      <c r="F4796" s="101">
        <v>43228</v>
      </c>
      <c r="G4796" s="44">
        <v>1.9285099999999999E-2</v>
      </c>
      <c r="H4796" s="44">
        <v>2.3525000000000001E-2</v>
      </c>
      <c r="I4796" s="44">
        <v>2.5237500000000003E-2</v>
      </c>
      <c r="J4796" s="44">
        <v>4.7500000000000001E-2</v>
      </c>
      <c r="K4796" s="44">
        <v>2.9759999999999998E-2</v>
      </c>
      <c r="L4796" s="44">
        <v>1.8434200000000001E-2</v>
      </c>
      <c r="M4796" s="44">
        <v>1.74057E-2</v>
      </c>
      <c r="N4796" s="119"/>
    </row>
    <row r="4797" spans="4:14" ht="15.75" customHeight="1" x14ac:dyDescent="0.25">
      <c r="D4797" s="40"/>
      <c r="E4797" s="40"/>
      <c r="F4797" s="101">
        <v>43229</v>
      </c>
      <c r="G4797" s="44">
        <v>1.9285099999999999E-2</v>
      </c>
      <c r="H4797" s="44">
        <v>2.3557499999999999E-2</v>
      </c>
      <c r="I4797" s="44">
        <v>2.5181300000000004E-2</v>
      </c>
      <c r="J4797" s="44">
        <v>4.7500000000000001E-2</v>
      </c>
      <c r="K4797" s="44">
        <v>3.0041999999999999E-2</v>
      </c>
      <c r="L4797" s="44">
        <v>1.8460600000000001E-2</v>
      </c>
      <c r="M4797" s="44">
        <v>1.7367500000000001E-2</v>
      </c>
      <c r="N4797" s="119"/>
    </row>
    <row r="4798" spans="4:14" ht="15.75" customHeight="1" x14ac:dyDescent="0.25">
      <c r="D4798" s="40"/>
      <c r="E4798" s="40"/>
      <c r="F4798" s="101">
        <v>43230</v>
      </c>
      <c r="G4798" s="44">
        <v>1.91839E-2</v>
      </c>
      <c r="H4798" s="44">
        <v>2.3550000000000001E-2</v>
      </c>
      <c r="I4798" s="44">
        <v>2.5168800000000002E-2</v>
      </c>
      <c r="J4798" s="44">
        <v>4.7500000000000001E-2</v>
      </c>
      <c r="K4798" s="44">
        <v>2.9622000000000002E-2</v>
      </c>
      <c r="L4798" s="44">
        <v>1.8383400000000001E-2</v>
      </c>
      <c r="M4798" s="44">
        <v>1.7371899999999999E-2</v>
      </c>
      <c r="N4798" s="119"/>
    </row>
    <row r="4799" spans="4:14" ht="15.75" customHeight="1" x14ac:dyDescent="0.25">
      <c r="D4799" s="40"/>
      <c r="E4799" s="40"/>
      <c r="F4799" s="101">
        <v>43231</v>
      </c>
      <c r="G4799" s="44">
        <v>1.9187099999999999E-2</v>
      </c>
      <c r="H4799" s="44">
        <v>2.3424999999999998E-2</v>
      </c>
      <c r="I4799" s="44">
        <v>2.5150000000000002E-2</v>
      </c>
      <c r="J4799" s="44">
        <v>4.7500000000000001E-2</v>
      </c>
      <c r="K4799" s="44">
        <v>2.9694999999999999E-2</v>
      </c>
      <c r="L4799" s="44">
        <v>1.84298E-2</v>
      </c>
      <c r="M4799" s="44">
        <v>1.7373400000000001E-2</v>
      </c>
      <c r="N4799" s="119"/>
    </row>
    <row r="4800" spans="4:14" ht="15.75" customHeight="1" x14ac:dyDescent="0.25">
      <c r="D4800" s="40"/>
      <c r="E4800" s="40"/>
      <c r="F4800" s="101">
        <v>43234</v>
      </c>
      <c r="G4800" s="44">
        <v>1.9337500000000001E-2</v>
      </c>
      <c r="H4800" s="44">
        <v>2.3300000000000001E-2</v>
      </c>
      <c r="I4800" s="44">
        <v>2.5006300000000002E-2</v>
      </c>
      <c r="J4800" s="44">
        <v>4.7500000000000001E-2</v>
      </c>
      <c r="K4800" s="44">
        <v>3.0024000000000002E-2</v>
      </c>
      <c r="L4800" s="44">
        <v>1.8488899999999999E-2</v>
      </c>
      <c r="M4800" s="44">
        <v>1.7334700000000001E-2</v>
      </c>
      <c r="N4800" s="119"/>
    </row>
    <row r="4801" spans="4:14" ht="15.75" customHeight="1" x14ac:dyDescent="0.25">
      <c r="D4801" s="40"/>
      <c r="E4801" s="40"/>
      <c r="F4801" s="101">
        <v>43235</v>
      </c>
      <c r="G4801" s="44">
        <v>1.9387499999999998E-2</v>
      </c>
      <c r="H4801" s="44">
        <v>2.3206299999999999E-2</v>
      </c>
      <c r="I4801" s="44">
        <v>2.4925000000000003E-2</v>
      </c>
      <c r="J4801" s="44">
        <v>4.7500000000000001E-2</v>
      </c>
      <c r="K4801" s="44">
        <v>3.0722999999999997E-2</v>
      </c>
      <c r="L4801" s="44">
        <v>1.85138E-2</v>
      </c>
      <c r="M4801" s="44">
        <v>1.7383099999999999E-2</v>
      </c>
      <c r="N4801" s="119"/>
    </row>
    <row r="4802" spans="4:14" ht="15.75" customHeight="1" x14ac:dyDescent="0.25">
      <c r="D4802" s="40"/>
      <c r="E4802" s="40"/>
      <c r="F4802" s="101">
        <v>43236</v>
      </c>
      <c r="G4802" s="44">
        <v>1.9349999999999999E-2</v>
      </c>
      <c r="H4802" s="44">
        <v>2.3256299999999997E-2</v>
      </c>
      <c r="I4802" s="44">
        <v>2.4943800000000002E-2</v>
      </c>
      <c r="J4802" s="44">
        <v>4.7500000000000001E-2</v>
      </c>
      <c r="K4802" s="44">
        <v>3.0964000000000002E-2</v>
      </c>
      <c r="L4802" s="44">
        <v>1.8483700000000002E-2</v>
      </c>
      <c r="M4802" s="44">
        <v>1.7525300000000001E-2</v>
      </c>
      <c r="N4802" s="119"/>
    </row>
    <row r="4803" spans="4:14" ht="15.75" customHeight="1" x14ac:dyDescent="0.25">
      <c r="D4803" s="40"/>
      <c r="E4803" s="40"/>
      <c r="F4803" s="101">
        <v>43237</v>
      </c>
      <c r="G4803" s="44">
        <v>1.9477500000000002E-2</v>
      </c>
      <c r="H4803" s="44">
        <v>2.33125E-2</v>
      </c>
      <c r="I4803" s="44">
        <v>2.49938E-2</v>
      </c>
      <c r="J4803" s="44">
        <v>4.7500000000000001E-2</v>
      </c>
      <c r="K4803" s="44">
        <v>3.1112000000000001E-2</v>
      </c>
      <c r="L4803" s="44">
        <v>1.8324800000000002E-2</v>
      </c>
      <c r="M4803" s="44">
        <v>1.7525200000000001E-2</v>
      </c>
      <c r="N4803" s="119"/>
    </row>
    <row r="4804" spans="4:14" ht="15.75" customHeight="1" x14ac:dyDescent="0.25">
      <c r="D4804" s="40"/>
      <c r="E4804" s="40"/>
      <c r="F4804" s="101">
        <v>43238</v>
      </c>
      <c r="G4804" s="44">
        <v>1.95275E-2</v>
      </c>
      <c r="H4804" s="44">
        <v>2.32938E-2</v>
      </c>
      <c r="I4804" s="44">
        <v>2.4987499999999999E-2</v>
      </c>
      <c r="J4804" s="44">
        <v>4.7500000000000001E-2</v>
      </c>
      <c r="K4804" s="44">
        <v>3.0558999999999999E-2</v>
      </c>
      <c r="L4804" s="44">
        <v>1.8354600000000002E-2</v>
      </c>
      <c r="M4804" s="44">
        <v>1.75284E-2</v>
      </c>
      <c r="N4804" s="119"/>
    </row>
    <row r="4805" spans="4:14" ht="15.75" customHeight="1" x14ac:dyDescent="0.25">
      <c r="D4805" s="40"/>
      <c r="E4805" s="40"/>
      <c r="F4805" s="101">
        <v>43241</v>
      </c>
      <c r="G4805" s="44">
        <v>1.9612499999999998E-2</v>
      </c>
      <c r="H4805" s="44">
        <v>2.3300000000000001E-2</v>
      </c>
      <c r="I4805" s="44">
        <v>2.4987499999999999E-2</v>
      </c>
      <c r="J4805" s="44">
        <v>4.7500000000000001E-2</v>
      </c>
      <c r="K4805" s="44">
        <v>3.0596000000000002E-2</v>
      </c>
      <c r="L4805" s="44">
        <v>1.8366299999999999E-2</v>
      </c>
      <c r="M4805" s="44">
        <v>1.7677099999999998E-2</v>
      </c>
      <c r="N4805" s="119"/>
    </row>
    <row r="4806" spans="4:14" ht="15.75" customHeight="1" x14ac:dyDescent="0.25">
      <c r="D4806" s="40"/>
      <c r="E4806" s="40"/>
      <c r="F4806" s="101">
        <v>43242</v>
      </c>
      <c r="G4806" s="44">
        <v>1.9653799999999999E-2</v>
      </c>
      <c r="H4806" s="44">
        <v>2.3300000000000001E-2</v>
      </c>
      <c r="I4806" s="44">
        <v>2.49938E-2</v>
      </c>
      <c r="J4806" s="44">
        <v>4.7500000000000001E-2</v>
      </c>
      <c r="K4806" s="44">
        <v>3.0596999999999999E-2</v>
      </c>
      <c r="L4806" s="44">
        <v>1.8480700000000003E-2</v>
      </c>
      <c r="M4806" s="44">
        <v>1.77352E-2</v>
      </c>
      <c r="N4806" s="119"/>
    </row>
    <row r="4807" spans="4:14" ht="15.75" customHeight="1" x14ac:dyDescent="0.25">
      <c r="D4807" s="40"/>
      <c r="E4807" s="40"/>
      <c r="F4807" s="101">
        <v>43243</v>
      </c>
      <c r="G4807" s="44">
        <v>1.95969E-2</v>
      </c>
      <c r="H4807" s="44">
        <v>2.3300000000000001E-2</v>
      </c>
      <c r="I4807" s="44">
        <v>2.4975000000000001E-2</v>
      </c>
      <c r="J4807" s="44">
        <v>4.7500000000000001E-2</v>
      </c>
      <c r="K4807" s="44">
        <v>2.9935E-2</v>
      </c>
      <c r="L4807" s="44">
        <v>1.8401799999999999E-2</v>
      </c>
      <c r="M4807" s="44">
        <v>1.7907699999999999E-2</v>
      </c>
      <c r="N4807" s="119"/>
    </row>
    <row r="4808" spans="4:14" ht="15.75" customHeight="1" x14ac:dyDescent="0.25">
      <c r="D4808" s="40"/>
      <c r="E4808" s="40"/>
      <c r="F4808" s="101">
        <v>43244</v>
      </c>
      <c r="G4808" s="44">
        <v>1.9682700000000001E-2</v>
      </c>
      <c r="H4808" s="44">
        <v>2.3193800000000001E-2</v>
      </c>
      <c r="I4808" s="44">
        <v>2.4849999999999997E-2</v>
      </c>
      <c r="J4808" s="44">
        <v>4.7500000000000001E-2</v>
      </c>
      <c r="K4808" s="44">
        <v>2.9769999999999998E-2</v>
      </c>
      <c r="L4808" s="44">
        <v>1.8400099999999999E-2</v>
      </c>
      <c r="M4808" s="44">
        <v>1.7944599999999998E-2</v>
      </c>
      <c r="N4808" s="119"/>
    </row>
    <row r="4809" spans="4:14" ht="15.75" customHeight="1" x14ac:dyDescent="0.25">
      <c r="D4809" s="40"/>
      <c r="E4809" s="40"/>
      <c r="F4809" s="101">
        <v>43245</v>
      </c>
      <c r="G4809" s="44">
        <v>1.9756300000000001E-2</v>
      </c>
      <c r="H4809" s="44">
        <v>2.3181300000000002E-2</v>
      </c>
      <c r="I4809" s="44">
        <v>2.4818799999999999E-2</v>
      </c>
      <c r="J4809" s="44">
        <v>4.7500000000000001E-2</v>
      </c>
      <c r="K4809" s="44">
        <v>2.9312999999999999E-2</v>
      </c>
      <c r="L4809" s="44">
        <v>1.82902E-2</v>
      </c>
      <c r="M4809" s="44">
        <v>1.7961299999999999E-2</v>
      </c>
      <c r="N4809" s="119"/>
    </row>
    <row r="4810" spans="4:14" ht="15.75" customHeight="1" x14ac:dyDescent="0.25">
      <c r="D4810" s="40"/>
      <c r="E4810" s="40"/>
      <c r="F4810" s="101">
        <v>43248</v>
      </c>
      <c r="G4810" s="44" t="s">
        <v>33</v>
      </c>
      <c r="H4810" s="44" t="s">
        <v>33</v>
      </c>
      <c r="I4810" s="44" t="s">
        <v>33</v>
      </c>
      <c r="J4810" s="44" t="s">
        <v>33</v>
      </c>
      <c r="K4810" s="44">
        <v>2.9312999999999999E-2</v>
      </c>
      <c r="L4810" s="44" t="s">
        <v>33</v>
      </c>
      <c r="M4810" s="44">
        <v>1.7961299999999999E-2</v>
      </c>
      <c r="N4810" s="119"/>
    </row>
    <row r="4811" spans="4:14" ht="15.75" customHeight="1" x14ac:dyDescent="0.25">
      <c r="D4811" s="40"/>
      <c r="E4811" s="40"/>
      <c r="F4811" s="101">
        <v>43249</v>
      </c>
      <c r="G4811" s="44">
        <v>1.9803100000000001E-2</v>
      </c>
      <c r="H4811" s="44">
        <v>2.3071899999999999E-2</v>
      </c>
      <c r="I4811" s="44">
        <v>2.4700000000000003E-2</v>
      </c>
      <c r="J4811" s="44">
        <v>4.7500000000000001E-2</v>
      </c>
      <c r="K4811" s="44">
        <v>2.7810000000000001E-2</v>
      </c>
      <c r="L4811" s="44">
        <v>1.8296E-2</v>
      </c>
      <c r="M4811" s="44">
        <v>1.8194100000000001E-2</v>
      </c>
      <c r="N4811" s="119"/>
    </row>
    <row r="4812" spans="4:14" ht="15.75" customHeight="1" x14ac:dyDescent="0.25">
      <c r="D4812" s="40"/>
      <c r="E4812" s="40"/>
      <c r="F4812" s="101">
        <v>43250</v>
      </c>
      <c r="G4812" s="44">
        <v>1.9824600000000001E-2</v>
      </c>
      <c r="H4812" s="44">
        <v>2.3003100000000002E-2</v>
      </c>
      <c r="I4812" s="44">
        <v>2.4668800000000001E-2</v>
      </c>
      <c r="J4812" s="44">
        <v>4.7500000000000001E-2</v>
      </c>
      <c r="K4812" s="44">
        <v>2.8549999999999999E-2</v>
      </c>
      <c r="L4812" s="44">
        <v>1.83825E-2</v>
      </c>
      <c r="M4812" s="44">
        <v>1.8226300000000001E-2</v>
      </c>
      <c r="N4812" s="119"/>
    </row>
    <row r="4813" spans="4:14" ht="15.75" customHeight="1" x14ac:dyDescent="0.25">
      <c r="D4813" s="40"/>
      <c r="E4813" s="40"/>
      <c r="F4813" s="101">
        <v>43251</v>
      </c>
      <c r="G4813" s="44">
        <v>2.0007E-2</v>
      </c>
      <c r="H4813" s="44">
        <v>2.32125E-2</v>
      </c>
      <c r="I4813" s="44">
        <v>2.4737499999999999E-2</v>
      </c>
      <c r="J4813" s="44">
        <v>4.7500000000000001E-2</v>
      </c>
      <c r="K4813" s="44">
        <v>2.8586E-2</v>
      </c>
      <c r="L4813" s="44">
        <v>1.8330599999999999E-2</v>
      </c>
      <c r="M4813" s="44">
        <v>1.8260800000000001E-2</v>
      </c>
      <c r="N4813" s="119"/>
    </row>
    <row r="4814" spans="4:14" ht="15.75" customHeight="1" x14ac:dyDescent="0.25">
      <c r="D4814" s="40"/>
      <c r="E4814" s="40"/>
      <c r="F4814" s="101">
        <v>43252</v>
      </c>
      <c r="G4814" s="44">
        <v>2.00468E-2</v>
      </c>
      <c r="H4814" s="44">
        <v>2.31781E-2</v>
      </c>
      <c r="I4814" s="44">
        <v>2.47438E-2</v>
      </c>
      <c r="J4814" s="44">
        <v>4.7500000000000001E-2</v>
      </c>
      <c r="K4814" s="44">
        <v>2.9022000000000003E-2</v>
      </c>
      <c r="L4814" s="44">
        <v>1.865E-2</v>
      </c>
      <c r="M4814" s="44">
        <v>1.8552599999999999E-2</v>
      </c>
      <c r="N4814" s="119"/>
    </row>
    <row r="4815" spans="4:14" ht="15.75" customHeight="1" x14ac:dyDescent="0.25">
      <c r="D4815" s="40"/>
      <c r="E4815" s="40"/>
      <c r="F4815" s="101">
        <v>43255</v>
      </c>
      <c r="G4815" s="44">
        <v>2.01297E-2</v>
      </c>
      <c r="H4815" s="44">
        <v>2.3138100000000002E-2</v>
      </c>
      <c r="I4815" s="44">
        <v>2.4840000000000001E-2</v>
      </c>
      <c r="J4815" s="44">
        <v>4.7500000000000001E-2</v>
      </c>
      <c r="K4815" s="44">
        <v>2.9424000000000002E-2</v>
      </c>
      <c r="L4815" s="44">
        <v>1.8647800000000003E-2</v>
      </c>
      <c r="M4815" s="44">
        <v>1.8749700000000001E-2</v>
      </c>
      <c r="N4815" s="119"/>
    </row>
    <row r="4816" spans="4:14" ht="15.75" customHeight="1" x14ac:dyDescent="0.25">
      <c r="D4816" s="40"/>
      <c r="E4816" s="40"/>
      <c r="F4816" s="101">
        <v>43256</v>
      </c>
      <c r="G4816" s="44">
        <v>2.02454E-2</v>
      </c>
      <c r="H4816" s="44">
        <v>2.3191899999999998E-2</v>
      </c>
      <c r="I4816" s="44">
        <v>2.4796299999999997E-2</v>
      </c>
      <c r="J4816" s="44">
        <v>4.7500000000000001E-2</v>
      </c>
      <c r="K4816" s="44">
        <v>2.9277000000000001E-2</v>
      </c>
      <c r="L4816" s="44">
        <v>1.8758399999999998E-2</v>
      </c>
      <c r="M4816" s="44">
        <v>1.8773700000000001E-2</v>
      </c>
      <c r="N4816" s="119"/>
    </row>
    <row r="4817" spans="4:14" ht="15.75" customHeight="1" x14ac:dyDescent="0.25">
      <c r="D4817" s="40"/>
      <c r="E4817" s="40"/>
      <c r="F4817" s="101">
        <v>43257</v>
      </c>
      <c r="G4817" s="44">
        <v>2.0296099999999997E-2</v>
      </c>
      <c r="H4817" s="44">
        <v>2.3208799999999998E-2</v>
      </c>
      <c r="I4817" s="44">
        <v>2.4837500000000002E-2</v>
      </c>
      <c r="J4817" s="44">
        <v>4.7500000000000001E-2</v>
      </c>
      <c r="K4817" s="44">
        <v>2.9716999999999997E-2</v>
      </c>
      <c r="L4817" s="44">
        <v>1.8765899999999999E-2</v>
      </c>
      <c r="M4817" s="44">
        <v>1.8847199999999998E-2</v>
      </c>
      <c r="N4817" s="119"/>
    </row>
    <row r="4818" spans="4:14" ht="15.75" customHeight="1" x14ac:dyDescent="0.25">
      <c r="D4818" s="40"/>
      <c r="E4818" s="40"/>
      <c r="F4818" s="101">
        <v>43258</v>
      </c>
      <c r="G4818" s="44">
        <v>2.0463800000000001E-2</v>
      </c>
      <c r="H4818" s="44">
        <v>2.3271299999999998E-2</v>
      </c>
      <c r="I4818" s="44">
        <v>2.4918800000000001E-2</v>
      </c>
      <c r="J4818" s="44">
        <v>4.7500000000000001E-2</v>
      </c>
      <c r="K4818" s="44">
        <v>2.9203999999999997E-2</v>
      </c>
      <c r="L4818" s="44">
        <v>1.88703E-2</v>
      </c>
      <c r="M4818" s="44">
        <v>1.8939899999999999E-2</v>
      </c>
      <c r="N4818" s="119"/>
    </row>
    <row r="4819" spans="4:14" ht="15.75" customHeight="1" x14ac:dyDescent="0.25">
      <c r="D4819" s="40"/>
      <c r="E4819" s="40"/>
      <c r="F4819" s="101">
        <v>43259</v>
      </c>
      <c r="G4819" s="44">
        <v>2.0461699999999999E-2</v>
      </c>
      <c r="H4819" s="44">
        <v>2.3263099999999998E-2</v>
      </c>
      <c r="I4819" s="44">
        <v>2.48875E-2</v>
      </c>
      <c r="J4819" s="44">
        <v>4.7500000000000001E-2</v>
      </c>
      <c r="K4819" s="44">
        <v>2.9461000000000001E-2</v>
      </c>
      <c r="L4819" s="44">
        <v>1.90384E-2</v>
      </c>
      <c r="M4819" s="44">
        <v>1.8998399999999999E-2</v>
      </c>
      <c r="N4819" s="119"/>
    </row>
    <row r="4820" spans="4:14" ht="15.75" customHeight="1" x14ac:dyDescent="0.25">
      <c r="D4820" s="40"/>
      <c r="E4820" s="40"/>
      <c r="F4820" s="101">
        <v>43262</v>
      </c>
      <c r="G4820" s="44">
        <v>2.04738E-2</v>
      </c>
      <c r="H4820" s="44">
        <v>2.3326300000000001E-2</v>
      </c>
      <c r="I4820" s="44">
        <v>2.49313E-2</v>
      </c>
      <c r="J4820" s="44">
        <v>4.7500000000000001E-2</v>
      </c>
      <c r="K4820" s="44">
        <v>2.9516000000000001E-2</v>
      </c>
      <c r="L4820" s="44">
        <v>1.9106100000000001E-2</v>
      </c>
      <c r="M4820" s="44">
        <v>1.9200999999999999E-2</v>
      </c>
      <c r="N4820" s="119"/>
    </row>
    <row r="4821" spans="4:14" ht="15.75" customHeight="1" x14ac:dyDescent="0.25">
      <c r="D4821" s="40"/>
      <c r="E4821" s="40"/>
      <c r="F4821" s="101">
        <v>43263</v>
      </c>
      <c r="G4821" s="44">
        <v>2.0572499999999997E-2</v>
      </c>
      <c r="H4821" s="44">
        <v>2.33563E-2</v>
      </c>
      <c r="I4821" s="44">
        <v>2.4987499999999999E-2</v>
      </c>
      <c r="J4821" s="44">
        <v>4.7500000000000001E-2</v>
      </c>
      <c r="K4821" s="44">
        <v>2.9607999999999999E-2</v>
      </c>
      <c r="L4821" s="44">
        <v>1.9299999999999998E-2</v>
      </c>
      <c r="M4821" s="44">
        <v>1.9267799999999998E-2</v>
      </c>
      <c r="N4821" s="119"/>
    </row>
    <row r="4822" spans="4:14" ht="15.75" customHeight="1" x14ac:dyDescent="0.25">
      <c r="D4822" s="40"/>
      <c r="E4822" s="40"/>
      <c r="F4822" s="101">
        <v>43264</v>
      </c>
      <c r="G4822" s="44">
        <v>2.0732499999999997E-2</v>
      </c>
      <c r="H4822" s="44">
        <v>2.3406300000000001E-2</v>
      </c>
      <c r="I4822" s="44">
        <v>2.5001300000000001E-2</v>
      </c>
      <c r="J4822" s="44">
        <v>4.7500000000000001E-2</v>
      </c>
      <c r="K4822" s="44">
        <v>2.9662999999999998E-2</v>
      </c>
      <c r="L4822" s="44">
        <v>1.9577299999999999E-2</v>
      </c>
      <c r="M4822" s="44">
        <v>1.93446E-2</v>
      </c>
      <c r="N4822" s="119"/>
    </row>
    <row r="4823" spans="4:14" ht="15.75" customHeight="1" x14ac:dyDescent="0.25">
      <c r="D4823" s="40"/>
      <c r="E4823" s="40"/>
      <c r="F4823" s="101">
        <v>43265</v>
      </c>
      <c r="G4823" s="44">
        <v>2.08506E-2</v>
      </c>
      <c r="H4823" s="44">
        <v>2.33469E-2</v>
      </c>
      <c r="I4823" s="44">
        <v>2.5028800000000004E-2</v>
      </c>
      <c r="J4823" s="44">
        <v>0.05</v>
      </c>
      <c r="K4823" s="44">
        <v>2.9350999999999999E-2</v>
      </c>
      <c r="L4823" s="44">
        <v>1.96443E-2</v>
      </c>
      <c r="M4823" s="44">
        <v>1.93844E-2</v>
      </c>
      <c r="N4823" s="119"/>
    </row>
    <row r="4824" spans="4:14" ht="15.75" customHeight="1" x14ac:dyDescent="0.25">
      <c r="D4824" s="40"/>
      <c r="E4824" s="40"/>
      <c r="F4824" s="101">
        <v>43266</v>
      </c>
      <c r="G4824" s="44">
        <v>2.0849400000000001E-2</v>
      </c>
      <c r="H4824" s="44">
        <v>2.32594E-2</v>
      </c>
      <c r="I4824" s="44">
        <v>2.5037500000000001E-2</v>
      </c>
      <c r="J4824" s="44">
        <v>0.05</v>
      </c>
      <c r="K4824" s="44">
        <v>2.9205000000000002E-2</v>
      </c>
      <c r="L4824" s="44">
        <v>1.9748100000000001E-2</v>
      </c>
      <c r="M4824" s="44">
        <v>1.9395800000000001E-2</v>
      </c>
      <c r="N4824" s="119"/>
    </row>
    <row r="4825" spans="4:14" ht="15.75" customHeight="1" x14ac:dyDescent="0.25">
      <c r="D4825" s="40"/>
      <c r="E4825" s="40"/>
      <c r="F4825" s="101">
        <v>43269</v>
      </c>
      <c r="G4825" s="44">
        <v>2.0837500000000002E-2</v>
      </c>
      <c r="H4825" s="44">
        <v>2.3246900000000001E-2</v>
      </c>
      <c r="I4825" s="44">
        <v>2.4968799999999999E-2</v>
      </c>
      <c r="J4825" s="44">
        <v>0.05</v>
      </c>
      <c r="K4825" s="44">
        <v>2.9169E-2</v>
      </c>
      <c r="L4825" s="44">
        <v>1.9829599999999999E-2</v>
      </c>
      <c r="M4825" s="44">
        <v>1.9421399999999998E-2</v>
      </c>
      <c r="N4825" s="119"/>
    </row>
    <row r="4826" spans="4:14" ht="15.75" customHeight="1" x14ac:dyDescent="0.25">
      <c r="D4826" s="40"/>
      <c r="E4826" s="40"/>
      <c r="F4826" s="101">
        <v>43270</v>
      </c>
      <c r="G4826" s="44">
        <v>2.0878800000000003E-2</v>
      </c>
      <c r="H4826" s="44">
        <v>2.33025E-2</v>
      </c>
      <c r="I4826" s="44">
        <v>2.495E-2</v>
      </c>
      <c r="J4826" s="44">
        <v>0.05</v>
      </c>
      <c r="K4826" s="44">
        <v>2.8967E-2</v>
      </c>
      <c r="L4826" s="44">
        <v>1.9965900000000002E-2</v>
      </c>
      <c r="M4826" s="44">
        <v>1.9421399999999998E-2</v>
      </c>
      <c r="N4826" s="119"/>
    </row>
    <row r="4827" spans="4:14" ht="15.75" customHeight="1" x14ac:dyDescent="0.25">
      <c r="D4827" s="40"/>
      <c r="E4827" s="40"/>
      <c r="F4827" s="101">
        <v>43271</v>
      </c>
      <c r="G4827" s="44">
        <v>2.0836299999999999E-2</v>
      </c>
      <c r="H4827" s="44">
        <v>2.3318800000000001E-2</v>
      </c>
      <c r="I4827" s="44">
        <v>2.5008800000000001E-2</v>
      </c>
      <c r="J4827" s="44">
        <v>0.05</v>
      </c>
      <c r="K4827" s="44">
        <v>2.9388999999999998E-2</v>
      </c>
      <c r="L4827" s="44">
        <v>2.0007899999999999E-2</v>
      </c>
      <c r="M4827" s="44">
        <v>1.94281E-2</v>
      </c>
      <c r="N4827" s="119"/>
    </row>
    <row r="4828" spans="4:14" ht="15.75" customHeight="1" x14ac:dyDescent="0.25">
      <c r="D4828" s="40"/>
      <c r="E4828" s="40"/>
      <c r="F4828" s="101">
        <v>43272</v>
      </c>
      <c r="G4828" s="44">
        <v>2.0911300000000001E-2</v>
      </c>
      <c r="H4828" s="44">
        <v>2.3350599999999999E-2</v>
      </c>
      <c r="I4828" s="44">
        <v>2.5043799999999998E-2</v>
      </c>
      <c r="J4828" s="44">
        <v>0.05</v>
      </c>
      <c r="K4828" s="44">
        <v>2.8967E-2</v>
      </c>
      <c r="L4828" s="44">
        <v>2.0153299999999999E-2</v>
      </c>
      <c r="M4828" s="44">
        <v>1.9393800000000003E-2</v>
      </c>
      <c r="N4828" s="119"/>
    </row>
    <row r="4829" spans="4:14" ht="15.75" customHeight="1" x14ac:dyDescent="0.25">
      <c r="D4829" s="40"/>
      <c r="E4829" s="40"/>
      <c r="F4829" s="101">
        <v>43273</v>
      </c>
      <c r="G4829" s="44">
        <v>2.09775E-2</v>
      </c>
      <c r="H4829" s="44">
        <v>2.3388800000000001E-2</v>
      </c>
      <c r="I4829" s="44">
        <v>2.5075E-2</v>
      </c>
      <c r="J4829" s="44">
        <v>0.05</v>
      </c>
      <c r="K4829" s="44">
        <v>2.8948999999999999E-2</v>
      </c>
      <c r="L4829" s="44">
        <v>2.0192999999999999E-2</v>
      </c>
      <c r="M4829" s="44">
        <v>1.9415100000000001E-2</v>
      </c>
      <c r="N4829" s="119"/>
    </row>
    <row r="4830" spans="4:14" ht="15.75" customHeight="1" x14ac:dyDescent="0.25">
      <c r="D4830" s="40"/>
      <c r="E4830" s="40"/>
      <c r="F4830" s="101">
        <v>43276</v>
      </c>
      <c r="G4830" s="44">
        <v>2.10288E-2</v>
      </c>
      <c r="H4830" s="44">
        <v>2.3370000000000002E-2</v>
      </c>
      <c r="I4830" s="44">
        <v>2.5024999999999999E-2</v>
      </c>
      <c r="J4830" s="44">
        <v>0.05</v>
      </c>
      <c r="K4830" s="44">
        <v>2.8803000000000002E-2</v>
      </c>
      <c r="L4830" s="44">
        <v>2.0294500000000004E-2</v>
      </c>
      <c r="M4830" s="44">
        <v>1.9397999999999999E-2</v>
      </c>
      <c r="N4830" s="119"/>
    </row>
    <row r="4831" spans="4:14" ht="15.75" customHeight="1" x14ac:dyDescent="0.25">
      <c r="D4831" s="40"/>
      <c r="E4831" s="40"/>
      <c r="F4831" s="101">
        <v>43277</v>
      </c>
      <c r="G4831" s="44">
        <v>2.1018800000000001E-2</v>
      </c>
      <c r="H4831" s="44">
        <v>2.33563E-2</v>
      </c>
      <c r="I4831" s="44">
        <v>2.5024999999999999E-2</v>
      </c>
      <c r="J4831" s="44">
        <v>0.05</v>
      </c>
      <c r="K4831" s="44">
        <v>2.8766E-2</v>
      </c>
      <c r="L4831" s="44">
        <v>2.02717E-2</v>
      </c>
      <c r="M4831" s="44">
        <v>1.9384699999999998E-2</v>
      </c>
      <c r="N4831" s="119"/>
    </row>
    <row r="4832" spans="4:14" ht="15.75" customHeight="1" x14ac:dyDescent="0.25">
      <c r="D4832" s="40"/>
      <c r="E4832" s="40"/>
      <c r="F4832" s="101">
        <v>43278</v>
      </c>
      <c r="G4832" s="44">
        <v>2.0935000000000002E-2</v>
      </c>
      <c r="H4832" s="44">
        <v>2.3343799999999998E-2</v>
      </c>
      <c r="I4832" s="44">
        <v>2.5006300000000002E-2</v>
      </c>
      <c r="J4832" s="44">
        <v>0.05</v>
      </c>
      <c r="K4832" s="44">
        <v>2.8256E-2</v>
      </c>
      <c r="L4832" s="44">
        <v>2.0361199999999999E-2</v>
      </c>
      <c r="M4832" s="44">
        <v>1.9384699999999998E-2</v>
      </c>
      <c r="N4832" s="119"/>
    </row>
    <row r="4833" spans="4:14" ht="15.75" customHeight="1" x14ac:dyDescent="0.25">
      <c r="D4833" s="40"/>
      <c r="E4833" s="40"/>
      <c r="F4833" s="101">
        <v>43279</v>
      </c>
      <c r="G4833" s="44">
        <v>2.09213E-2</v>
      </c>
      <c r="H4833" s="44">
        <v>2.33738E-2</v>
      </c>
      <c r="I4833" s="44">
        <v>2.5012500000000003E-2</v>
      </c>
      <c r="J4833" s="44">
        <v>0.05</v>
      </c>
      <c r="K4833" s="44">
        <v>2.8365000000000001E-2</v>
      </c>
      <c r="L4833" s="44">
        <v>2.0382899999999999E-2</v>
      </c>
      <c r="M4833" s="44">
        <v>1.9343699999999998E-2</v>
      </c>
      <c r="N4833" s="119"/>
    </row>
    <row r="4834" spans="4:14" ht="15.75" customHeight="1" x14ac:dyDescent="0.25">
      <c r="D4834" s="40"/>
      <c r="E4834" s="40"/>
      <c r="F4834" s="101">
        <v>43280</v>
      </c>
      <c r="G4834" s="44">
        <v>2.0902500000000001E-2</v>
      </c>
      <c r="H4834" s="44">
        <v>2.33575E-2</v>
      </c>
      <c r="I4834" s="44">
        <v>2.5012500000000003E-2</v>
      </c>
      <c r="J4834" s="44">
        <v>0.05</v>
      </c>
      <c r="K4834" s="44">
        <v>2.8601000000000001E-2</v>
      </c>
      <c r="L4834" s="44">
        <v>2.03944E-2</v>
      </c>
      <c r="M4834" s="44">
        <v>1.9344099999999999E-2</v>
      </c>
      <c r="N4834" s="119"/>
    </row>
    <row r="4835" spans="4:14" ht="15.75" customHeight="1" x14ac:dyDescent="0.25">
      <c r="D4835" s="40"/>
      <c r="E4835" s="40"/>
      <c r="F4835" s="101">
        <v>43283</v>
      </c>
      <c r="G4835" s="44">
        <v>2.0999400000000001E-2</v>
      </c>
      <c r="H4835" s="44">
        <v>2.3424999999999998E-2</v>
      </c>
      <c r="I4835" s="44">
        <v>2.5096899999999998E-2</v>
      </c>
      <c r="J4835" s="44">
        <v>0.05</v>
      </c>
      <c r="K4835" s="44">
        <v>2.8711E-2</v>
      </c>
      <c r="L4835" s="44">
        <v>2.0411700000000001E-2</v>
      </c>
      <c r="M4835" s="44">
        <v>1.9127700000000001E-2</v>
      </c>
      <c r="N4835" s="119"/>
    </row>
    <row r="4836" spans="4:14" ht="15.75" customHeight="1" x14ac:dyDescent="0.25">
      <c r="D4836" s="40"/>
      <c r="E4836" s="40"/>
      <c r="F4836" s="101">
        <v>43284</v>
      </c>
      <c r="G4836" s="44">
        <v>2.08588E-2</v>
      </c>
      <c r="H4836" s="44">
        <v>2.3372500000000001E-2</v>
      </c>
      <c r="I4836" s="44">
        <v>2.5068800000000002E-2</v>
      </c>
      <c r="J4836" s="44">
        <v>0.05</v>
      </c>
      <c r="K4836" s="44">
        <v>2.8309000000000001E-2</v>
      </c>
      <c r="L4836" s="44">
        <v>2.0383100000000001E-2</v>
      </c>
      <c r="M4836" s="44">
        <v>1.9085700000000001E-2</v>
      </c>
      <c r="N4836" s="119"/>
    </row>
    <row r="4837" spans="4:14" ht="15.75" customHeight="1" x14ac:dyDescent="0.25">
      <c r="D4837" s="40"/>
      <c r="E4837" s="40"/>
      <c r="F4837" s="101">
        <v>43285</v>
      </c>
      <c r="G4837" s="44">
        <v>2.0872500000000002E-2</v>
      </c>
      <c r="H4837" s="44">
        <v>2.3373100000000001E-2</v>
      </c>
      <c r="I4837" s="44">
        <v>2.5059399999999999E-2</v>
      </c>
      <c r="J4837" s="44" t="s">
        <v>33</v>
      </c>
      <c r="K4837" s="44">
        <v>2.8309000000000001E-2</v>
      </c>
      <c r="L4837" s="44" t="s">
        <v>33</v>
      </c>
      <c r="M4837" s="44">
        <v>1.9085700000000001E-2</v>
      </c>
      <c r="N4837" s="119"/>
    </row>
    <row r="4838" spans="4:14" ht="15.75" customHeight="1" x14ac:dyDescent="0.25">
      <c r="D4838" s="40"/>
      <c r="E4838" s="40"/>
      <c r="F4838" s="101">
        <v>43286</v>
      </c>
      <c r="G4838" s="44">
        <v>2.0971299999999998E-2</v>
      </c>
      <c r="H4838" s="44">
        <v>2.3386300000000002E-2</v>
      </c>
      <c r="I4838" s="44">
        <v>2.5202499999999999E-2</v>
      </c>
      <c r="J4838" s="44">
        <v>0.05</v>
      </c>
      <c r="K4838" s="44">
        <v>2.8291E-2</v>
      </c>
      <c r="L4838" s="44">
        <v>2.0276800000000001E-2</v>
      </c>
      <c r="M4838" s="44">
        <v>1.8983799999999999E-2</v>
      </c>
      <c r="N4838" s="119"/>
    </row>
    <row r="4839" spans="4:14" ht="15.75" customHeight="1" x14ac:dyDescent="0.25">
      <c r="D4839" s="40"/>
      <c r="E4839" s="40"/>
      <c r="F4839" s="101">
        <v>43287</v>
      </c>
      <c r="G4839" s="44">
        <v>2.0862500000000003E-2</v>
      </c>
      <c r="H4839" s="44">
        <v>2.3314400000000002E-2</v>
      </c>
      <c r="I4839" s="44">
        <v>2.5081300000000001E-2</v>
      </c>
      <c r="J4839" s="44">
        <v>0.05</v>
      </c>
      <c r="K4839" s="44">
        <v>2.8216999999999999E-2</v>
      </c>
      <c r="L4839" s="44">
        <v>2.0136100000000001E-2</v>
      </c>
      <c r="M4839" s="44">
        <v>1.89596E-2</v>
      </c>
      <c r="N4839" s="119"/>
    </row>
    <row r="4840" spans="4:14" ht="15.75" customHeight="1" x14ac:dyDescent="0.25">
      <c r="D4840" s="40"/>
      <c r="E4840" s="40"/>
      <c r="F4840" s="101">
        <v>43290</v>
      </c>
      <c r="G4840" s="44">
        <v>2.0775000000000002E-2</v>
      </c>
      <c r="H4840" s="44">
        <v>2.3331300000000003E-2</v>
      </c>
      <c r="I4840" s="44">
        <v>2.5087499999999999E-2</v>
      </c>
      <c r="J4840" s="44">
        <v>0.05</v>
      </c>
      <c r="K4840" s="44">
        <v>2.8563999999999999E-2</v>
      </c>
      <c r="L4840" s="44">
        <v>2.0057999999999999E-2</v>
      </c>
      <c r="M4840" s="44">
        <v>1.8901600000000001E-2</v>
      </c>
      <c r="N4840" s="119"/>
    </row>
    <row r="4841" spans="4:14" ht="15.75" customHeight="1" x14ac:dyDescent="0.25">
      <c r="D4841" s="40"/>
      <c r="E4841" s="40"/>
      <c r="F4841" s="101">
        <v>43291</v>
      </c>
      <c r="G4841" s="44">
        <v>2.0664999999999999E-2</v>
      </c>
      <c r="H4841" s="44">
        <v>2.33744E-2</v>
      </c>
      <c r="I4841" s="44">
        <v>2.51188E-2</v>
      </c>
      <c r="J4841" s="44">
        <v>0.05</v>
      </c>
      <c r="K4841" s="44">
        <v>2.8490999999999999E-2</v>
      </c>
      <c r="L4841" s="44">
        <v>2.0153799999999999E-2</v>
      </c>
      <c r="M4841" s="44">
        <v>1.8908000000000001E-2</v>
      </c>
      <c r="N4841" s="119"/>
    </row>
    <row r="4842" spans="4:14" ht="15.75" customHeight="1" x14ac:dyDescent="0.25">
      <c r="D4842" s="40"/>
      <c r="E4842" s="40"/>
      <c r="F4842" s="101">
        <v>43292</v>
      </c>
      <c r="G4842" s="44">
        <v>2.0742500000000001E-2</v>
      </c>
      <c r="H4842" s="44">
        <v>2.3370000000000002E-2</v>
      </c>
      <c r="I4842" s="44">
        <v>2.5123799999999998E-2</v>
      </c>
      <c r="J4842" s="44">
        <v>0.05</v>
      </c>
      <c r="K4842" s="44">
        <v>2.8490999999999999E-2</v>
      </c>
      <c r="L4842" s="44">
        <v>2.0175900000000004E-2</v>
      </c>
      <c r="M4842" s="44">
        <v>1.8918500000000001E-2</v>
      </c>
      <c r="N4842" s="119"/>
    </row>
    <row r="4843" spans="4:14" ht="15.75" customHeight="1" x14ac:dyDescent="0.25">
      <c r="D4843" s="40"/>
      <c r="E4843" s="40"/>
      <c r="F4843" s="101">
        <v>43293</v>
      </c>
      <c r="G4843" s="44">
        <v>2.07163E-2</v>
      </c>
      <c r="H4843" s="44">
        <v>2.33919E-2</v>
      </c>
      <c r="I4843" s="44">
        <v>2.5196299999999998E-2</v>
      </c>
      <c r="J4843" s="44">
        <v>0.05</v>
      </c>
      <c r="K4843" s="44">
        <v>2.8454E-2</v>
      </c>
      <c r="L4843" s="44">
        <v>2.0255499999999999E-2</v>
      </c>
      <c r="M4843" s="44">
        <v>1.89181E-2</v>
      </c>
      <c r="N4843" s="119"/>
    </row>
    <row r="4844" spans="4:14" ht="15.75" customHeight="1" x14ac:dyDescent="0.25">
      <c r="D4844" s="40"/>
      <c r="E4844" s="40"/>
      <c r="F4844" s="101">
        <v>43294</v>
      </c>
      <c r="G4844" s="44">
        <v>2.0732499999999997E-2</v>
      </c>
      <c r="H4844" s="44">
        <v>2.3359999999999999E-2</v>
      </c>
      <c r="I4844" s="44">
        <v>2.52088E-2</v>
      </c>
      <c r="J4844" s="44">
        <v>0.05</v>
      </c>
      <c r="K4844" s="44">
        <v>2.8271000000000001E-2</v>
      </c>
      <c r="L4844" s="44">
        <v>2.0155599999999999E-2</v>
      </c>
      <c r="M4844" s="44">
        <v>1.8914400000000001E-2</v>
      </c>
      <c r="N4844" s="119"/>
    </row>
    <row r="4845" spans="4:14" ht="15.75" customHeight="1" x14ac:dyDescent="0.25">
      <c r="D4845" s="40"/>
      <c r="E4845" s="40"/>
      <c r="F4845" s="101">
        <v>43297</v>
      </c>
      <c r="G4845" s="44">
        <v>2.0785000000000001E-2</v>
      </c>
      <c r="H4845" s="44">
        <v>2.3326300000000001E-2</v>
      </c>
      <c r="I4845" s="44">
        <v>2.5184999999999999E-2</v>
      </c>
      <c r="J4845" s="44">
        <v>0.05</v>
      </c>
      <c r="K4845" s="44">
        <v>2.8582E-2</v>
      </c>
      <c r="L4845" s="44">
        <v>2.0104400000000001E-2</v>
      </c>
      <c r="M4845" s="44">
        <v>1.8953299999999999E-2</v>
      </c>
      <c r="N4845" s="119"/>
    </row>
    <row r="4846" spans="4:14" ht="15.75" customHeight="1" x14ac:dyDescent="0.25">
      <c r="D4846" s="40"/>
      <c r="E4846" s="40"/>
      <c r="F4846" s="101">
        <v>43298</v>
      </c>
      <c r="G4846" s="44">
        <v>2.0817499999999999E-2</v>
      </c>
      <c r="H4846" s="44">
        <v>2.34194E-2</v>
      </c>
      <c r="I4846" s="44">
        <v>2.5231300000000002E-2</v>
      </c>
      <c r="J4846" s="44">
        <v>0.05</v>
      </c>
      <c r="K4846" s="44">
        <v>2.86E-2</v>
      </c>
      <c r="L4846" s="44">
        <v>2.01035E-2</v>
      </c>
      <c r="M4846" s="44">
        <v>1.8966199999999999E-2</v>
      </c>
      <c r="N4846" s="119"/>
    </row>
    <row r="4847" spans="4:14" ht="15.75" customHeight="1" x14ac:dyDescent="0.25">
      <c r="D4847" s="40"/>
      <c r="E4847" s="40"/>
      <c r="F4847" s="101">
        <v>43299</v>
      </c>
      <c r="G4847" s="44">
        <v>2.0862500000000003E-2</v>
      </c>
      <c r="H4847" s="44">
        <v>2.3475000000000003E-2</v>
      </c>
      <c r="I4847" s="44">
        <v>2.5266299999999998E-2</v>
      </c>
      <c r="J4847" s="44">
        <v>0.05</v>
      </c>
      <c r="K4847" s="44">
        <v>2.8692000000000002E-2</v>
      </c>
      <c r="L4847" s="44">
        <v>2.0118800000000003E-2</v>
      </c>
      <c r="M4847" s="44">
        <v>1.8964000000000002E-2</v>
      </c>
      <c r="N4847" s="119"/>
    </row>
    <row r="4848" spans="4:14" ht="15.75" customHeight="1" x14ac:dyDescent="0.25">
      <c r="D4848" s="40"/>
      <c r="E4848" s="40"/>
      <c r="F4848" s="101">
        <v>43300</v>
      </c>
      <c r="G4848" s="44">
        <v>2.0809999999999999E-2</v>
      </c>
      <c r="H4848" s="44">
        <v>2.3470599999999998E-2</v>
      </c>
      <c r="I4848" s="44">
        <v>2.52725E-2</v>
      </c>
      <c r="J4848" s="44">
        <v>0.05</v>
      </c>
      <c r="K4848" s="44">
        <v>2.8380000000000002E-2</v>
      </c>
      <c r="L4848" s="44">
        <v>2.0127300000000001E-2</v>
      </c>
      <c r="M4848" s="44">
        <v>1.89619E-2</v>
      </c>
      <c r="N4848" s="119"/>
    </row>
    <row r="4849" spans="4:14" ht="15.75" customHeight="1" x14ac:dyDescent="0.25">
      <c r="D4849" s="40"/>
      <c r="E4849" s="40"/>
      <c r="F4849" s="101">
        <v>43301</v>
      </c>
      <c r="G4849" s="44">
        <v>2.069E-2</v>
      </c>
      <c r="H4849" s="44">
        <v>2.3415599999999998E-2</v>
      </c>
      <c r="I4849" s="44">
        <v>2.5242499999999998E-2</v>
      </c>
      <c r="J4849" s="44">
        <v>0.05</v>
      </c>
      <c r="K4849" s="44">
        <v>2.8930999999999998E-2</v>
      </c>
      <c r="L4849" s="44">
        <v>2.01567E-2</v>
      </c>
      <c r="M4849" s="44">
        <v>1.89596E-2</v>
      </c>
      <c r="N4849" s="119"/>
    </row>
    <row r="4850" spans="4:14" ht="15.75" customHeight="1" x14ac:dyDescent="0.25">
      <c r="D4850" s="40"/>
      <c r="E4850" s="40"/>
      <c r="F4850" s="101">
        <v>43304</v>
      </c>
      <c r="G4850" s="44">
        <v>2.06363E-2</v>
      </c>
      <c r="H4850" s="44">
        <v>2.3353100000000002E-2</v>
      </c>
      <c r="I4850" s="44">
        <v>2.52088E-2</v>
      </c>
      <c r="J4850" s="44">
        <v>0.05</v>
      </c>
      <c r="K4850" s="44">
        <v>2.9540999999999998E-2</v>
      </c>
      <c r="L4850" s="44">
        <v>2.0156900000000002E-2</v>
      </c>
      <c r="M4850" s="44">
        <v>1.8979099999999999E-2</v>
      </c>
      <c r="N4850" s="119"/>
    </row>
    <row r="4851" spans="4:14" ht="15.75" customHeight="1" x14ac:dyDescent="0.25">
      <c r="D4851" s="40"/>
      <c r="E4851" s="40"/>
      <c r="F4851" s="101">
        <v>43305</v>
      </c>
      <c r="G4851" s="44">
        <v>2.0701299999999999E-2</v>
      </c>
      <c r="H4851" s="44">
        <v>2.3348799999999999E-2</v>
      </c>
      <c r="I4851" s="44">
        <v>2.5225000000000001E-2</v>
      </c>
      <c r="J4851" s="44">
        <v>0.05</v>
      </c>
      <c r="K4851" s="44">
        <v>2.9485999999999998E-2</v>
      </c>
      <c r="L4851" s="44">
        <v>2.0118200000000003E-2</v>
      </c>
      <c r="M4851" s="44">
        <v>1.90017E-2</v>
      </c>
      <c r="N4851" s="119"/>
    </row>
    <row r="4852" spans="4:14" ht="15.75" customHeight="1" x14ac:dyDescent="0.25">
      <c r="D4852" s="40"/>
      <c r="E4852" s="40"/>
      <c r="F4852" s="101">
        <v>43306</v>
      </c>
      <c r="G4852" s="44">
        <v>2.07688E-2</v>
      </c>
      <c r="H4852" s="44">
        <v>2.3368799999999999E-2</v>
      </c>
      <c r="I4852" s="44">
        <v>2.5225000000000001E-2</v>
      </c>
      <c r="J4852" s="44">
        <v>0.05</v>
      </c>
      <c r="K4852" s="44">
        <v>2.9746000000000002E-2</v>
      </c>
      <c r="L4852" s="44">
        <v>2.0053200000000004E-2</v>
      </c>
      <c r="M4852" s="44">
        <v>1.9049E-2</v>
      </c>
      <c r="N4852" s="119"/>
    </row>
    <row r="4853" spans="4:14" ht="15.75" customHeight="1" x14ac:dyDescent="0.25">
      <c r="D4853" s="40"/>
      <c r="E4853" s="40"/>
      <c r="F4853" s="101">
        <v>43307</v>
      </c>
      <c r="G4853" s="44">
        <v>2.07163E-2</v>
      </c>
      <c r="H4853" s="44">
        <v>2.3388800000000001E-2</v>
      </c>
      <c r="I4853" s="44">
        <v>2.5286300000000001E-2</v>
      </c>
      <c r="J4853" s="44">
        <v>0.05</v>
      </c>
      <c r="K4853" s="44">
        <v>2.9763999999999999E-2</v>
      </c>
      <c r="L4853" s="44">
        <v>2.00825E-2</v>
      </c>
      <c r="M4853" s="44">
        <v>1.90589E-2</v>
      </c>
      <c r="N4853" s="119"/>
    </row>
    <row r="4854" spans="4:14" ht="15.75" customHeight="1" x14ac:dyDescent="0.25">
      <c r="D4854" s="40"/>
      <c r="E4854" s="40"/>
      <c r="F4854" s="101">
        <v>43308</v>
      </c>
      <c r="G4854" s="44">
        <v>2.0767500000000001E-2</v>
      </c>
      <c r="H4854" s="44">
        <v>2.3423799999999998E-2</v>
      </c>
      <c r="I4854" s="44">
        <v>2.52988E-2</v>
      </c>
      <c r="J4854" s="44">
        <v>0.05</v>
      </c>
      <c r="K4854" s="44">
        <v>2.9542000000000002E-2</v>
      </c>
      <c r="L4854" s="44">
        <v>2.0132599999999997E-2</v>
      </c>
      <c r="M4854" s="44">
        <v>1.9059800000000002E-2</v>
      </c>
      <c r="N4854" s="119"/>
    </row>
    <row r="4855" spans="4:14" ht="15.75" customHeight="1" x14ac:dyDescent="0.25">
      <c r="D4855" s="40"/>
      <c r="E4855" s="40"/>
      <c r="F4855" s="101">
        <v>43311</v>
      </c>
      <c r="G4855" s="44">
        <v>2.0815E-2</v>
      </c>
      <c r="H4855" s="44">
        <v>2.3431299999999999E-2</v>
      </c>
      <c r="I4855" s="44">
        <v>2.5305000000000001E-2</v>
      </c>
      <c r="J4855" s="44">
        <v>0.05</v>
      </c>
      <c r="K4855" s="44">
        <v>2.9727999999999997E-2</v>
      </c>
      <c r="L4855" s="44">
        <v>2.0149400000000001E-2</v>
      </c>
      <c r="M4855" s="44">
        <v>1.9121300000000001E-2</v>
      </c>
      <c r="N4855" s="119"/>
    </row>
    <row r="4856" spans="4:14" ht="15.75" customHeight="1" x14ac:dyDescent="0.25">
      <c r="D4856" s="40"/>
      <c r="E4856" s="40"/>
      <c r="F4856" s="101">
        <v>43312</v>
      </c>
      <c r="G4856" s="44">
        <v>2.0813799999999997E-2</v>
      </c>
      <c r="H4856" s="44">
        <v>2.3485599999999999E-2</v>
      </c>
      <c r="I4856" s="44">
        <v>2.5305000000000001E-2</v>
      </c>
      <c r="J4856" s="44">
        <v>0.05</v>
      </c>
      <c r="K4856" s="44">
        <v>2.9597999999999999E-2</v>
      </c>
      <c r="L4856" s="44">
        <v>2.0091600000000001E-2</v>
      </c>
      <c r="M4856" s="44">
        <v>1.9137399999999999E-2</v>
      </c>
      <c r="N4856" s="119"/>
    </row>
    <row r="4857" spans="4:14" ht="15.75" customHeight="1" x14ac:dyDescent="0.25">
      <c r="D4857" s="40"/>
      <c r="E4857" s="40"/>
      <c r="F4857" s="101">
        <v>43313</v>
      </c>
      <c r="G4857" s="44">
        <v>2.0821299999999997E-2</v>
      </c>
      <c r="H4857" s="44">
        <v>2.3482500000000003E-2</v>
      </c>
      <c r="I4857" s="44">
        <v>2.5336299999999999E-2</v>
      </c>
      <c r="J4857" s="44">
        <v>0.05</v>
      </c>
      <c r="K4857" s="44">
        <v>3.0064E-2</v>
      </c>
      <c r="L4857" s="44">
        <v>2.0082100000000002E-2</v>
      </c>
      <c r="M4857" s="44">
        <v>1.9201599999999999E-2</v>
      </c>
      <c r="N4857" s="119"/>
    </row>
    <row r="4858" spans="4:14" ht="15.75" customHeight="1" x14ac:dyDescent="0.25">
      <c r="D4858" s="40"/>
      <c r="E4858" s="40"/>
      <c r="F4858" s="101">
        <v>43314</v>
      </c>
      <c r="G4858" s="44">
        <v>2.0801899999999998E-2</v>
      </c>
      <c r="H4858" s="44">
        <v>2.3404999999999999E-2</v>
      </c>
      <c r="I4858" s="44">
        <v>2.5305000000000001E-2</v>
      </c>
      <c r="J4858" s="44">
        <v>0.05</v>
      </c>
      <c r="K4858" s="44">
        <v>2.9859E-2</v>
      </c>
      <c r="L4858" s="44">
        <v>1.99983E-2</v>
      </c>
      <c r="M4858" s="44">
        <v>1.9212800000000002E-2</v>
      </c>
      <c r="N4858" s="119"/>
    </row>
    <row r="4859" spans="4:14" ht="15.75" customHeight="1" x14ac:dyDescent="0.25">
      <c r="D4859" s="40"/>
      <c r="E4859" s="40"/>
      <c r="F4859" s="101">
        <v>43315</v>
      </c>
      <c r="G4859" s="44">
        <v>2.0793099999999998E-2</v>
      </c>
      <c r="H4859" s="44">
        <v>2.3429999999999999E-2</v>
      </c>
      <c r="I4859" s="44">
        <v>2.5247499999999999E-2</v>
      </c>
      <c r="J4859" s="44">
        <v>0.05</v>
      </c>
      <c r="K4859" s="44">
        <v>2.9488E-2</v>
      </c>
      <c r="L4859" s="44">
        <v>1.9951399999999998E-2</v>
      </c>
      <c r="M4859" s="44">
        <v>1.9215300000000001E-2</v>
      </c>
      <c r="N4859" s="119"/>
    </row>
    <row r="4860" spans="4:14" ht="15.75" customHeight="1" x14ac:dyDescent="0.25">
      <c r="D4860" s="40"/>
      <c r="E4860" s="40"/>
      <c r="F4860" s="101">
        <v>43318</v>
      </c>
      <c r="G4860" s="44">
        <v>2.08256E-2</v>
      </c>
      <c r="H4860" s="44">
        <v>2.3432499999999998E-2</v>
      </c>
      <c r="I4860" s="44">
        <v>2.5216300000000001E-2</v>
      </c>
      <c r="J4860" s="44">
        <v>0.05</v>
      </c>
      <c r="K4860" s="44">
        <v>2.9394999999999998E-2</v>
      </c>
      <c r="L4860" s="44">
        <v>1.9953200000000001E-2</v>
      </c>
      <c r="M4860" s="44">
        <v>1.9292400000000001E-2</v>
      </c>
      <c r="N4860" s="119"/>
    </row>
    <row r="4861" spans="4:14" ht="15.75" customHeight="1" x14ac:dyDescent="0.25">
      <c r="D4861" s="40"/>
      <c r="E4861" s="40"/>
      <c r="F4861" s="101">
        <v>43319</v>
      </c>
      <c r="G4861" s="44">
        <v>2.0711300000000002E-2</v>
      </c>
      <c r="H4861" s="44">
        <v>2.3414399999999998E-2</v>
      </c>
      <c r="I4861" s="44">
        <v>2.5223800000000001E-2</v>
      </c>
      <c r="J4861" s="44">
        <v>0.05</v>
      </c>
      <c r="K4861" s="44">
        <v>2.9729999999999999E-2</v>
      </c>
      <c r="L4861" s="44">
        <v>2.0035299999999999E-2</v>
      </c>
      <c r="M4861" s="44">
        <v>1.93183E-2</v>
      </c>
      <c r="N4861" s="119"/>
    </row>
    <row r="4862" spans="4:14" ht="15.75" customHeight="1" x14ac:dyDescent="0.25">
      <c r="D4862" s="40"/>
      <c r="E4862" s="40"/>
      <c r="F4862" s="101">
        <v>43320</v>
      </c>
      <c r="G4862" s="44">
        <v>2.0634400000000001E-2</v>
      </c>
      <c r="H4862" s="44">
        <v>2.3404999999999999E-2</v>
      </c>
      <c r="I4862" s="44">
        <v>2.5169999999999998E-2</v>
      </c>
      <c r="J4862" s="44">
        <v>0.05</v>
      </c>
      <c r="K4862" s="44">
        <v>2.9600000000000001E-2</v>
      </c>
      <c r="L4862" s="44">
        <v>1.9946600000000002E-2</v>
      </c>
      <c r="M4862" s="44">
        <v>1.93463E-2</v>
      </c>
      <c r="N4862" s="119"/>
    </row>
    <row r="4863" spans="4:14" ht="15.75" customHeight="1" x14ac:dyDescent="0.25">
      <c r="D4863" s="40"/>
      <c r="E4863" s="40"/>
      <c r="F4863" s="101">
        <v>43321</v>
      </c>
      <c r="G4863" s="44">
        <v>2.06731E-2</v>
      </c>
      <c r="H4863" s="44">
        <v>2.3380000000000001E-2</v>
      </c>
      <c r="I4863" s="44">
        <v>2.5171299999999997E-2</v>
      </c>
      <c r="J4863" s="44">
        <v>0.05</v>
      </c>
      <c r="K4863" s="44">
        <v>2.9258000000000003E-2</v>
      </c>
      <c r="L4863" s="44">
        <v>1.98049E-2</v>
      </c>
      <c r="M4863" s="44">
        <v>1.9362399999999998E-2</v>
      </c>
      <c r="N4863" s="119"/>
    </row>
    <row r="4864" spans="4:14" ht="15.75" customHeight="1" x14ac:dyDescent="0.25">
      <c r="D4864" s="40"/>
      <c r="E4864" s="40"/>
      <c r="F4864" s="101">
        <v>43322</v>
      </c>
      <c r="G4864" s="44">
        <v>2.0667499999999998E-2</v>
      </c>
      <c r="H4864" s="44">
        <v>2.3192499999999998E-2</v>
      </c>
      <c r="I4864" s="44">
        <v>2.5121299999999999E-2</v>
      </c>
      <c r="J4864" s="44">
        <v>0.05</v>
      </c>
      <c r="K4864" s="44">
        <v>2.8732000000000001E-2</v>
      </c>
      <c r="L4864" s="44">
        <v>1.97354E-2</v>
      </c>
      <c r="M4864" s="44">
        <v>1.93698E-2</v>
      </c>
      <c r="N4864" s="119"/>
    </row>
    <row r="4865" spans="4:14" ht="15.75" customHeight="1" x14ac:dyDescent="0.25">
      <c r="D4865" s="40"/>
      <c r="E4865" s="40"/>
      <c r="F4865" s="101">
        <v>43325</v>
      </c>
      <c r="G4865" s="44">
        <v>2.06269E-2</v>
      </c>
      <c r="H4865" s="44">
        <v>2.3137500000000002E-2</v>
      </c>
      <c r="I4865" s="44">
        <v>2.5076299999999999E-2</v>
      </c>
      <c r="J4865" s="44">
        <v>0.05</v>
      </c>
      <c r="K4865" s="44">
        <v>2.8785999999999999E-2</v>
      </c>
      <c r="L4865" s="44">
        <v>1.97787E-2</v>
      </c>
      <c r="M4865" s="44">
        <v>1.9408700000000001E-2</v>
      </c>
      <c r="N4865" s="119"/>
    </row>
    <row r="4866" spans="4:14" ht="15.75" customHeight="1" x14ac:dyDescent="0.25">
      <c r="D4866" s="40"/>
      <c r="E4866" s="40"/>
      <c r="F4866" s="101">
        <v>43326</v>
      </c>
      <c r="G4866" s="44">
        <v>2.0635000000000001E-2</v>
      </c>
      <c r="H4866" s="44">
        <v>2.31519E-2</v>
      </c>
      <c r="I4866" s="44">
        <v>2.5123799999999998E-2</v>
      </c>
      <c r="J4866" s="44">
        <v>0.05</v>
      </c>
      <c r="K4866" s="44">
        <v>2.8984999999999997E-2</v>
      </c>
      <c r="L4866" s="44">
        <v>1.9922200000000001E-2</v>
      </c>
      <c r="M4866" s="44">
        <v>1.9418399999999999E-2</v>
      </c>
      <c r="N4866" s="119"/>
    </row>
    <row r="4867" spans="4:14" ht="15.75" customHeight="1" x14ac:dyDescent="0.25">
      <c r="D4867" s="40"/>
      <c r="E4867" s="40"/>
      <c r="F4867" s="101">
        <v>43327</v>
      </c>
      <c r="G4867" s="44">
        <v>2.06E-2</v>
      </c>
      <c r="H4867" s="44">
        <v>2.3117499999999999E-2</v>
      </c>
      <c r="I4867" s="44">
        <v>2.5106299999999998E-2</v>
      </c>
      <c r="J4867" s="44">
        <v>0.05</v>
      </c>
      <c r="K4867" s="44">
        <v>2.8622999999999999E-2</v>
      </c>
      <c r="L4867" s="44">
        <v>1.9949399999999999E-2</v>
      </c>
      <c r="M4867" s="44">
        <v>1.9431299999999999E-2</v>
      </c>
      <c r="N4867" s="119"/>
    </row>
    <row r="4868" spans="4:14" ht="15.75" customHeight="1" x14ac:dyDescent="0.25">
      <c r="D4868" s="40"/>
      <c r="E4868" s="40"/>
      <c r="F4868" s="101">
        <v>43328</v>
      </c>
      <c r="G4868" s="44">
        <v>2.0773799999999999E-2</v>
      </c>
      <c r="H4868" s="44">
        <v>2.32225E-2</v>
      </c>
      <c r="I4868" s="44">
        <v>2.5135000000000001E-2</v>
      </c>
      <c r="J4868" s="44">
        <v>0.05</v>
      </c>
      <c r="K4868" s="44">
        <v>2.8659E-2</v>
      </c>
      <c r="L4868" s="44">
        <v>1.9986799999999999E-2</v>
      </c>
      <c r="M4868" s="44">
        <v>1.94188E-2</v>
      </c>
      <c r="N4868" s="119"/>
    </row>
    <row r="4869" spans="4:14" ht="15.75" customHeight="1" x14ac:dyDescent="0.25">
      <c r="D4869" s="40"/>
      <c r="E4869" s="40"/>
      <c r="F4869" s="101">
        <v>43329</v>
      </c>
      <c r="G4869" s="44">
        <v>2.0693800000000002E-2</v>
      </c>
      <c r="H4869" s="44">
        <v>2.3118799999999998E-2</v>
      </c>
      <c r="I4869" s="44">
        <v>2.5107499999999998E-2</v>
      </c>
      <c r="J4869" s="44">
        <v>0.05</v>
      </c>
      <c r="K4869" s="44">
        <v>2.8605000000000002E-2</v>
      </c>
      <c r="L4869" s="44">
        <v>2.0022099999999998E-2</v>
      </c>
      <c r="M4869" s="44">
        <v>1.9402200000000001E-2</v>
      </c>
      <c r="N4869" s="119"/>
    </row>
    <row r="4870" spans="4:14" ht="15.75" customHeight="1" x14ac:dyDescent="0.25">
      <c r="D4870" s="40"/>
      <c r="E4870" s="40"/>
      <c r="F4870" s="101">
        <v>43332</v>
      </c>
      <c r="G4870" s="44">
        <v>2.0670000000000001E-2</v>
      </c>
      <c r="H4870" s="44">
        <v>2.30963E-2</v>
      </c>
      <c r="I4870" s="44">
        <v>2.5086300000000002E-2</v>
      </c>
      <c r="J4870" s="44">
        <v>0.05</v>
      </c>
      <c r="K4870" s="44">
        <v>2.819E-2</v>
      </c>
      <c r="L4870" s="44">
        <v>1.9991800000000001E-2</v>
      </c>
      <c r="M4870" s="44">
        <v>1.94539E-2</v>
      </c>
      <c r="N4870" s="119"/>
    </row>
    <row r="4871" spans="4:14" ht="15.75" customHeight="1" x14ac:dyDescent="0.25">
      <c r="D4871" s="40"/>
      <c r="E4871" s="40"/>
      <c r="F4871" s="101">
        <v>43333</v>
      </c>
      <c r="G4871" s="44">
        <v>2.0658799999999998E-2</v>
      </c>
      <c r="H4871" s="44">
        <v>2.3102499999999998E-2</v>
      </c>
      <c r="I4871" s="44">
        <v>2.51288E-2</v>
      </c>
      <c r="J4871" s="44">
        <v>0.05</v>
      </c>
      <c r="K4871" s="44">
        <v>2.8298E-2</v>
      </c>
      <c r="L4871" s="44">
        <v>2.00053E-2</v>
      </c>
      <c r="M4871" s="44">
        <v>1.9460399999999999E-2</v>
      </c>
      <c r="N4871" s="119"/>
    </row>
    <row r="4872" spans="4:14" ht="15.75" customHeight="1" x14ac:dyDescent="0.25">
      <c r="D4872" s="40"/>
      <c r="E4872" s="40"/>
      <c r="F4872" s="101">
        <v>43334</v>
      </c>
      <c r="G4872" s="44">
        <v>2.0659999999999998E-2</v>
      </c>
      <c r="H4872" s="44">
        <v>2.3117499999999999E-2</v>
      </c>
      <c r="I4872" s="44">
        <v>2.5125000000000001E-2</v>
      </c>
      <c r="J4872" s="44">
        <v>0.05</v>
      </c>
      <c r="K4872" s="44">
        <v>2.8189000000000002E-2</v>
      </c>
      <c r="L4872" s="44">
        <v>1.9980999999999999E-2</v>
      </c>
      <c r="M4872" s="44">
        <v>1.94526E-2</v>
      </c>
      <c r="N4872" s="119"/>
    </row>
    <row r="4873" spans="4:14" ht="15.75" customHeight="1" x14ac:dyDescent="0.25">
      <c r="D4873" s="40"/>
      <c r="E4873" s="40"/>
      <c r="F4873" s="101">
        <v>43335</v>
      </c>
      <c r="G4873" s="44">
        <v>2.0647499999999999E-2</v>
      </c>
      <c r="H4873" s="44">
        <v>2.3113800000000004E-2</v>
      </c>
      <c r="I4873" s="44">
        <v>2.5161300000000001E-2</v>
      </c>
      <c r="J4873" s="44">
        <v>0.05</v>
      </c>
      <c r="K4873" s="44">
        <v>2.8260999999999998E-2</v>
      </c>
      <c r="L4873" s="44">
        <v>1.9938400000000002E-2</v>
      </c>
      <c r="M4873" s="44">
        <v>1.9465699999999999E-2</v>
      </c>
      <c r="N4873" s="119"/>
    </row>
    <row r="4874" spans="4:14" ht="15.75" customHeight="1" x14ac:dyDescent="0.25">
      <c r="D4874" s="40"/>
      <c r="E4874" s="40"/>
      <c r="F4874" s="101">
        <v>43336</v>
      </c>
      <c r="G4874" s="44">
        <v>2.0727499999999999E-2</v>
      </c>
      <c r="H4874" s="44">
        <v>2.3172499999999999E-2</v>
      </c>
      <c r="I4874" s="44">
        <v>2.5230000000000002E-2</v>
      </c>
      <c r="J4874" s="44">
        <v>0.05</v>
      </c>
      <c r="K4874" s="44">
        <v>2.8098000000000001E-2</v>
      </c>
      <c r="L4874" s="44">
        <v>2.00398E-2</v>
      </c>
      <c r="M4874" s="44">
        <v>1.9466799999999999E-2</v>
      </c>
      <c r="N4874" s="119"/>
    </row>
    <row r="4875" spans="4:14" ht="15.75" customHeight="1" x14ac:dyDescent="0.25">
      <c r="D4875" s="40"/>
      <c r="E4875" s="40"/>
      <c r="F4875" s="101">
        <v>43339</v>
      </c>
      <c r="G4875" s="44" t="s">
        <v>33</v>
      </c>
      <c r="H4875" s="44" t="s">
        <v>33</v>
      </c>
      <c r="I4875" s="44" t="s">
        <v>33</v>
      </c>
      <c r="J4875" s="44">
        <v>0.05</v>
      </c>
      <c r="K4875" s="44">
        <v>2.8458999999999998E-2</v>
      </c>
      <c r="L4875" s="44">
        <v>2.0069099999999999E-2</v>
      </c>
      <c r="M4875" s="44">
        <v>1.9450700000000001E-2</v>
      </c>
      <c r="N4875" s="119"/>
    </row>
    <row r="4876" spans="4:14" ht="15.75" customHeight="1" x14ac:dyDescent="0.25">
      <c r="D4876" s="40"/>
      <c r="E4876" s="40"/>
      <c r="F4876" s="101">
        <v>43340</v>
      </c>
      <c r="G4876" s="44">
        <v>2.0748799999999998E-2</v>
      </c>
      <c r="H4876" s="44">
        <v>2.3147500000000001E-2</v>
      </c>
      <c r="I4876" s="44">
        <v>2.5282499999999999E-2</v>
      </c>
      <c r="J4876" s="44">
        <v>0.05</v>
      </c>
      <c r="K4876" s="44">
        <v>2.8804E-2</v>
      </c>
      <c r="L4876" s="44">
        <v>2.0115899999999999E-2</v>
      </c>
      <c r="M4876" s="44">
        <v>1.9518600000000001E-2</v>
      </c>
      <c r="N4876" s="119"/>
    </row>
    <row r="4877" spans="4:14" ht="15.75" customHeight="1" x14ac:dyDescent="0.25">
      <c r="D4877" s="40"/>
      <c r="E4877" s="40"/>
      <c r="F4877" s="101">
        <v>43341</v>
      </c>
      <c r="G4877" s="44">
        <v>2.0758800000000001E-2</v>
      </c>
      <c r="H4877" s="44">
        <v>2.3126299999999999E-2</v>
      </c>
      <c r="I4877" s="44">
        <v>2.5274999999999999E-2</v>
      </c>
      <c r="J4877" s="44">
        <v>0.05</v>
      </c>
      <c r="K4877" s="44">
        <v>2.8839999999999998E-2</v>
      </c>
      <c r="L4877" s="44">
        <v>2.0079300000000001E-2</v>
      </c>
      <c r="M4877" s="44">
        <v>1.95181E-2</v>
      </c>
      <c r="N4877" s="119"/>
    </row>
    <row r="4878" spans="4:14" ht="15.75" customHeight="1" x14ac:dyDescent="0.25">
      <c r="D4878" s="40"/>
      <c r="E4878" s="40"/>
      <c r="F4878" s="101">
        <v>43342</v>
      </c>
      <c r="G4878" s="44">
        <v>2.1037499999999997E-2</v>
      </c>
      <c r="H4878" s="44">
        <v>2.32125E-2</v>
      </c>
      <c r="I4878" s="44">
        <v>2.5338799999999998E-2</v>
      </c>
      <c r="J4878" s="44">
        <v>0.05</v>
      </c>
      <c r="K4878" s="44">
        <v>2.8549999999999999E-2</v>
      </c>
      <c r="L4878" s="44">
        <v>2.0068299999999997E-2</v>
      </c>
      <c r="M4878" s="44">
        <v>1.95246E-2</v>
      </c>
      <c r="N4878" s="119"/>
    </row>
    <row r="4879" spans="4:14" ht="15.75" customHeight="1" x14ac:dyDescent="0.25">
      <c r="D4879" s="40"/>
      <c r="E4879" s="40"/>
      <c r="F4879" s="101">
        <v>43343</v>
      </c>
      <c r="G4879" s="44">
        <v>2.11375E-2</v>
      </c>
      <c r="H4879" s="44">
        <v>2.3207499999999999E-2</v>
      </c>
      <c r="I4879" s="44">
        <v>2.5356299999999998E-2</v>
      </c>
      <c r="J4879" s="44">
        <v>0.05</v>
      </c>
      <c r="K4879" s="44">
        <v>2.8603999999999997E-2</v>
      </c>
      <c r="L4879" s="44">
        <v>2.0053200000000004E-2</v>
      </c>
      <c r="M4879" s="44">
        <v>1.95316E-2</v>
      </c>
      <c r="N4879" s="119"/>
    </row>
    <row r="4880" spans="4:14" ht="15.75" customHeight="1" x14ac:dyDescent="0.25">
      <c r="D4880" s="40"/>
      <c r="E4880" s="40"/>
      <c r="F4880" s="101">
        <v>43346</v>
      </c>
      <c r="G4880" s="44">
        <v>2.1095000000000003E-2</v>
      </c>
      <c r="H4880" s="44">
        <v>2.3156300000000001E-2</v>
      </c>
      <c r="I4880" s="44">
        <v>2.5350000000000001E-2</v>
      </c>
      <c r="J4880" s="44" t="s">
        <v>33</v>
      </c>
      <c r="K4880" s="44">
        <v>2.8603999999999997E-2</v>
      </c>
      <c r="L4880" s="44" t="s">
        <v>33</v>
      </c>
      <c r="M4880" s="44">
        <v>1.95316E-2</v>
      </c>
      <c r="N4880" s="119"/>
    </row>
    <row r="4881" spans="4:14" ht="15.75" customHeight="1" x14ac:dyDescent="0.25">
      <c r="D4881" s="40"/>
      <c r="E4881" s="40"/>
      <c r="F4881" s="101">
        <v>43347</v>
      </c>
      <c r="G4881" s="44">
        <v>2.1203099999999999E-2</v>
      </c>
      <c r="H4881" s="44">
        <v>2.3227500000000002E-2</v>
      </c>
      <c r="I4881" s="44">
        <v>2.5390000000000003E-2</v>
      </c>
      <c r="J4881" s="44">
        <v>0.05</v>
      </c>
      <c r="K4881" s="44">
        <v>2.8984999999999997E-2</v>
      </c>
      <c r="L4881" s="44">
        <v>2.0178699999999997E-2</v>
      </c>
      <c r="M4881" s="44">
        <v>2.0062400000000001E-2</v>
      </c>
      <c r="N4881" s="119"/>
    </row>
    <row r="4882" spans="4:14" ht="15.75" customHeight="1" x14ac:dyDescent="0.25">
      <c r="D4882" s="40"/>
      <c r="E4882" s="40"/>
      <c r="F4882" s="101">
        <v>43348</v>
      </c>
      <c r="G4882" s="44">
        <v>2.1204999999999998E-2</v>
      </c>
      <c r="H4882" s="44">
        <v>2.3168099999999997E-2</v>
      </c>
      <c r="I4882" s="44">
        <v>2.54056E-2</v>
      </c>
      <c r="J4882" s="44">
        <v>0.05</v>
      </c>
      <c r="K4882" s="44">
        <v>2.9022000000000003E-2</v>
      </c>
      <c r="L4882" s="44">
        <v>2.0239699999999999E-2</v>
      </c>
      <c r="M4882" s="44">
        <v>2.0139200000000003E-2</v>
      </c>
      <c r="N4882" s="119"/>
    </row>
    <row r="4883" spans="4:14" ht="15.75" customHeight="1" x14ac:dyDescent="0.25">
      <c r="D4883" s="40"/>
      <c r="E4883" s="40"/>
      <c r="F4883" s="101">
        <v>43349</v>
      </c>
      <c r="G4883" s="44">
        <v>2.1325599999999997E-2</v>
      </c>
      <c r="H4883" s="44">
        <v>2.3270599999999999E-2</v>
      </c>
      <c r="I4883" s="44">
        <v>2.54419E-2</v>
      </c>
      <c r="J4883" s="44">
        <v>0.05</v>
      </c>
      <c r="K4883" s="44">
        <v>2.8731E-2</v>
      </c>
      <c r="L4883" s="44">
        <v>2.0252200000000001E-2</v>
      </c>
      <c r="M4883" s="44">
        <v>2.03389E-2</v>
      </c>
      <c r="N4883" s="119"/>
    </row>
    <row r="4884" spans="4:14" ht="15.75" customHeight="1" x14ac:dyDescent="0.25">
      <c r="D4884" s="40"/>
      <c r="E4884" s="40"/>
      <c r="F4884" s="101">
        <v>43350</v>
      </c>
      <c r="G4884" s="44">
        <v>2.1309999999999999E-2</v>
      </c>
      <c r="H4884" s="44">
        <v>2.33125E-2</v>
      </c>
      <c r="I4884" s="44">
        <v>2.5415E-2</v>
      </c>
      <c r="J4884" s="44">
        <v>0.05</v>
      </c>
      <c r="K4884" s="44">
        <v>2.9388000000000001E-2</v>
      </c>
      <c r="L4884" s="44">
        <v>2.0181900000000003E-2</v>
      </c>
      <c r="M4884" s="44">
        <v>2.0367199999999998E-2</v>
      </c>
      <c r="N4884" s="119"/>
    </row>
    <row r="4885" spans="4:14" ht="15.75" customHeight="1" x14ac:dyDescent="0.25">
      <c r="D4885" s="40"/>
      <c r="E4885" s="40"/>
      <c r="F4885" s="101">
        <v>43353</v>
      </c>
      <c r="G4885" s="44">
        <v>2.1389399999999999E-2</v>
      </c>
      <c r="H4885" s="44">
        <v>2.3342499999999999E-2</v>
      </c>
      <c r="I4885" s="44">
        <v>2.55225E-2</v>
      </c>
      <c r="J4885" s="44">
        <v>0.05</v>
      </c>
      <c r="K4885" s="44">
        <v>2.9314E-2</v>
      </c>
      <c r="L4885" s="44">
        <v>2.0127199999999998E-2</v>
      </c>
      <c r="M4885" s="44">
        <v>2.04996E-2</v>
      </c>
      <c r="N4885" s="119"/>
    </row>
    <row r="4886" spans="4:14" ht="15.75" customHeight="1" x14ac:dyDescent="0.25">
      <c r="D4886" s="40"/>
      <c r="E4886" s="40"/>
      <c r="F4886" s="101">
        <v>43354</v>
      </c>
      <c r="G4886" s="44">
        <v>2.1479400000000003E-2</v>
      </c>
      <c r="H4886" s="44">
        <v>2.3342499999999999E-2</v>
      </c>
      <c r="I4886" s="44">
        <v>2.55775E-2</v>
      </c>
      <c r="J4886" s="44">
        <v>0.05</v>
      </c>
      <c r="K4886" s="44">
        <v>2.9754999999999997E-2</v>
      </c>
      <c r="L4886" s="44">
        <v>2.0187499999999997E-2</v>
      </c>
      <c r="M4886" s="44">
        <v>2.0569700000000003E-2</v>
      </c>
      <c r="N4886" s="119"/>
    </row>
    <row r="4887" spans="4:14" ht="15.75" customHeight="1" x14ac:dyDescent="0.25">
      <c r="D4887" s="40"/>
      <c r="E4887" s="40"/>
      <c r="F4887" s="101">
        <v>43355</v>
      </c>
      <c r="G4887" s="44">
        <v>2.1344399999999999E-2</v>
      </c>
      <c r="H4887" s="44">
        <v>2.3315000000000002E-2</v>
      </c>
      <c r="I4887" s="44">
        <v>2.5606300000000002E-2</v>
      </c>
      <c r="J4887" s="44">
        <v>0.05</v>
      </c>
      <c r="K4887" s="44">
        <v>2.9626E-2</v>
      </c>
      <c r="L4887" s="44">
        <v>2.0180199999999999E-2</v>
      </c>
      <c r="M4887" s="44">
        <v>2.0646499999999998E-2</v>
      </c>
      <c r="N4887" s="119"/>
    </row>
    <row r="4888" spans="4:14" ht="15.75" customHeight="1" x14ac:dyDescent="0.25">
      <c r="D4888" s="40"/>
      <c r="E4888" s="40"/>
      <c r="F4888" s="101">
        <v>43356</v>
      </c>
      <c r="G4888" s="44">
        <v>2.15844E-2</v>
      </c>
      <c r="H4888" s="44">
        <v>2.3341299999999999E-2</v>
      </c>
      <c r="I4888" s="44">
        <v>2.5671300000000001E-2</v>
      </c>
      <c r="J4888" s="44">
        <v>0.05</v>
      </c>
      <c r="K4888" s="44">
        <v>2.9700000000000001E-2</v>
      </c>
      <c r="L4888" s="44">
        <v>2.03085E-2</v>
      </c>
      <c r="M4888" s="44">
        <v>2.0796000000000002E-2</v>
      </c>
      <c r="N4888" s="119"/>
    </row>
    <row r="4889" spans="4:14" ht="15.75" customHeight="1" x14ac:dyDescent="0.25">
      <c r="D4889" s="40"/>
      <c r="E4889" s="40"/>
      <c r="F4889" s="101">
        <v>43357</v>
      </c>
      <c r="G4889" s="44">
        <v>2.1646899999999997E-2</v>
      </c>
      <c r="H4889" s="44">
        <v>2.3371300000000001E-2</v>
      </c>
      <c r="I4889" s="44">
        <v>2.5687500000000002E-2</v>
      </c>
      <c r="J4889" s="44">
        <v>0.05</v>
      </c>
      <c r="K4889" s="44">
        <v>2.9959E-2</v>
      </c>
      <c r="L4889" s="44">
        <v>2.03635E-2</v>
      </c>
      <c r="M4889" s="44">
        <v>2.0839900000000001E-2</v>
      </c>
      <c r="N4889" s="119"/>
    </row>
    <row r="4890" spans="4:14" ht="15.75" customHeight="1" x14ac:dyDescent="0.25">
      <c r="D4890" s="40"/>
      <c r="E4890" s="40"/>
      <c r="F4890" s="101">
        <v>43360</v>
      </c>
      <c r="G4890" s="44">
        <v>2.1681300000000001E-2</v>
      </c>
      <c r="H4890" s="44">
        <v>2.3387500000000002E-2</v>
      </c>
      <c r="I4890" s="44">
        <v>2.5707499999999998E-2</v>
      </c>
      <c r="J4890" s="44">
        <v>0.05</v>
      </c>
      <c r="K4890" s="44">
        <v>2.9866999999999998E-2</v>
      </c>
      <c r="L4890" s="44">
        <v>2.0447099999999999E-2</v>
      </c>
      <c r="M4890" s="44">
        <v>2.1047199999999999E-2</v>
      </c>
      <c r="N4890" s="119"/>
    </row>
    <row r="4891" spans="4:14" ht="15.75" customHeight="1" x14ac:dyDescent="0.25">
      <c r="D4891" s="40"/>
      <c r="E4891" s="40"/>
      <c r="F4891" s="101">
        <v>43361</v>
      </c>
      <c r="G4891" s="44">
        <v>2.1652499999999998E-2</v>
      </c>
      <c r="H4891" s="44">
        <v>2.3375E-2</v>
      </c>
      <c r="I4891" s="44">
        <v>2.5678800000000002E-2</v>
      </c>
      <c r="J4891" s="44">
        <v>0.05</v>
      </c>
      <c r="K4891" s="44">
        <v>3.0550999999999998E-2</v>
      </c>
      <c r="L4891" s="44">
        <v>2.0598900000000003E-2</v>
      </c>
      <c r="M4891" s="44">
        <v>2.1107300000000002E-2</v>
      </c>
      <c r="N4891" s="119"/>
    </row>
    <row r="4892" spans="4:14" ht="15.75" customHeight="1" x14ac:dyDescent="0.25">
      <c r="D4892" s="40"/>
      <c r="E4892" s="40"/>
      <c r="F4892" s="101">
        <v>43362</v>
      </c>
      <c r="G4892" s="44">
        <v>2.1824400000000001E-2</v>
      </c>
      <c r="H4892" s="44">
        <v>2.3533800000000001E-2</v>
      </c>
      <c r="I4892" s="44">
        <v>2.5717500000000001E-2</v>
      </c>
      <c r="J4892" s="44">
        <v>0.05</v>
      </c>
      <c r="K4892" s="44">
        <v>3.0626E-2</v>
      </c>
      <c r="L4892" s="44">
        <v>2.0694900000000002E-2</v>
      </c>
      <c r="M4892" s="44">
        <v>2.1190799999999999E-2</v>
      </c>
      <c r="N4892" s="119"/>
    </row>
    <row r="4893" spans="4:14" ht="15.75" customHeight="1" x14ac:dyDescent="0.25">
      <c r="D4893" s="40"/>
      <c r="E4893" s="40"/>
      <c r="F4893" s="101">
        <v>43363</v>
      </c>
      <c r="G4893" s="44">
        <v>2.21219E-2</v>
      </c>
      <c r="H4893" s="44">
        <v>2.3663799999999999E-2</v>
      </c>
      <c r="I4893" s="44">
        <v>2.5848800000000002E-2</v>
      </c>
      <c r="J4893" s="44">
        <v>0.05</v>
      </c>
      <c r="K4893" s="44">
        <v>3.0626E-2</v>
      </c>
      <c r="L4893" s="44">
        <v>2.07444E-2</v>
      </c>
      <c r="M4893" s="44">
        <v>2.1322000000000001E-2</v>
      </c>
      <c r="N4893" s="119"/>
    </row>
    <row r="4894" spans="4:14" ht="15.75" customHeight="1" x14ac:dyDescent="0.25">
      <c r="D4894" s="40"/>
      <c r="E4894" s="40"/>
      <c r="F4894" s="101">
        <v>43364</v>
      </c>
      <c r="G4894" s="44">
        <v>2.21581E-2</v>
      </c>
      <c r="H4894" s="44">
        <v>2.3726299999999999E-2</v>
      </c>
      <c r="I4894" s="44">
        <v>2.5920000000000002E-2</v>
      </c>
      <c r="J4894" s="44">
        <v>0.05</v>
      </c>
      <c r="K4894" s="44">
        <v>3.0628000000000002E-2</v>
      </c>
      <c r="L4894" s="44">
        <v>2.0730700000000001E-2</v>
      </c>
      <c r="M4894" s="44">
        <v>2.1389300000000003E-2</v>
      </c>
      <c r="N4894" s="119"/>
    </row>
    <row r="4895" spans="4:14" ht="15.75" customHeight="1" x14ac:dyDescent="0.25">
      <c r="D4895" s="40"/>
      <c r="E4895" s="40"/>
      <c r="F4895" s="101">
        <v>43367</v>
      </c>
      <c r="G4895" s="44">
        <v>2.2181899999999997E-2</v>
      </c>
      <c r="H4895" s="44">
        <v>2.3736299999999998E-2</v>
      </c>
      <c r="I4895" s="44">
        <v>2.5936300000000002E-2</v>
      </c>
      <c r="J4895" s="44">
        <v>0.05</v>
      </c>
      <c r="K4895" s="44">
        <v>3.0889000000000003E-2</v>
      </c>
      <c r="L4895" s="44">
        <v>2.0911300000000001E-2</v>
      </c>
      <c r="M4895" s="44">
        <v>2.1631499999999998E-2</v>
      </c>
      <c r="N4895" s="119"/>
    </row>
    <row r="4896" spans="4:14" ht="15.75" customHeight="1" x14ac:dyDescent="0.25">
      <c r="D4896" s="40"/>
      <c r="E4896" s="40"/>
      <c r="F4896" s="101">
        <v>43368</v>
      </c>
      <c r="G4896" s="44">
        <v>2.23006E-2</v>
      </c>
      <c r="H4896" s="44">
        <v>2.3809999999999998E-2</v>
      </c>
      <c r="I4896" s="44">
        <v>2.5953799999999999E-2</v>
      </c>
      <c r="J4896" s="44">
        <v>0.05</v>
      </c>
      <c r="K4896" s="44">
        <v>3.0964000000000002E-2</v>
      </c>
      <c r="L4896" s="44">
        <v>2.1274000000000001E-2</v>
      </c>
      <c r="M4896" s="44">
        <v>2.17083E-2</v>
      </c>
      <c r="N4896" s="119"/>
    </row>
    <row r="4897" spans="4:14" ht="15.75" customHeight="1" x14ac:dyDescent="0.25">
      <c r="D4897" s="40"/>
      <c r="E4897" s="40"/>
      <c r="F4897" s="101">
        <v>43369</v>
      </c>
      <c r="G4897" s="44">
        <v>2.2421899999999998E-2</v>
      </c>
      <c r="H4897" s="44">
        <v>2.3861300000000002E-2</v>
      </c>
      <c r="I4897" s="44">
        <v>2.5935E-2</v>
      </c>
      <c r="J4897" s="44">
        <v>0.05</v>
      </c>
      <c r="K4897" s="44">
        <v>3.048E-2</v>
      </c>
      <c r="L4897" s="44">
        <v>2.1577300000000001E-2</v>
      </c>
      <c r="M4897" s="44">
        <v>2.1795100000000001E-2</v>
      </c>
      <c r="N4897" s="119"/>
    </row>
    <row r="4898" spans="4:14" ht="15.75" customHeight="1" x14ac:dyDescent="0.25">
      <c r="D4898" s="40"/>
      <c r="E4898" s="40"/>
      <c r="F4898" s="101">
        <v>43370</v>
      </c>
      <c r="G4898" s="44">
        <v>2.2559999999999997E-2</v>
      </c>
      <c r="H4898" s="44">
        <v>2.3959999999999999E-2</v>
      </c>
      <c r="I4898" s="44">
        <v>2.6004999999999997E-2</v>
      </c>
      <c r="J4898" s="44">
        <v>5.2499999999999998E-2</v>
      </c>
      <c r="K4898" s="44">
        <v>3.0518E-2</v>
      </c>
      <c r="L4898" s="44">
        <v>2.17772E-2</v>
      </c>
      <c r="M4898" s="44">
        <v>2.1888600000000001E-2</v>
      </c>
      <c r="N4898" s="119"/>
    </row>
    <row r="4899" spans="4:14" ht="15.75" customHeight="1" x14ac:dyDescent="0.25">
      <c r="D4899" s="40"/>
      <c r="E4899" s="40"/>
      <c r="F4899" s="101">
        <v>43371</v>
      </c>
      <c r="G4899" s="44">
        <v>2.26056E-2</v>
      </c>
      <c r="H4899" s="44">
        <v>2.39838E-2</v>
      </c>
      <c r="I4899" s="44">
        <v>2.6038800000000001E-2</v>
      </c>
      <c r="J4899" s="44">
        <v>5.2499999999999998E-2</v>
      </c>
      <c r="K4899" s="44">
        <v>3.0612E-2</v>
      </c>
      <c r="L4899" s="44">
        <v>2.1955200000000001E-2</v>
      </c>
      <c r="M4899" s="44">
        <v>2.1896599999999999E-2</v>
      </c>
      <c r="N4899" s="119"/>
    </row>
    <row r="4900" spans="4:14" ht="15.75" customHeight="1" x14ac:dyDescent="0.25">
      <c r="D4900" s="40"/>
      <c r="E4900" s="40"/>
      <c r="F4900" s="101">
        <v>43374</v>
      </c>
      <c r="G4900" s="44">
        <v>2.2651299999999999E-2</v>
      </c>
      <c r="H4900" s="44">
        <v>2.3981300000000001E-2</v>
      </c>
      <c r="I4900" s="44">
        <v>2.6062500000000002E-2</v>
      </c>
      <c r="J4900" s="44">
        <v>5.2499999999999998E-2</v>
      </c>
      <c r="K4900" s="44">
        <v>3.0836000000000002E-2</v>
      </c>
      <c r="L4900" s="44">
        <v>2.2108200000000001E-2</v>
      </c>
      <c r="M4900" s="44">
        <v>2.1841800000000001E-2</v>
      </c>
      <c r="N4900" s="119"/>
    </row>
    <row r="4901" spans="4:14" ht="15.75" customHeight="1" x14ac:dyDescent="0.25">
      <c r="D4901" s="40"/>
      <c r="E4901" s="40"/>
      <c r="F4901" s="101">
        <v>43375</v>
      </c>
      <c r="G4901" s="44">
        <v>2.27394E-2</v>
      </c>
      <c r="H4901" s="44">
        <v>2.4075000000000003E-2</v>
      </c>
      <c r="I4901" s="44">
        <v>2.6070000000000003E-2</v>
      </c>
      <c r="J4901" s="44">
        <v>5.2499999999999998E-2</v>
      </c>
      <c r="K4901" s="44">
        <v>3.0630999999999999E-2</v>
      </c>
      <c r="L4901" s="44">
        <v>2.2089899999999999E-2</v>
      </c>
      <c r="M4901" s="44">
        <v>2.1841800000000001E-2</v>
      </c>
      <c r="N4901" s="119"/>
    </row>
    <row r="4902" spans="4:14" ht="15.75" customHeight="1" x14ac:dyDescent="0.25">
      <c r="D4902" s="40"/>
      <c r="E4902" s="40"/>
      <c r="F4902" s="101">
        <v>43376</v>
      </c>
      <c r="G4902" s="44">
        <v>2.2792500000000004E-2</v>
      </c>
      <c r="H4902" s="44">
        <v>2.4082499999999996E-2</v>
      </c>
      <c r="I4902" s="44">
        <v>2.6088800000000002E-2</v>
      </c>
      <c r="J4902" s="44">
        <v>5.2499999999999998E-2</v>
      </c>
      <c r="K4902" s="44">
        <v>3.1813000000000001E-2</v>
      </c>
      <c r="L4902" s="44">
        <v>2.2033999999999998E-2</v>
      </c>
      <c r="M4902" s="44">
        <v>2.18993E-2</v>
      </c>
      <c r="N4902" s="119"/>
    </row>
    <row r="4903" spans="4:14" ht="15.75" customHeight="1" x14ac:dyDescent="0.25">
      <c r="D4903" s="40"/>
      <c r="E4903" s="40"/>
      <c r="F4903" s="101">
        <v>43377</v>
      </c>
      <c r="G4903" s="44">
        <v>2.2806299999999998E-2</v>
      </c>
      <c r="H4903" s="44">
        <v>2.4096300000000001E-2</v>
      </c>
      <c r="I4903" s="44">
        <v>2.6234999999999998E-2</v>
      </c>
      <c r="J4903" s="44">
        <v>5.2499999999999998E-2</v>
      </c>
      <c r="K4903" s="44">
        <v>3.1869999999999996E-2</v>
      </c>
      <c r="L4903" s="44">
        <v>2.2018599999999999E-2</v>
      </c>
      <c r="M4903" s="44">
        <v>2.1894900000000002E-2</v>
      </c>
      <c r="N4903" s="119"/>
    </row>
    <row r="4904" spans="4:14" ht="15.75" customHeight="1" x14ac:dyDescent="0.25">
      <c r="D4904" s="40"/>
      <c r="E4904" s="40"/>
      <c r="F4904" s="101">
        <v>43378</v>
      </c>
      <c r="G4904" s="44">
        <v>2.27669E-2</v>
      </c>
      <c r="H4904" s="44">
        <v>2.4080599999999997E-2</v>
      </c>
      <c r="I4904" s="44">
        <v>2.62288E-2</v>
      </c>
      <c r="J4904" s="44">
        <v>5.2499999999999998E-2</v>
      </c>
      <c r="K4904" s="44">
        <v>3.2328000000000003E-2</v>
      </c>
      <c r="L4904" s="44">
        <v>2.2042600000000002E-2</v>
      </c>
      <c r="M4904" s="44">
        <v>2.1896599999999999E-2</v>
      </c>
      <c r="N4904" s="119"/>
    </row>
    <row r="4905" spans="4:14" ht="15.75" customHeight="1" x14ac:dyDescent="0.25">
      <c r="D4905" s="40"/>
      <c r="E4905" s="40"/>
      <c r="F4905" s="101">
        <v>43381</v>
      </c>
      <c r="G4905" s="44">
        <v>2.2840600000000003E-2</v>
      </c>
      <c r="H4905" s="44">
        <v>2.4142500000000001E-2</v>
      </c>
      <c r="I4905" s="44">
        <v>2.6259999999999999E-2</v>
      </c>
      <c r="J4905" s="44" t="s">
        <v>33</v>
      </c>
      <c r="K4905" s="44">
        <v>3.2328000000000003E-2</v>
      </c>
      <c r="L4905" s="44" t="s">
        <v>33</v>
      </c>
      <c r="M4905" s="44">
        <v>2.1896599999999999E-2</v>
      </c>
      <c r="N4905" s="119"/>
    </row>
    <row r="4906" spans="4:14" ht="15.75" customHeight="1" x14ac:dyDescent="0.25">
      <c r="D4906" s="40"/>
      <c r="E4906" s="40"/>
      <c r="F4906" s="101">
        <v>43382</v>
      </c>
      <c r="G4906" s="44">
        <v>2.2871299999999997E-2</v>
      </c>
      <c r="H4906" s="44">
        <v>2.4204400000000001E-2</v>
      </c>
      <c r="I4906" s="44">
        <v>2.6290000000000001E-2</v>
      </c>
      <c r="J4906" s="44">
        <v>5.2499999999999998E-2</v>
      </c>
      <c r="K4906" s="44">
        <v>3.2063000000000001E-2</v>
      </c>
      <c r="L4906" s="44">
        <v>2.2066099999999998E-2</v>
      </c>
      <c r="M4906" s="44">
        <v>2.19647E-2</v>
      </c>
      <c r="N4906" s="119"/>
    </row>
    <row r="4907" spans="4:14" ht="15.75" customHeight="1" x14ac:dyDescent="0.25">
      <c r="D4907" s="40"/>
      <c r="E4907" s="40"/>
      <c r="F4907" s="101">
        <v>43383</v>
      </c>
      <c r="G4907" s="44">
        <v>2.2831899999999999E-2</v>
      </c>
      <c r="H4907" s="44">
        <v>2.4251900000000003E-2</v>
      </c>
      <c r="I4907" s="44">
        <v>2.6362500000000001E-2</v>
      </c>
      <c r="J4907" s="44">
        <v>5.2499999999999998E-2</v>
      </c>
      <c r="K4907" s="44">
        <v>3.1628999999999997E-2</v>
      </c>
      <c r="L4907" s="44">
        <v>2.2110500000000002E-2</v>
      </c>
      <c r="M4907" s="44">
        <v>2.1986099999999998E-2</v>
      </c>
      <c r="N4907" s="119"/>
    </row>
    <row r="4908" spans="4:14" ht="15.75" customHeight="1" x14ac:dyDescent="0.25">
      <c r="D4908" s="40"/>
      <c r="E4908" s="40"/>
      <c r="F4908" s="101">
        <v>43384</v>
      </c>
      <c r="G4908" s="44">
        <v>2.2794999999999999E-2</v>
      </c>
      <c r="H4908" s="44">
        <v>2.4363100000000002E-2</v>
      </c>
      <c r="I4908" s="44">
        <v>2.6352500000000001E-2</v>
      </c>
      <c r="J4908" s="44">
        <v>5.2499999999999998E-2</v>
      </c>
      <c r="K4908" s="44">
        <v>3.1497999999999998E-2</v>
      </c>
      <c r="L4908" s="44">
        <v>2.2136999999999997E-2</v>
      </c>
      <c r="M4908" s="44">
        <v>2.1999499999999998E-2</v>
      </c>
      <c r="N4908" s="119"/>
    </row>
    <row r="4909" spans="4:14" ht="15.75" customHeight="1" x14ac:dyDescent="0.25">
      <c r="D4909" s="40"/>
      <c r="E4909" s="40"/>
      <c r="F4909" s="101">
        <v>43385</v>
      </c>
      <c r="G4909" s="44">
        <v>2.2797499999999998E-2</v>
      </c>
      <c r="H4909" s="44">
        <v>2.4364400000000001E-2</v>
      </c>
      <c r="I4909" s="44">
        <v>2.6521300000000001E-2</v>
      </c>
      <c r="J4909" s="44">
        <v>5.2499999999999998E-2</v>
      </c>
      <c r="K4909" s="44">
        <v>3.1613000000000002E-2</v>
      </c>
      <c r="L4909" s="44">
        <v>2.2220200000000002E-2</v>
      </c>
      <c r="M4909" s="44">
        <v>2.2007599999999999E-2</v>
      </c>
      <c r="N4909" s="119"/>
    </row>
    <row r="4910" spans="4:14" ht="15.75" customHeight="1" x14ac:dyDescent="0.25">
      <c r="D4910" s="40"/>
      <c r="E4910" s="40"/>
      <c r="F4910" s="101">
        <v>43388</v>
      </c>
      <c r="G4910" s="44">
        <v>2.2894999999999999E-2</v>
      </c>
      <c r="H4910" s="44">
        <v>2.4488099999999999E-2</v>
      </c>
      <c r="I4910" s="44">
        <v>2.6537500000000002E-2</v>
      </c>
      <c r="J4910" s="44">
        <v>5.2499999999999998E-2</v>
      </c>
      <c r="K4910" s="44">
        <v>3.1557000000000002E-2</v>
      </c>
      <c r="L4910" s="44">
        <v>2.22668E-2</v>
      </c>
      <c r="M4910" s="44">
        <v>2.2026E-2</v>
      </c>
      <c r="N4910" s="119"/>
    </row>
    <row r="4911" spans="4:14" ht="15.75" customHeight="1" x14ac:dyDescent="0.25">
      <c r="D4911" s="40"/>
      <c r="E4911" s="40"/>
      <c r="F4911" s="101">
        <v>43389</v>
      </c>
      <c r="G4911" s="44">
        <v>2.2871299999999997E-2</v>
      </c>
      <c r="H4911" s="44">
        <v>2.4445600000000001E-2</v>
      </c>
      <c r="I4911" s="44">
        <v>2.6575000000000001E-2</v>
      </c>
      <c r="J4911" s="44">
        <v>5.2499999999999998E-2</v>
      </c>
      <c r="K4911" s="44">
        <v>3.1633000000000001E-2</v>
      </c>
      <c r="L4911" s="44">
        <v>2.2318600000000001E-2</v>
      </c>
      <c r="M4911" s="44">
        <v>2.2048600000000002E-2</v>
      </c>
      <c r="N4911" s="119"/>
    </row>
    <row r="4912" spans="4:14" ht="15.75" customHeight="1" x14ac:dyDescent="0.25">
      <c r="D4912" s="40"/>
      <c r="E4912" s="40"/>
      <c r="F4912" s="101">
        <v>43390</v>
      </c>
      <c r="G4912" s="44">
        <v>2.282E-2</v>
      </c>
      <c r="H4912" s="44">
        <v>2.4496299999999999E-2</v>
      </c>
      <c r="I4912" s="44">
        <v>2.66138E-2</v>
      </c>
      <c r="J4912" s="44">
        <v>5.2499999999999998E-2</v>
      </c>
      <c r="K4912" s="44">
        <v>3.2050000000000002E-2</v>
      </c>
      <c r="L4912" s="44">
        <v>2.2339099999999997E-2</v>
      </c>
      <c r="M4912" s="44">
        <v>2.2108799999999998E-2</v>
      </c>
      <c r="N4912" s="119"/>
    </row>
    <row r="4913" spans="4:14" ht="15.75" customHeight="1" x14ac:dyDescent="0.25">
      <c r="D4913" s="40"/>
      <c r="E4913" s="40"/>
      <c r="F4913" s="101">
        <v>43391</v>
      </c>
      <c r="G4913" s="44">
        <v>2.2796300000000002E-2</v>
      </c>
      <c r="H4913" s="44">
        <v>2.469E-2</v>
      </c>
      <c r="I4913" s="44">
        <v>2.6941299999999998E-2</v>
      </c>
      <c r="J4913" s="44">
        <v>5.2499999999999998E-2</v>
      </c>
      <c r="K4913" s="44">
        <v>3.1786000000000002E-2</v>
      </c>
      <c r="L4913" s="44">
        <v>2.2359E-2</v>
      </c>
      <c r="M4913" s="44">
        <v>2.2117100000000001E-2</v>
      </c>
      <c r="N4913" s="119"/>
    </row>
    <row r="4914" spans="4:14" ht="15.75" customHeight="1" x14ac:dyDescent="0.25">
      <c r="D4914" s="40"/>
      <c r="E4914" s="40"/>
      <c r="F4914" s="101">
        <v>43392</v>
      </c>
      <c r="G4914" s="44">
        <v>2.28188E-2</v>
      </c>
      <c r="H4914" s="44">
        <v>2.4771899999999999E-2</v>
      </c>
      <c r="I4914" s="44">
        <v>2.7234999999999999E-2</v>
      </c>
      <c r="J4914" s="44">
        <v>5.2499999999999998E-2</v>
      </c>
      <c r="K4914" s="44">
        <v>3.1920999999999998E-2</v>
      </c>
      <c r="L4914" s="44">
        <v>2.2396300000000001E-2</v>
      </c>
      <c r="M4914" s="44">
        <v>2.2122799999999998E-2</v>
      </c>
      <c r="N4914" s="119"/>
    </row>
    <row r="4915" spans="4:14" ht="15.75" customHeight="1" x14ac:dyDescent="0.25">
      <c r="D4915" s="40"/>
      <c r="E4915" s="40"/>
      <c r="F4915" s="101">
        <v>43395</v>
      </c>
      <c r="G4915" s="44">
        <v>2.2865000000000003E-2</v>
      </c>
      <c r="H4915" s="44">
        <v>2.4873799999999998E-2</v>
      </c>
      <c r="I4915" s="44">
        <v>2.7293100000000001E-2</v>
      </c>
      <c r="J4915" s="44">
        <v>5.2499999999999998E-2</v>
      </c>
      <c r="K4915" s="44">
        <v>3.1977999999999999E-2</v>
      </c>
      <c r="L4915" s="44">
        <v>2.2467600000000001E-2</v>
      </c>
      <c r="M4915" s="44">
        <v>2.2129799999999998E-2</v>
      </c>
      <c r="N4915" s="119"/>
    </row>
    <row r="4916" spans="4:14" ht="15.75" customHeight="1" x14ac:dyDescent="0.25">
      <c r="D4916" s="40"/>
      <c r="E4916" s="40"/>
      <c r="F4916" s="101">
        <v>43396</v>
      </c>
      <c r="G4916" s="44">
        <v>2.2813799999999999E-2</v>
      </c>
      <c r="H4916" s="44">
        <v>2.4898799999999999E-2</v>
      </c>
      <c r="I4916" s="44">
        <v>2.7475599999999999E-2</v>
      </c>
      <c r="J4916" s="44">
        <v>5.2499999999999998E-2</v>
      </c>
      <c r="K4916" s="44">
        <v>3.1676000000000003E-2</v>
      </c>
      <c r="L4916" s="44">
        <v>2.2477399999999998E-2</v>
      </c>
      <c r="M4916" s="44">
        <v>2.2139000000000002E-2</v>
      </c>
      <c r="N4916" s="119"/>
    </row>
    <row r="4917" spans="4:14" ht="15.75" customHeight="1" x14ac:dyDescent="0.25">
      <c r="D4917" s="40"/>
      <c r="E4917" s="40"/>
      <c r="F4917" s="101">
        <v>43397</v>
      </c>
      <c r="G4917" s="44">
        <v>2.2940599999999998E-2</v>
      </c>
      <c r="H4917" s="44">
        <v>2.5080000000000002E-2</v>
      </c>
      <c r="I4917" s="44">
        <v>2.7597500000000001E-2</v>
      </c>
      <c r="J4917" s="44">
        <v>5.2499999999999998E-2</v>
      </c>
      <c r="K4917" s="44">
        <v>3.1035E-2</v>
      </c>
      <c r="L4917" s="44">
        <v>2.2539899999999998E-2</v>
      </c>
      <c r="M4917" s="44">
        <v>2.2169500000000002E-2</v>
      </c>
      <c r="N4917" s="119"/>
    </row>
    <row r="4918" spans="4:14" ht="15.75" customHeight="1" x14ac:dyDescent="0.25">
      <c r="D4918" s="40"/>
      <c r="E4918" s="40"/>
      <c r="F4918" s="101">
        <v>43398</v>
      </c>
      <c r="G4918" s="44">
        <v>2.2949399999999998E-2</v>
      </c>
      <c r="H4918" s="44">
        <v>2.5092500000000004E-2</v>
      </c>
      <c r="I4918" s="44">
        <v>2.77413E-2</v>
      </c>
      <c r="J4918" s="44">
        <v>5.2499999999999998E-2</v>
      </c>
      <c r="K4918" s="44">
        <v>3.1166999999999997E-2</v>
      </c>
      <c r="L4918" s="44">
        <v>2.2504200000000002E-2</v>
      </c>
      <c r="M4918" s="44">
        <v>2.2179700000000004E-2</v>
      </c>
      <c r="N4918" s="119"/>
    </row>
    <row r="4919" spans="4:14" ht="15.75" customHeight="1" x14ac:dyDescent="0.25">
      <c r="D4919" s="40"/>
      <c r="E4919" s="40"/>
      <c r="F4919" s="101">
        <v>43399</v>
      </c>
      <c r="G4919" s="44">
        <v>2.2966899999999998E-2</v>
      </c>
      <c r="H4919" s="44">
        <v>2.5203799999999998E-2</v>
      </c>
      <c r="I4919" s="44">
        <v>2.7767499999999997E-2</v>
      </c>
      <c r="J4919" s="44">
        <v>5.2499999999999998E-2</v>
      </c>
      <c r="K4919" s="44">
        <v>3.0754999999999998E-2</v>
      </c>
      <c r="L4919" s="44">
        <v>2.2506599999999998E-2</v>
      </c>
      <c r="M4919" s="44">
        <v>2.2187399999999999E-2</v>
      </c>
      <c r="N4919" s="119"/>
    </row>
    <row r="4920" spans="4:14" ht="15.75" customHeight="1" x14ac:dyDescent="0.25">
      <c r="D4920" s="40"/>
      <c r="E4920" s="40"/>
      <c r="F4920" s="101">
        <v>43402</v>
      </c>
      <c r="G4920" s="44">
        <v>2.3019999999999999E-2</v>
      </c>
      <c r="H4920" s="44">
        <v>2.5266299999999998E-2</v>
      </c>
      <c r="I4920" s="44">
        <v>2.7817500000000002E-2</v>
      </c>
      <c r="J4920" s="44">
        <v>5.2499999999999998E-2</v>
      </c>
      <c r="K4920" s="44">
        <v>3.0849000000000001E-2</v>
      </c>
      <c r="L4920" s="44">
        <v>2.2490400000000001E-2</v>
      </c>
      <c r="M4920" s="44">
        <v>2.21908E-2</v>
      </c>
      <c r="N4920" s="119"/>
    </row>
    <row r="4921" spans="4:14" ht="15.75" customHeight="1" x14ac:dyDescent="0.25">
      <c r="D4921" s="40"/>
      <c r="E4921" s="40"/>
      <c r="F4921" s="101">
        <v>43403</v>
      </c>
      <c r="G4921" s="44">
        <v>2.2993800000000002E-2</v>
      </c>
      <c r="H4921" s="44">
        <v>2.5409999999999999E-2</v>
      </c>
      <c r="I4921" s="44">
        <v>2.7962500000000001E-2</v>
      </c>
      <c r="J4921" s="44">
        <v>5.2499999999999998E-2</v>
      </c>
      <c r="K4921" s="44">
        <v>3.1227000000000001E-2</v>
      </c>
      <c r="L4921" s="44">
        <v>2.2487699999999999E-2</v>
      </c>
      <c r="M4921" s="44">
        <v>2.22101E-2</v>
      </c>
      <c r="N4921" s="119"/>
    </row>
    <row r="4922" spans="4:14" ht="15.75" customHeight="1" x14ac:dyDescent="0.25">
      <c r="D4922" s="40"/>
      <c r="E4922" s="40"/>
      <c r="F4922" s="101">
        <v>43404</v>
      </c>
      <c r="G4922" s="44">
        <v>2.30688E-2</v>
      </c>
      <c r="H4922" s="44">
        <v>2.5585E-2</v>
      </c>
      <c r="I4922" s="44">
        <v>2.8001299999999996E-2</v>
      </c>
      <c r="J4922" s="44">
        <v>5.2499999999999998E-2</v>
      </c>
      <c r="K4922" s="44">
        <v>3.1434999999999998E-2</v>
      </c>
      <c r="L4922" s="44">
        <v>2.2548499999999999E-2</v>
      </c>
      <c r="M4922" s="44">
        <v>2.2222499999999999E-2</v>
      </c>
      <c r="N4922" s="119"/>
    </row>
    <row r="4923" spans="4:14" ht="15.75" customHeight="1" x14ac:dyDescent="0.25">
      <c r="D4923" s="40"/>
      <c r="E4923" s="40"/>
      <c r="F4923" s="101">
        <v>43405</v>
      </c>
      <c r="G4923" s="44">
        <v>2.3135599999999999E-2</v>
      </c>
      <c r="H4923" s="44">
        <v>2.5815000000000001E-2</v>
      </c>
      <c r="I4923" s="44">
        <v>2.8164999999999999E-2</v>
      </c>
      <c r="J4923" s="44">
        <v>5.2499999999999998E-2</v>
      </c>
      <c r="K4923" s="44">
        <v>3.1302999999999997E-2</v>
      </c>
      <c r="L4923" s="44">
        <v>2.25471E-2</v>
      </c>
      <c r="M4923" s="44">
        <v>2.2279900000000002E-2</v>
      </c>
      <c r="N4923" s="119"/>
    </row>
    <row r="4924" spans="4:14" ht="15.75" customHeight="1" x14ac:dyDescent="0.25">
      <c r="D4924" s="40"/>
      <c r="E4924" s="40"/>
      <c r="F4924" s="101">
        <v>43406</v>
      </c>
      <c r="G4924" s="44">
        <v>2.3178800000000003E-2</v>
      </c>
      <c r="H4924" s="44">
        <v>2.59238E-2</v>
      </c>
      <c r="I4924" s="44">
        <v>2.8288799999999999E-2</v>
      </c>
      <c r="J4924" s="44">
        <v>5.2499999999999998E-2</v>
      </c>
      <c r="K4924" s="44">
        <v>3.2120999999999997E-2</v>
      </c>
      <c r="L4924" s="44">
        <v>2.2554599999999998E-2</v>
      </c>
      <c r="M4924" s="44">
        <v>2.2281100000000002E-2</v>
      </c>
      <c r="N4924" s="119"/>
    </row>
    <row r="4925" spans="4:14" ht="15.75" customHeight="1" x14ac:dyDescent="0.25">
      <c r="D4925" s="40"/>
      <c r="E4925" s="40"/>
      <c r="F4925" s="101">
        <v>43409</v>
      </c>
      <c r="G4925" s="44">
        <v>2.316E-2</v>
      </c>
      <c r="H4925" s="44">
        <v>2.5892499999999999E-2</v>
      </c>
      <c r="I4925" s="44">
        <v>2.8357500000000001E-2</v>
      </c>
      <c r="J4925" s="44">
        <v>5.2499999999999998E-2</v>
      </c>
      <c r="K4925" s="44">
        <v>3.2008000000000002E-2</v>
      </c>
      <c r="L4925" s="44">
        <v>2.2441300000000001E-2</v>
      </c>
      <c r="M4925" s="44">
        <v>2.2287700000000001E-2</v>
      </c>
      <c r="N4925" s="119"/>
    </row>
    <row r="4926" spans="4:14" ht="15.75" customHeight="1" x14ac:dyDescent="0.25">
      <c r="D4926" s="40"/>
      <c r="E4926" s="40"/>
      <c r="F4926" s="101">
        <v>43410</v>
      </c>
      <c r="G4926" s="44">
        <v>2.31688E-2</v>
      </c>
      <c r="H4926" s="44">
        <v>2.5912500000000002E-2</v>
      </c>
      <c r="I4926" s="44">
        <v>2.8414999999999999E-2</v>
      </c>
      <c r="J4926" s="44">
        <v>5.2499999999999998E-2</v>
      </c>
      <c r="K4926" s="44">
        <v>3.2275999999999999E-2</v>
      </c>
      <c r="L4926" s="44">
        <v>2.2478999999999999E-2</v>
      </c>
      <c r="M4926" s="44">
        <v>2.22825E-2</v>
      </c>
      <c r="N4926" s="119"/>
    </row>
    <row r="4927" spans="4:14" ht="15.75" customHeight="1" x14ac:dyDescent="0.25">
      <c r="D4927" s="40"/>
      <c r="E4927" s="40"/>
      <c r="F4927" s="101">
        <v>43411</v>
      </c>
      <c r="G4927" s="44">
        <v>2.3153100000000003E-2</v>
      </c>
      <c r="H4927" s="44">
        <v>2.6011300000000001E-2</v>
      </c>
      <c r="I4927" s="44">
        <v>2.8435000000000002E-2</v>
      </c>
      <c r="J4927" s="44">
        <v>5.2499999999999998E-2</v>
      </c>
      <c r="K4927" s="44">
        <v>3.2355000000000002E-2</v>
      </c>
      <c r="L4927" s="44">
        <v>2.25215E-2</v>
      </c>
      <c r="M4927" s="44">
        <v>2.2322600000000001E-2</v>
      </c>
      <c r="N4927" s="119"/>
    </row>
    <row r="4928" spans="4:14" ht="15.75" customHeight="1" x14ac:dyDescent="0.25">
      <c r="D4928" s="40"/>
      <c r="E4928" s="40"/>
      <c r="F4928" s="101">
        <v>43412</v>
      </c>
      <c r="G4928" s="44">
        <v>2.3184399999999997E-2</v>
      </c>
      <c r="H4928" s="44">
        <v>2.6146300000000001E-2</v>
      </c>
      <c r="I4928" s="44">
        <v>2.8576299999999999E-2</v>
      </c>
      <c r="J4928" s="44">
        <v>5.2499999999999998E-2</v>
      </c>
      <c r="K4928" s="44">
        <v>3.2372999999999999E-2</v>
      </c>
      <c r="L4928" s="44">
        <v>2.2525799999999999E-2</v>
      </c>
      <c r="M4928" s="44">
        <v>2.2405100000000001E-2</v>
      </c>
      <c r="N4928" s="119"/>
    </row>
    <row r="4929" spans="4:14" ht="15.75" customHeight="1" x14ac:dyDescent="0.25">
      <c r="D4929" s="40"/>
      <c r="E4929" s="40"/>
      <c r="F4929" s="101">
        <v>43413</v>
      </c>
      <c r="G4929" s="44">
        <v>2.3143799999999999E-2</v>
      </c>
      <c r="H4929" s="44">
        <v>2.6181299999999998E-2</v>
      </c>
      <c r="I4929" s="44">
        <v>2.8580000000000001E-2</v>
      </c>
      <c r="J4929" s="44">
        <v>5.2499999999999998E-2</v>
      </c>
      <c r="K4929" s="44">
        <v>3.1819E-2</v>
      </c>
      <c r="L4929" s="44">
        <v>2.2542099999999999E-2</v>
      </c>
      <c r="M4929" s="44">
        <v>2.2413599999999999E-2</v>
      </c>
      <c r="N4929" s="119"/>
    </row>
    <row r="4930" spans="4:14" ht="15.75" customHeight="1" x14ac:dyDescent="0.25">
      <c r="D4930" s="40"/>
      <c r="E4930" s="40"/>
      <c r="F4930" s="101">
        <v>43416</v>
      </c>
      <c r="G4930" s="44">
        <v>2.3066300000000001E-2</v>
      </c>
      <c r="H4930" s="44">
        <v>2.6141299999999999E-2</v>
      </c>
      <c r="I4930" s="44">
        <v>2.8553799999999997E-2</v>
      </c>
      <c r="J4930" s="44" t="s">
        <v>33</v>
      </c>
      <c r="K4930" s="44">
        <v>3.1819E-2</v>
      </c>
      <c r="L4930" s="44" t="s">
        <v>33</v>
      </c>
      <c r="M4930" s="44">
        <v>2.2413599999999999E-2</v>
      </c>
      <c r="N4930" s="119"/>
    </row>
    <row r="4931" spans="4:14" ht="15.75" customHeight="1" x14ac:dyDescent="0.25">
      <c r="D4931" s="40"/>
      <c r="E4931" s="40"/>
      <c r="F4931" s="101">
        <v>43417</v>
      </c>
      <c r="G4931" s="44">
        <v>2.3065000000000002E-2</v>
      </c>
      <c r="H4931" s="44">
        <v>2.6161300000000002E-2</v>
      </c>
      <c r="I4931" s="44">
        <v>2.8549999999999999E-2</v>
      </c>
      <c r="J4931" s="44">
        <v>5.2499999999999998E-2</v>
      </c>
      <c r="K4931" s="44">
        <v>3.1397000000000001E-2</v>
      </c>
      <c r="L4931" s="44">
        <v>2.2521399999999997E-2</v>
      </c>
      <c r="M4931" s="44">
        <v>2.2429600000000001E-2</v>
      </c>
      <c r="N4931" s="119"/>
    </row>
    <row r="4932" spans="4:14" ht="15.75" customHeight="1" x14ac:dyDescent="0.25">
      <c r="D4932" s="40"/>
      <c r="E4932" s="40"/>
      <c r="F4932" s="101">
        <v>43418</v>
      </c>
      <c r="G4932" s="44">
        <v>2.3103799999999997E-2</v>
      </c>
      <c r="H4932" s="44">
        <v>2.6290000000000001E-2</v>
      </c>
      <c r="I4932" s="44">
        <v>2.8634400000000001E-2</v>
      </c>
      <c r="J4932" s="44">
        <v>5.2499999999999998E-2</v>
      </c>
      <c r="K4932" s="44">
        <v>3.125E-2</v>
      </c>
      <c r="L4932" s="44">
        <v>2.25367E-2</v>
      </c>
      <c r="M4932" s="44">
        <v>2.2432899999999999E-2</v>
      </c>
      <c r="N4932" s="119"/>
    </row>
    <row r="4933" spans="4:14" ht="15.75" customHeight="1" x14ac:dyDescent="0.25">
      <c r="D4933" s="40"/>
      <c r="E4933" s="40"/>
      <c r="F4933" s="101">
        <v>43419</v>
      </c>
      <c r="G4933" s="44">
        <v>2.3025000000000004E-2</v>
      </c>
      <c r="H4933" s="44">
        <v>2.64E-2</v>
      </c>
      <c r="I4933" s="44">
        <v>2.86019E-2</v>
      </c>
      <c r="J4933" s="44">
        <v>5.2499999999999998E-2</v>
      </c>
      <c r="K4933" s="44">
        <v>3.1103000000000002E-2</v>
      </c>
      <c r="L4933" s="44">
        <v>2.2476300000000001E-2</v>
      </c>
      <c r="M4933" s="44">
        <v>2.2417699999999999E-2</v>
      </c>
      <c r="N4933" s="119"/>
    </row>
    <row r="4934" spans="4:14" ht="15.75" customHeight="1" x14ac:dyDescent="0.25">
      <c r="D4934" s="40"/>
      <c r="E4934" s="40"/>
      <c r="F4934" s="101">
        <v>43420</v>
      </c>
      <c r="G4934" s="44">
        <v>2.3008799999999999E-2</v>
      </c>
      <c r="H4934" s="44">
        <v>2.6445E-2</v>
      </c>
      <c r="I4934" s="44">
        <v>2.8626299999999997E-2</v>
      </c>
      <c r="J4934" s="44">
        <v>5.2499999999999998E-2</v>
      </c>
      <c r="K4934" s="44">
        <v>3.0628000000000002E-2</v>
      </c>
      <c r="L4934" s="44">
        <v>2.2430099999999998E-2</v>
      </c>
      <c r="M4934" s="44">
        <v>2.2404E-2</v>
      </c>
      <c r="N4934" s="119"/>
    </row>
    <row r="4935" spans="4:14" ht="15.75" customHeight="1" x14ac:dyDescent="0.25">
      <c r="D4935" s="40"/>
      <c r="E4935" s="40"/>
      <c r="F4935" s="101">
        <v>43423</v>
      </c>
      <c r="G4935" s="44">
        <v>2.3002500000000002E-2</v>
      </c>
      <c r="H4935" s="44">
        <v>2.6458099999999998E-2</v>
      </c>
      <c r="I4935" s="44">
        <v>2.8657499999999999E-2</v>
      </c>
      <c r="J4935" s="44">
        <v>5.2499999999999998E-2</v>
      </c>
      <c r="K4935" s="44">
        <v>3.0628000000000002E-2</v>
      </c>
      <c r="L4935" s="44">
        <v>2.2414200000000002E-2</v>
      </c>
      <c r="M4935" s="44">
        <v>2.2432899999999999E-2</v>
      </c>
      <c r="N4935" s="119"/>
    </row>
    <row r="4936" spans="4:14" ht="15.75" customHeight="1" x14ac:dyDescent="0.25">
      <c r="D4936" s="40"/>
      <c r="E4936" s="40"/>
      <c r="F4936" s="101">
        <v>43424</v>
      </c>
      <c r="G4936" s="44">
        <v>2.3054999999999999E-2</v>
      </c>
      <c r="H4936" s="44">
        <v>2.6531300000000001E-2</v>
      </c>
      <c r="I4936" s="44">
        <v>2.8632499999999998E-2</v>
      </c>
      <c r="J4936" s="44">
        <v>5.2499999999999998E-2</v>
      </c>
      <c r="K4936" s="44">
        <v>3.0628000000000002E-2</v>
      </c>
      <c r="L4936" s="44">
        <v>2.2443100000000001E-2</v>
      </c>
      <c r="M4936" s="44">
        <v>2.2452999999999997E-2</v>
      </c>
      <c r="N4936" s="119"/>
    </row>
    <row r="4937" spans="4:14" ht="15.75" customHeight="1" x14ac:dyDescent="0.25">
      <c r="D4937" s="40"/>
      <c r="E4937" s="40"/>
      <c r="F4937" s="101">
        <v>43425</v>
      </c>
      <c r="G4937" s="44">
        <v>2.31513E-2</v>
      </c>
      <c r="H4937" s="44">
        <v>2.6769400000000002E-2</v>
      </c>
      <c r="I4937" s="44">
        <v>2.8858799999999997E-2</v>
      </c>
      <c r="J4937" s="44">
        <v>5.2499999999999998E-2</v>
      </c>
      <c r="K4937" s="44">
        <v>3.0627000000000001E-2</v>
      </c>
      <c r="L4937" s="44">
        <v>2.2454600000000002E-2</v>
      </c>
      <c r="M4937" s="44">
        <v>2.2523100000000001E-2</v>
      </c>
      <c r="N4937" s="119"/>
    </row>
    <row r="4938" spans="4:14" ht="15.75" customHeight="1" x14ac:dyDescent="0.25">
      <c r="D4938" s="40"/>
      <c r="E4938" s="40"/>
      <c r="F4938" s="101">
        <v>43426</v>
      </c>
      <c r="G4938" s="44">
        <v>2.3148800000000001E-2</v>
      </c>
      <c r="H4938" s="44">
        <v>2.68925E-2</v>
      </c>
      <c r="I4938" s="44">
        <v>2.8872499999999999E-2</v>
      </c>
      <c r="J4938" s="44" t="s">
        <v>33</v>
      </c>
      <c r="K4938" s="44">
        <v>3.0627000000000001E-2</v>
      </c>
      <c r="L4938" s="44" t="s">
        <v>33</v>
      </c>
      <c r="M4938" s="44">
        <v>2.2523100000000001E-2</v>
      </c>
      <c r="N4938" s="119"/>
    </row>
    <row r="4939" spans="4:14" ht="15.75" customHeight="1" x14ac:dyDescent="0.25">
      <c r="D4939" s="40"/>
      <c r="E4939" s="40"/>
      <c r="F4939" s="101">
        <v>43427</v>
      </c>
      <c r="G4939" s="44">
        <v>2.3218800000000001E-2</v>
      </c>
      <c r="H4939" s="44">
        <v>2.6911900000000002E-2</v>
      </c>
      <c r="I4939" s="44">
        <v>2.8862499999999999E-2</v>
      </c>
      <c r="J4939" s="44">
        <v>5.2499999999999998E-2</v>
      </c>
      <c r="K4939" s="44">
        <v>3.039E-2</v>
      </c>
      <c r="L4939" s="44">
        <v>2.2474899999999999E-2</v>
      </c>
      <c r="M4939" s="44">
        <v>2.27143E-2</v>
      </c>
      <c r="N4939" s="119"/>
    </row>
    <row r="4940" spans="4:14" ht="15.75" customHeight="1" x14ac:dyDescent="0.25">
      <c r="D4940" s="40"/>
      <c r="E4940" s="40"/>
      <c r="F4940" s="101">
        <v>43430</v>
      </c>
      <c r="G4940" s="44">
        <v>2.3367499999999999E-2</v>
      </c>
      <c r="H4940" s="44">
        <v>2.7068099999999998E-2</v>
      </c>
      <c r="I4940" s="44">
        <v>2.8927499999999998E-2</v>
      </c>
      <c r="J4940" s="44">
        <v>5.2499999999999998E-2</v>
      </c>
      <c r="K4940" s="44">
        <v>3.0535E-2</v>
      </c>
      <c r="L4940" s="44">
        <v>2.2482500000000002E-2</v>
      </c>
      <c r="M4940" s="44">
        <v>2.2846999999999999E-2</v>
      </c>
      <c r="N4940" s="119"/>
    </row>
    <row r="4941" spans="4:14" ht="15.75" customHeight="1" x14ac:dyDescent="0.25">
      <c r="D4941" s="40"/>
      <c r="E4941" s="40"/>
      <c r="F4941" s="101">
        <v>43431</v>
      </c>
      <c r="G4941" s="44">
        <v>2.3493099999999999E-2</v>
      </c>
      <c r="H4941" s="44">
        <v>2.7060000000000001E-2</v>
      </c>
      <c r="I4941" s="44">
        <v>2.8844400000000003E-2</v>
      </c>
      <c r="J4941" s="44">
        <v>5.2499999999999998E-2</v>
      </c>
      <c r="K4941" s="44">
        <v>3.0571999999999998E-2</v>
      </c>
      <c r="L4941" s="44">
        <v>2.2582700000000001E-2</v>
      </c>
      <c r="M4941" s="44">
        <v>2.2927099999999999E-2</v>
      </c>
      <c r="N4941" s="119"/>
    </row>
    <row r="4942" spans="4:14" ht="15.75" customHeight="1" x14ac:dyDescent="0.25">
      <c r="D4942" s="40"/>
      <c r="E4942" s="40"/>
      <c r="F4942" s="101">
        <v>43432</v>
      </c>
      <c r="G4942" s="44">
        <v>2.34463E-2</v>
      </c>
      <c r="H4942" s="44">
        <v>2.7066300000000001E-2</v>
      </c>
      <c r="I4942" s="44">
        <v>2.8866299999999998E-2</v>
      </c>
      <c r="J4942" s="44">
        <v>5.2499999999999998E-2</v>
      </c>
      <c r="K4942" s="44">
        <v>3.0590000000000003E-2</v>
      </c>
      <c r="L4942" s="44">
        <v>2.2604000000000003E-2</v>
      </c>
      <c r="M4942" s="44">
        <v>2.3010600000000003E-2</v>
      </c>
      <c r="N4942" s="119"/>
    </row>
    <row r="4943" spans="4:14" ht="15.75" customHeight="1" x14ac:dyDescent="0.25">
      <c r="D4943" s="40"/>
      <c r="E4943" s="40"/>
      <c r="F4943" s="101">
        <v>43433</v>
      </c>
      <c r="G4943" s="44">
        <v>2.3492499999999999E-2</v>
      </c>
      <c r="H4943" s="44">
        <v>2.7381300000000001E-2</v>
      </c>
      <c r="I4943" s="44">
        <v>2.88519E-2</v>
      </c>
      <c r="J4943" s="44">
        <v>5.2499999999999998E-2</v>
      </c>
      <c r="K4943" s="44">
        <v>3.0297999999999999E-2</v>
      </c>
      <c r="L4943" s="44">
        <v>2.2708200000000001E-2</v>
      </c>
      <c r="M4943" s="44">
        <v>2.3197299999999997E-2</v>
      </c>
      <c r="N4943" s="119"/>
    </row>
    <row r="4944" spans="4:14" ht="15.75" customHeight="1" x14ac:dyDescent="0.25">
      <c r="D4944" s="40"/>
      <c r="E4944" s="40"/>
      <c r="F4944" s="101">
        <v>43434</v>
      </c>
      <c r="G4944" s="44">
        <v>2.3469400000000001E-2</v>
      </c>
      <c r="H4944" s="44">
        <v>2.7361300000000002E-2</v>
      </c>
      <c r="I4944" s="44">
        <v>2.8946299999999998E-2</v>
      </c>
      <c r="J4944" s="44">
        <v>5.2499999999999998E-2</v>
      </c>
      <c r="K4944" s="44">
        <v>2.9878999999999999E-2</v>
      </c>
      <c r="L4944" s="44">
        <v>2.2677999999999997E-2</v>
      </c>
      <c r="M4944" s="44">
        <v>2.3221599999999998E-2</v>
      </c>
      <c r="N4944" s="119"/>
    </row>
    <row r="4945" spans="4:14" ht="15.75" customHeight="1" x14ac:dyDescent="0.25">
      <c r="D4945" s="40"/>
      <c r="E4945" s="40"/>
      <c r="F4945" s="101">
        <v>43437</v>
      </c>
      <c r="G4945" s="44">
        <v>2.3788800000000002E-2</v>
      </c>
      <c r="H4945" s="44">
        <v>2.7512500000000002E-2</v>
      </c>
      <c r="I4945" s="44">
        <v>2.8952499999999999E-2</v>
      </c>
      <c r="J4945" s="44">
        <v>5.2499999999999998E-2</v>
      </c>
      <c r="K4945" s="44">
        <v>2.9697000000000001E-2</v>
      </c>
      <c r="L4945" s="44">
        <v>2.2722600000000003E-2</v>
      </c>
      <c r="M4945" s="44">
        <v>2.3968300000000001E-2</v>
      </c>
      <c r="N4945" s="119"/>
    </row>
    <row r="4946" spans="4:14" ht="15.75" customHeight="1" x14ac:dyDescent="0.25">
      <c r="D4946" s="40"/>
      <c r="E4946" s="40"/>
      <c r="F4946" s="101">
        <v>43438</v>
      </c>
      <c r="G4946" s="44">
        <v>2.3795E-2</v>
      </c>
      <c r="H4946" s="44">
        <v>2.7388800000000001E-2</v>
      </c>
      <c r="I4946" s="44">
        <v>2.8963800000000001E-2</v>
      </c>
      <c r="J4946" s="44">
        <v>5.2499999999999998E-2</v>
      </c>
      <c r="K4946" s="44">
        <v>2.9136000000000002E-2</v>
      </c>
      <c r="L4946" s="44">
        <v>2.2725700000000001E-2</v>
      </c>
      <c r="M4946" s="44">
        <v>2.4120200000000001E-2</v>
      </c>
      <c r="N4946" s="119"/>
    </row>
    <row r="4947" spans="4:14" ht="15.75" customHeight="1" x14ac:dyDescent="0.25">
      <c r="D4947" s="40"/>
      <c r="E4947" s="40"/>
      <c r="F4947" s="101">
        <v>43439</v>
      </c>
      <c r="G4947" s="44">
        <v>2.38325E-2</v>
      </c>
      <c r="H4947" s="44">
        <v>2.7657500000000002E-2</v>
      </c>
      <c r="I4947" s="44">
        <v>2.8911300000000001E-2</v>
      </c>
      <c r="J4947" s="44">
        <v>5.2499999999999998E-2</v>
      </c>
      <c r="K4947" s="44">
        <v>2.9136000000000002E-2</v>
      </c>
      <c r="L4947" s="44" t="s">
        <v>33</v>
      </c>
      <c r="M4947" s="44">
        <v>2.4120200000000001E-2</v>
      </c>
      <c r="N4947" s="119"/>
    </row>
    <row r="4948" spans="4:14" ht="15.75" customHeight="1" x14ac:dyDescent="0.25">
      <c r="D4948" s="40"/>
      <c r="E4948" s="40"/>
      <c r="F4948" s="101">
        <v>43440</v>
      </c>
      <c r="G4948" s="44">
        <v>2.3869399999999999E-2</v>
      </c>
      <c r="H4948" s="44">
        <v>2.7671299999999999E-2</v>
      </c>
      <c r="I4948" s="44">
        <v>2.8890600000000002E-2</v>
      </c>
      <c r="J4948" s="44">
        <v>5.2499999999999998E-2</v>
      </c>
      <c r="K4948" s="44">
        <v>2.8955000000000002E-2</v>
      </c>
      <c r="L4948" s="44">
        <v>2.28703E-2</v>
      </c>
      <c r="M4948" s="44">
        <v>2.4246300000000002E-2</v>
      </c>
      <c r="N4948" s="119"/>
    </row>
    <row r="4949" spans="4:14" ht="15.75" customHeight="1" x14ac:dyDescent="0.25">
      <c r="D4949" s="40"/>
      <c r="E4949" s="40"/>
      <c r="F4949" s="101">
        <v>43441</v>
      </c>
      <c r="G4949" s="44">
        <v>2.40019E-2</v>
      </c>
      <c r="H4949" s="44">
        <v>2.7710599999999998E-2</v>
      </c>
      <c r="I4949" s="44">
        <v>2.8858100000000001E-2</v>
      </c>
      <c r="J4949" s="44">
        <v>5.2499999999999998E-2</v>
      </c>
      <c r="K4949" s="44">
        <v>2.8450000000000003E-2</v>
      </c>
      <c r="L4949" s="44">
        <v>2.2957200000000001E-2</v>
      </c>
      <c r="M4949" s="44">
        <v>2.4272000000000002E-2</v>
      </c>
      <c r="N4949" s="119"/>
    </row>
    <row r="4950" spans="4:14" ht="15.75" customHeight="1" x14ac:dyDescent="0.25">
      <c r="D4950" s="40"/>
      <c r="E4950" s="40"/>
      <c r="F4950" s="101">
        <v>43444</v>
      </c>
      <c r="G4950" s="44">
        <v>2.4205000000000001E-2</v>
      </c>
      <c r="H4950" s="44">
        <v>2.77594E-2</v>
      </c>
      <c r="I4950" s="44">
        <v>2.8778800000000004E-2</v>
      </c>
      <c r="J4950" s="44">
        <v>5.2499999999999998E-2</v>
      </c>
      <c r="K4950" s="44">
        <v>2.8575E-2</v>
      </c>
      <c r="L4950" s="44">
        <v>2.2876400000000002E-2</v>
      </c>
      <c r="M4950" s="44">
        <v>2.4394999999999997E-2</v>
      </c>
      <c r="N4950" s="119"/>
    </row>
    <row r="4951" spans="4:14" ht="15.75" customHeight="1" x14ac:dyDescent="0.25">
      <c r="D4951" s="40"/>
      <c r="E4951" s="40"/>
      <c r="F4951" s="101">
        <v>43445</v>
      </c>
      <c r="G4951" s="44">
        <v>2.4323800000000003E-2</v>
      </c>
      <c r="H4951" s="44">
        <v>2.7789999999999999E-2</v>
      </c>
      <c r="I4951" s="44">
        <v>2.88063E-2</v>
      </c>
      <c r="J4951" s="44">
        <v>5.2499999999999998E-2</v>
      </c>
      <c r="K4951" s="44">
        <v>2.879E-2</v>
      </c>
      <c r="L4951" s="44">
        <v>2.2996300000000001E-2</v>
      </c>
      <c r="M4951" s="44">
        <v>2.4462899999999999E-2</v>
      </c>
      <c r="N4951" s="119"/>
    </row>
    <row r="4952" spans="4:14" ht="15.75" customHeight="1" x14ac:dyDescent="0.25">
      <c r="D4952" s="40"/>
      <c r="E4952" s="40"/>
      <c r="F4952" s="101">
        <v>43446</v>
      </c>
      <c r="G4952" s="44">
        <v>2.4401300000000001E-2</v>
      </c>
      <c r="H4952" s="44">
        <v>2.7774999999999998E-2</v>
      </c>
      <c r="I4952" s="44">
        <v>2.8922500000000004E-2</v>
      </c>
      <c r="J4952" s="44">
        <v>5.2499999999999998E-2</v>
      </c>
      <c r="K4952" s="44">
        <v>2.9096E-2</v>
      </c>
      <c r="L4952" s="44">
        <v>2.3043999999999999E-2</v>
      </c>
      <c r="M4952" s="44">
        <v>2.45107E-2</v>
      </c>
      <c r="N4952" s="119"/>
    </row>
    <row r="4953" spans="4:14" ht="15.75" customHeight="1" x14ac:dyDescent="0.25">
      <c r="D4953" s="40"/>
      <c r="E4953" s="40"/>
      <c r="F4953" s="101">
        <v>43447</v>
      </c>
      <c r="G4953" s="44">
        <v>2.4551300000000002E-2</v>
      </c>
      <c r="H4953" s="44">
        <v>2.7881900000000001E-2</v>
      </c>
      <c r="I4953" s="44">
        <v>2.9008799999999998E-2</v>
      </c>
      <c r="J4953" s="44">
        <v>5.2499999999999998E-2</v>
      </c>
      <c r="K4953" s="44">
        <v>2.9131000000000001E-2</v>
      </c>
      <c r="L4953" s="44">
        <v>2.3102200000000003E-2</v>
      </c>
      <c r="M4953" s="44">
        <v>2.4587599999999998E-2</v>
      </c>
      <c r="N4953" s="119"/>
    </row>
    <row r="4954" spans="4:14" ht="15.75" customHeight="1" x14ac:dyDescent="0.25">
      <c r="D4954" s="40"/>
      <c r="E4954" s="40"/>
      <c r="F4954" s="101">
        <v>43448</v>
      </c>
      <c r="G4954" s="44">
        <v>2.4550000000000002E-2</v>
      </c>
      <c r="H4954" s="44">
        <v>2.8006899999999998E-2</v>
      </c>
      <c r="I4954" s="44">
        <v>2.9005599999999999E-2</v>
      </c>
      <c r="J4954" s="44">
        <v>5.2499999999999998E-2</v>
      </c>
      <c r="K4954" s="44">
        <v>2.8895000000000001E-2</v>
      </c>
      <c r="L4954" s="44">
        <v>2.3288400000000001E-2</v>
      </c>
      <c r="M4954" s="44">
        <v>2.4666299999999999E-2</v>
      </c>
      <c r="N4954" s="119"/>
    </row>
    <row r="4955" spans="4:14" ht="15.75" customHeight="1" x14ac:dyDescent="0.25">
      <c r="D4955" s="40"/>
      <c r="E4955" s="40"/>
      <c r="F4955" s="101">
        <v>43451</v>
      </c>
      <c r="G4955" s="44">
        <v>2.4696300000000001E-2</v>
      </c>
      <c r="H4955" s="44">
        <v>2.80363E-2</v>
      </c>
      <c r="I4955" s="44">
        <v>2.9046300000000001E-2</v>
      </c>
      <c r="J4955" s="44">
        <v>5.2499999999999998E-2</v>
      </c>
      <c r="K4955" s="44">
        <v>2.8570000000000002E-2</v>
      </c>
      <c r="L4955" s="44">
        <v>2.3563200000000003E-2</v>
      </c>
      <c r="M4955" s="44">
        <v>2.4879799999999997E-2</v>
      </c>
      <c r="N4955" s="119"/>
    </row>
    <row r="4956" spans="4:14" ht="15.75" customHeight="1" x14ac:dyDescent="0.25">
      <c r="D4956" s="40"/>
      <c r="E4956" s="40"/>
      <c r="F4956" s="101">
        <v>43452</v>
      </c>
      <c r="G4956" s="44">
        <v>2.4701300000000002E-2</v>
      </c>
      <c r="H4956" s="44">
        <v>2.7919999999999997E-2</v>
      </c>
      <c r="I4956" s="44">
        <v>2.8763800000000003E-2</v>
      </c>
      <c r="J4956" s="44">
        <v>5.2499999999999998E-2</v>
      </c>
      <c r="K4956" s="44">
        <v>2.8174999999999999E-2</v>
      </c>
      <c r="L4956" s="44">
        <v>2.3620000000000002E-2</v>
      </c>
      <c r="M4956" s="44">
        <v>2.4912100000000003E-2</v>
      </c>
      <c r="N4956" s="119"/>
    </row>
    <row r="4957" spans="4:14" ht="15.75" customHeight="1" x14ac:dyDescent="0.25">
      <c r="D4957" s="40"/>
      <c r="E4957" s="40"/>
      <c r="F4957" s="101">
        <v>43453</v>
      </c>
      <c r="G4957" s="44">
        <v>2.4793799999999998E-2</v>
      </c>
      <c r="H4957" s="44">
        <v>2.7896299999999999E-2</v>
      </c>
      <c r="I4957" s="44">
        <v>2.87088E-2</v>
      </c>
      <c r="J4957" s="44">
        <v>5.2499999999999998E-2</v>
      </c>
      <c r="K4957" s="44">
        <v>2.7548E-2</v>
      </c>
      <c r="L4957" s="44">
        <v>2.37821E-2</v>
      </c>
      <c r="M4957" s="44">
        <v>2.4883199999999998E-2</v>
      </c>
      <c r="N4957" s="119"/>
    </row>
    <row r="4958" spans="4:14" ht="15.75" customHeight="1" x14ac:dyDescent="0.25">
      <c r="D4958" s="40"/>
      <c r="E4958" s="40"/>
      <c r="F4958" s="101">
        <v>43454</v>
      </c>
      <c r="G4958" s="44">
        <v>2.5037500000000001E-2</v>
      </c>
      <c r="H4958" s="44">
        <v>2.8237499999999999E-2</v>
      </c>
      <c r="I4958" s="44">
        <v>2.8999999999999998E-2</v>
      </c>
      <c r="J4958" s="44">
        <v>5.5E-2</v>
      </c>
      <c r="K4958" s="44">
        <v>2.8065000000000003E-2</v>
      </c>
      <c r="L4958" s="44">
        <v>2.41368E-2</v>
      </c>
      <c r="M4958" s="44">
        <v>2.4938699999999998E-2</v>
      </c>
      <c r="N4958" s="119"/>
    </row>
    <row r="4959" spans="4:14" ht="15.75" customHeight="1" x14ac:dyDescent="0.25">
      <c r="D4959" s="40"/>
      <c r="E4959" s="40"/>
      <c r="F4959" s="101">
        <v>43455</v>
      </c>
      <c r="G4959" s="44">
        <v>2.5062500000000001E-2</v>
      </c>
      <c r="H4959" s="44">
        <v>2.82163E-2</v>
      </c>
      <c r="I4959" s="44">
        <v>2.9078800000000002E-2</v>
      </c>
      <c r="J4959" s="44">
        <v>5.5E-2</v>
      </c>
      <c r="K4959" s="44">
        <v>2.7902E-2</v>
      </c>
      <c r="L4959" s="44">
        <v>2.4397199999999997E-2</v>
      </c>
      <c r="M4959" s="44">
        <v>2.4963199999999998E-2</v>
      </c>
      <c r="N4959" s="119"/>
    </row>
    <row r="4960" spans="4:14" ht="15.75" customHeight="1" x14ac:dyDescent="0.25">
      <c r="D4960" s="40"/>
      <c r="E4960" s="40"/>
      <c r="F4960" s="101">
        <v>43458</v>
      </c>
      <c r="G4960" s="44">
        <v>2.50563E-2</v>
      </c>
      <c r="H4960" s="44">
        <v>2.81344E-2</v>
      </c>
      <c r="I4960" s="44">
        <v>2.8937499999999998E-2</v>
      </c>
      <c r="J4960" s="44">
        <v>5.5E-2</v>
      </c>
      <c r="K4960" s="44">
        <v>2.7383000000000001E-2</v>
      </c>
      <c r="L4960" s="44">
        <v>2.4645299999999998E-2</v>
      </c>
      <c r="M4960" s="44">
        <v>2.4996000000000001E-2</v>
      </c>
      <c r="N4960" s="119"/>
    </row>
    <row r="4961" spans="4:14" ht="15.75" customHeight="1" x14ac:dyDescent="0.25">
      <c r="D4961" s="40"/>
      <c r="E4961" s="40"/>
      <c r="F4961" s="101">
        <v>43459</v>
      </c>
      <c r="G4961" s="44" t="s">
        <v>33</v>
      </c>
      <c r="H4961" s="44" t="s">
        <v>33</v>
      </c>
      <c r="I4961" s="44" t="s">
        <v>33</v>
      </c>
      <c r="J4961" s="44" t="s">
        <v>33</v>
      </c>
      <c r="K4961" s="44">
        <v>2.7383000000000001E-2</v>
      </c>
      <c r="L4961" s="44" t="s">
        <v>33</v>
      </c>
      <c r="M4961" s="44">
        <v>2.4996000000000001E-2</v>
      </c>
      <c r="N4961" s="119"/>
    </row>
    <row r="4962" spans="4:14" ht="15.75" customHeight="1" x14ac:dyDescent="0.25">
      <c r="D4962" s="40"/>
      <c r="E4962" s="40"/>
      <c r="F4962" s="101">
        <v>43460</v>
      </c>
      <c r="G4962" s="44" t="s">
        <v>33</v>
      </c>
      <c r="H4962" s="44" t="s">
        <v>33</v>
      </c>
      <c r="I4962" s="44" t="s">
        <v>33</v>
      </c>
      <c r="J4962" s="44">
        <v>5.5E-2</v>
      </c>
      <c r="K4962" s="44">
        <v>2.8079E-2</v>
      </c>
      <c r="L4962" s="44">
        <v>2.48565E-2</v>
      </c>
      <c r="M4962" s="44">
        <v>2.4935700000000002E-2</v>
      </c>
      <c r="N4962" s="119"/>
    </row>
    <row r="4963" spans="4:14" ht="15.75" customHeight="1" x14ac:dyDescent="0.25">
      <c r="D4963" s="40"/>
      <c r="E4963" s="40"/>
      <c r="F4963" s="101">
        <v>43461</v>
      </c>
      <c r="G4963" s="44">
        <v>2.5223800000000001E-2</v>
      </c>
      <c r="H4963" s="44">
        <v>2.8029999999999999E-2</v>
      </c>
      <c r="I4963" s="44">
        <v>2.8830000000000001E-2</v>
      </c>
      <c r="J4963" s="44">
        <v>5.5E-2</v>
      </c>
      <c r="K4963" s="44">
        <v>2.7666E-2</v>
      </c>
      <c r="L4963" s="44">
        <v>2.4841500000000002E-2</v>
      </c>
      <c r="M4963" s="44">
        <v>2.4950800000000002E-2</v>
      </c>
      <c r="N4963" s="119"/>
    </row>
    <row r="4964" spans="4:14" ht="15.75" customHeight="1" x14ac:dyDescent="0.25">
      <c r="D4964" s="40"/>
      <c r="E4964" s="40"/>
      <c r="F4964" s="101">
        <v>43462</v>
      </c>
      <c r="G4964" s="44">
        <v>2.51988E-2</v>
      </c>
      <c r="H4964" s="44">
        <v>2.7970000000000002E-2</v>
      </c>
      <c r="I4964" s="44">
        <v>2.8731300000000001E-2</v>
      </c>
      <c r="J4964" s="44">
        <v>5.5E-2</v>
      </c>
      <c r="K4964" s="44">
        <v>2.7181999999999998E-2</v>
      </c>
      <c r="L4964" s="44">
        <v>2.4695700000000001E-2</v>
      </c>
      <c r="M4964" s="44">
        <v>2.4966800000000001E-2</v>
      </c>
      <c r="N4964" s="119"/>
    </row>
    <row r="4965" spans="4:14" ht="15.75" customHeight="1" x14ac:dyDescent="0.25">
      <c r="D4965" s="40"/>
      <c r="E4965" s="40"/>
      <c r="F4965" s="101">
        <v>43465</v>
      </c>
      <c r="G4965" s="44">
        <v>2.5026899999999998E-2</v>
      </c>
      <c r="H4965" s="44">
        <v>2.8076300000000002E-2</v>
      </c>
      <c r="I4965" s="44">
        <v>2.8756300000000002E-2</v>
      </c>
      <c r="J4965" s="44">
        <v>5.5E-2</v>
      </c>
      <c r="K4965" s="44">
        <v>2.6842000000000001E-2</v>
      </c>
      <c r="L4965" s="44">
        <v>2.4751099999999998E-2</v>
      </c>
      <c r="M4965" s="44">
        <v>2.4902299999999999E-2</v>
      </c>
      <c r="N4965" s="119"/>
    </row>
    <row r="4966" spans="4:14" ht="15.75" customHeight="1" x14ac:dyDescent="0.25">
      <c r="D4966" s="40"/>
      <c r="E4966" s="40"/>
      <c r="F4966" s="101">
        <v>43466</v>
      </c>
      <c r="G4966" s="44" t="s">
        <v>33</v>
      </c>
      <c r="H4966" s="44" t="s">
        <v>33</v>
      </c>
      <c r="I4966" s="44" t="s">
        <v>33</v>
      </c>
      <c r="J4966" s="44" t="s">
        <v>33</v>
      </c>
      <c r="K4966" s="44">
        <v>2.6842000000000001E-2</v>
      </c>
      <c r="L4966" s="44" t="s">
        <v>33</v>
      </c>
      <c r="M4966" s="44">
        <v>2.4902299999999999E-2</v>
      </c>
      <c r="N4966" s="119"/>
    </row>
    <row r="4967" spans="4:14" ht="15.75" customHeight="1" x14ac:dyDescent="0.25">
      <c r="D4967" s="40"/>
      <c r="E4967" s="40"/>
      <c r="F4967" s="101">
        <v>43467</v>
      </c>
      <c r="G4967" s="44">
        <v>2.5071300000000001E-2</v>
      </c>
      <c r="H4967" s="44">
        <v>2.79388E-2</v>
      </c>
      <c r="I4967" s="44">
        <v>2.8739400000000002E-2</v>
      </c>
      <c r="J4967" s="44">
        <v>5.5E-2</v>
      </c>
      <c r="K4967" s="44">
        <v>2.6204000000000002E-2</v>
      </c>
      <c r="L4967" s="44">
        <v>2.4804699999999999E-2</v>
      </c>
      <c r="M4967" s="44">
        <v>2.46048E-2</v>
      </c>
      <c r="N4967" s="119"/>
    </row>
    <row r="4968" spans="4:14" ht="15.75" customHeight="1" x14ac:dyDescent="0.25">
      <c r="D4968" s="40"/>
      <c r="E4968" s="40"/>
      <c r="F4968" s="101">
        <v>43468</v>
      </c>
      <c r="G4968" s="44">
        <v>2.5127500000000001E-2</v>
      </c>
      <c r="H4968" s="44">
        <v>2.7949999999999999E-2</v>
      </c>
      <c r="I4968" s="44">
        <v>2.8588800000000001E-2</v>
      </c>
      <c r="J4968" s="44">
        <v>5.5E-2</v>
      </c>
      <c r="K4968" s="44">
        <v>2.5535000000000002E-2</v>
      </c>
      <c r="L4968" s="44">
        <v>2.47782E-2</v>
      </c>
      <c r="M4968" s="44">
        <v>2.4387099999999998E-2</v>
      </c>
      <c r="N4968" s="119"/>
    </row>
    <row r="4969" spans="4:14" ht="15.75" customHeight="1" x14ac:dyDescent="0.25">
      <c r="D4969" s="40"/>
      <c r="E4969" s="40"/>
      <c r="F4969" s="101">
        <v>43469</v>
      </c>
      <c r="G4969" s="44">
        <v>2.5205600000000002E-2</v>
      </c>
      <c r="H4969" s="44">
        <v>2.8038799999999999E-2</v>
      </c>
      <c r="I4969" s="44">
        <v>2.85575E-2</v>
      </c>
      <c r="J4969" s="44">
        <v>5.5E-2</v>
      </c>
      <c r="K4969" s="44">
        <v>2.6676999999999999E-2</v>
      </c>
      <c r="L4969" s="44">
        <v>2.4733600000000001E-2</v>
      </c>
      <c r="M4969" s="44">
        <v>2.4301E-2</v>
      </c>
      <c r="N4969" s="119"/>
    </row>
    <row r="4970" spans="4:14" ht="15.75" customHeight="1" x14ac:dyDescent="0.25">
      <c r="D4970" s="40"/>
      <c r="E4970" s="40"/>
      <c r="F4970" s="101">
        <v>43472</v>
      </c>
      <c r="G4970" s="44">
        <v>2.51113E-2</v>
      </c>
      <c r="H4970" s="44">
        <v>2.7968099999999999E-2</v>
      </c>
      <c r="I4970" s="44">
        <v>2.8487499999999999E-2</v>
      </c>
      <c r="J4970" s="44">
        <v>5.5E-2</v>
      </c>
      <c r="K4970" s="44">
        <v>2.6960000000000001E-2</v>
      </c>
      <c r="L4970" s="44">
        <v>2.4721700000000003E-2</v>
      </c>
      <c r="M4970" s="44">
        <v>2.4246300000000002E-2</v>
      </c>
      <c r="N4970" s="119"/>
    </row>
    <row r="4971" spans="4:14" ht="15.75" customHeight="1" x14ac:dyDescent="0.25">
      <c r="D4971" s="40"/>
      <c r="E4971" s="40"/>
      <c r="F4971" s="101">
        <v>43473</v>
      </c>
      <c r="G4971" s="44">
        <v>2.5154999999999997E-2</v>
      </c>
      <c r="H4971" s="44">
        <v>2.7825000000000003E-2</v>
      </c>
      <c r="I4971" s="44">
        <v>2.8525599999999998E-2</v>
      </c>
      <c r="J4971" s="44">
        <v>5.5E-2</v>
      </c>
      <c r="K4971" s="44">
        <v>2.7280000000000002E-2</v>
      </c>
      <c r="L4971" s="44">
        <v>2.4741200000000001E-2</v>
      </c>
      <c r="M4971" s="44">
        <v>2.4236600000000001E-2</v>
      </c>
      <c r="N4971" s="119"/>
    </row>
    <row r="4972" spans="4:14" ht="15.75" customHeight="1" x14ac:dyDescent="0.25">
      <c r="D4972" s="40"/>
      <c r="E4972" s="40"/>
      <c r="F4972" s="101">
        <v>43474</v>
      </c>
      <c r="G4972" s="44">
        <v>2.5187499999999998E-2</v>
      </c>
      <c r="H4972" s="44">
        <v>2.7988800000000001E-2</v>
      </c>
      <c r="I4972" s="44">
        <v>2.8697499999999997E-2</v>
      </c>
      <c r="J4972" s="44">
        <v>5.5E-2</v>
      </c>
      <c r="K4972" s="44">
        <v>2.7099999999999999E-2</v>
      </c>
      <c r="L4972" s="44">
        <v>2.47397E-2</v>
      </c>
      <c r="M4972" s="44">
        <v>2.4191799999999999E-2</v>
      </c>
      <c r="N4972" s="119"/>
    </row>
    <row r="4973" spans="4:14" ht="15.75" customHeight="1" x14ac:dyDescent="0.25">
      <c r="D4973" s="40"/>
      <c r="E4973" s="40"/>
      <c r="F4973" s="101">
        <v>43475</v>
      </c>
      <c r="G4973" s="44">
        <v>2.5141900000000002E-2</v>
      </c>
      <c r="H4973" s="44">
        <v>2.7969400000000002E-2</v>
      </c>
      <c r="I4973" s="44">
        <v>2.8604400000000002E-2</v>
      </c>
      <c r="J4973" s="44">
        <v>5.5E-2</v>
      </c>
      <c r="K4973" s="44">
        <v>2.7421000000000001E-2</v>
      </c>
      <c r="L4973" s="44">
        <v>2.4651900000000001E-2</v>
      </c>
      <c r="M4973" s="44">
        <v>2.4180500000000001E-2</v>
      </c>
      <c r="N4973" s="119"/>
    </row>
    <row r="4974" spans="4:14" ht="15.75" customHeight="1" x14ac:dyDescent="0.25">
      <c r="D4974" s="40"/>
      <c r="E4974" s="40"/>
      <c r="F4974" s="101">
        <v>43476</v>
      </c>
      <c r="G4974" s="44">
        <v>2.5089399999999998E-2</v>
      </c>
      <c r="H4974" s="44">
        <v>2.7873100000000001E-2</v>
      </c>
      <c r="I4974" s="44">
        <v>2.86463E-2</v>
      </c>
      <c r="J4974" s="44">
        <v>5.5E-2</v>
      </c>
      <c r="K4974" s="44">
        <v>2.7007E-2</v>
      </c>
      <c r="L4974" s="44">
        <v>2.4553999999999999E-2</v>
      </c>
      <c r="M4974" s="44">
        <v>2.4174999999999999E-2</v>
      </c>
      <c r="N4974" s="119"/>
    </row>
    <row r="4975" spans="4:14" ht="15.75" customHeight="1" x14ac:dyDescent="0.25">
      <c r="D4975" s="40"/>
      <c r="E4975" s="40"/>
      <c r="F4975" s="101">
        <v>43479</v>
      </c>
      <c r="G4975" s="44">
        <v>2.5100600000000001E-2</v>
      </c>
      <c r="H4975" s="44">
        <v>2.7789399999999999E-2</v>
      </c>
      <c r="I4975" s="44">
        <v>2.8534400000000001E-2</v>
      </c>
      <c r="J4975" s="44">
        <v>5.5E-2</v>
      </c>
      <c r="K4975" s="44">
        <v>2.7023999999999999E-2</v>
      </c>
      <c r="L4975" s="44">
        <v>2.4584399999999999E-2</v>
      </c>
      <c r="M4975" s="44">
        <v>2.4155799999999998E-2</v>
      </c>
      <c r="N4975" s="119"/>
    </row>
    <row r="4976" spans="4:14" ht="15.75" customHeight="1" x14ac:dyDescent="0.25">
      <c r="D4976" s="40"/>
      <c r="E4976" s="40"/>
      <c r="F4976" s="101">
        <v>43480</v>
      </c>
      <c r="G4976" s="44">
        <v>2.5075E-2</v>
      </c>
      <c r="H4976" s="44">
        <v>2.7734399999999999E-2</v>
      </c>
      <c r="I4976" s="44">
        <v>2.84581E-2</v>
      </c>
      <c r="J4976" s="44">
        <v>5.5E-2</v>
      </c>
      <c r="K4976" s="44">
        <v>2.7111999999999997E-2</v>
      </c>
      <c r="L4976" s="44">
        <v>2.46311E-2</v>
      </c>
      <c r="M4976" s="44">
        <v>2.41525E-2</v>
      </c>
      <c r="N4976" s="119"/>
    </row>
    <row r="4977" spans="4:14" ht="15.75" customHeight="1" x14ac:dyDescent="0.25">
      <c r="D4977" s="40"/>
      <c r="E4977" s="40"/>
      <c r="F4977" s="101">
        <v>43481</v>
      </c>
      <c r="G4977" s="44">
        <v>2.5132500000000002E-2</v>
      </c>
      <c r="H4977" s="44">
        <v>2.7803100000000001E-2</v>
      </c>
      <c r="I4977" s="44">
        <v>2.8616299999999997E-2</v>
      </c>
      <c r="J4977" s="44">
        <v>5.5E-2</v>
      </c>
      <c r="K4977" s="44">
        <v>2.7217999999999999E-2</v>
      </c>
      <c r="L4977" s="44">
        <v>2.46334E-2</v>
      </c>
      <c r="M4977" s="44">
        <v>2.4161000000000002E-2</v>
      </c>
      <c r="N4977" s="119"/>
    </row>
    <row r="4978" spans="4:14" ht="15.75" customHeight="1" x14ac:dyDescent="0.25">
      <c r="D4978" s="40"/>
      <c r="E4978" s="40"/>
      <c r="F4978" s="101">
        <v>43482</v>
      </c>
      <c r="G4978" s="44">
        <v>2.503E-2</v>
      </c>
      <c r="H4978" s="44">
        <v>2.7757500000000001E-2</v>
      </c>
      <c r="I4978" s="44">
        <v>2.8525000000000002E-2</v>
      </c>
      <c r="J4978" s="44">
        <v>5.5E-2</v>
      </c>
      <c r="K4978" s="44">
        <v>2.7504000000000001E-2</v>
      </c>
      <c r="L4978" s="44">
        <v>2.4442400000000003E-2</v>
      </c>
      <c r="M4978" s="44">
        <v>2.4155199999999998E-2</v>
      </c>
      <c r="N4978" s="119"/>
    </row>
    <row r="4979" spans="4:14" ht="15.75" customHeight="1" x14ac:dyDescent="0.25">
      <c r="D4979" s="40"/>
      <c r="E4979" s="40"/>
      <c r="F4979" s="101">
        <v>43483</v>
      </c>
      <c r="G4979" s="44">
        <v>2.5059999999999999E-2</v>
      </c>
      <c r="H4979" s="44">
        <v>2.7610000000000003E-2</v>
      </c>
      <c r="I4979" s="44">
        <v>2.85188E-2</v>
      </c>
      <c r="J4979" s="44">
        <v>5.5E-2</v>
      </c>
      <c r="K4979" s="44">
        <v>2.7841999999999999E-2</v>
      </c>
      <c r="L4979" s="44">
        <v>2.4426400000000001E-2</v>
      </c>
      <c r="M4979" s="44">
        <v>2.4155300000000001E-2</v>
      </c>
      <c r="N4979" s="119"/>
    </row>
    <row r="4980" spans="4:14" ht="15.75" customHeight="1" x14ac:dyDescent="0.25">
      <c r="D4980" s="40"/>
      <c r="E4980" s="40"/>
      <c r="F4980" s="101">
        <v>43486</v>
      </c>
      <c r="G4980" s="44">
        <v>2.5122499999999999E-2</v>
      </c>
      <c r="H4980" s="44">
        <v>2.77238E-2</v>
      </c>
      <c r="I4980" s="44">
        <v>2.85475E-2</v>
      </c>
      <c r="J4980" s="44" t="s">
        <v>33</v>
      </c>
      <c r="K4980" s="44">
        <v>2.7841999999999999E-2</v>
      </c>
      <c r="L4980" s="44" t="s">
        <v>33</v>
      </c>
      <c r="M4980" s="44">
        <v>2.4155300000000001E-2</v>
      </c>
      <c r="N4980" s="119"/>
    </row>
    <row r="4981" spans="4:14" ht="15.75" customHeight="1" x14ac:dyDescent="0.25">
      <c r="D4981" s="40"/>
      <c r="E4981" s="40"/>
      <c r="F4981" s="101">
        <v>43487</v>
      </c>
      <c r="G4981" s="44">
        <v>2.5190000000000001E-2</v>
      </c>
      <c r="H4981" s="44">
        <v>2.7792500000000001E-2</v>
      </c>
      <c r="I4981" s="44">
        <v>2.8536300000000001E-2</v>
      </c>
      <c r="J4981" s="44">
        <v>5.5E-2</v>
      </c>
      <c r="K4981" s="44">
        <v>2.7392E-2</v>
      </c>
      <c r="L4981" s="44">
        <v>2.4391699999999999E-2</v>
      </c>
      <c r="M4981" s="44">
        <v>2.4126699999999997E-2</v>
      </c>
      <c r="N4981" s="119"/>
    </row>
    <row r="4982" spans="4:14" ht="15.75" customHeight="1" x14ac:dyDescent="0.25">
      <c r="D4982" s="40"/>
      <c r="E4982" s="40"/>
      <c r="F4982" s="101">
        <v>43488</v>
      </c>
      <c r="G4982" s="44">
        <v>2.5099999999999997E-2</v>
      </c>
      <c r="H4982" s="44">
        <v>2.7706300000000003E-2</v>
      </c>
      <c r="I4982" s="44">
        <v>2.8536300000000001E-2</v>
      </c>
      <c r="J4982" s="44">
        <v>5.5E-2</v>
      </c>
      <c r="K4982" s="44">
        <v>2.7408999999999999E-2</v>
      </c>
      <c r="L4982" s="44">
        <v>2.4467300000000001E-2</v>
      </c>
      <c r="M4982" s="44">
        <v>2.4118900000000002E-2</v>
      </c>
      <c r="N4982" s="119"/>
    </row>
    <row r="4983" spans="4:14" ht="15.75" customHeight="1" x14ac:dyDescent="0.25">
      <c r="D4983" s="40"/>
      <c r="E4983" s="40"/>
      <c r="F4983" s="101">
        <v>43489</v>
      </c>
      <c r="G4983" s="44">
        <v>2.5018799999999997E-2</v>
      </c>
      <c r="H4983" s="44">
        <v>2.7647499999999998E-2</v>
      </c>
      <c r="I4983" s="44">
        <v>2.85013E-2</v>
      </c>
      <c r="J4983" s="44">
        <v>5.5E-2</v>
      </c>
      <c r="K4983" s="44">
        <v>2.7157000000000001E-2</v>
      </c>
      <c r="L4983" s="44">
        <v>2.4446200000000001E-2</v>
      </c>
      <c r="M4983" s="44">
        <v>2.4121E-2</v>
      </c>
      <c r="N4983" s="119"/>
    </row>
    <row r="4984" spans="4:14" ht="15.75" customHeight="1" x14ac:dyDescent="0.25">
      <c r="D4984" s="40"/>
      <c r="E4984" s="40"/>
      <c r="F4984" s="101">
        <v>43490</v>
      </c>
      <c r="G4984" s="44">
        <v>2.5000000000000001E-2</v>
      </c>
      <c r="H4984" s="44">
        <v>2.75163E-2</v>
      </c>
      <c r="I4984" s="44">
        <v>2.83225E-2</v>
      </c>
      <c r="J4984" s="44">
        <v>5.5E-2</v>
      </c>
      <c r="K4984" s="44">
        <v>2.7585000000000002E-2</v>
      </c>
      <c r="L4984" s="44">
        <v>2.4540099999999999E-2</v>
      </c>
      <c r="M4984" s="44">
        <v>2.4119999999999999E-2</v>
      </c>
      <c r="N4984" s="119"/>
    </row>
    <row r="4985" spans="4:14" ht="15.75" customHeight="1" x14ac:dyDescent="0.25">
      <c r="D4985" s="40"/>
      <c r="E4985" s="40"/>
      <c r="F4985" s="101">
        <v>43493</v>
      </c>
      <c r="G4985" s="44">
        <v>2.5017499999999998E-2</v>
      </c>
      <c r="H4985" s="44">
        <v>2.7505000000000002E-2</v>
      </c>
      <c r="I4985" s="44">
        <v>2.8298800000000002E-2</v>
      </c>
      <c r="J4985" s="44">
        <v>5.5E-2</v>
      </c>
      <c r="K4985" s="44">
        <v>2.7440000000000003E-2</v>
      </c>
      <c r="L4985" s="44">
        <v>2.4469899999999999E-2</v>
      </c>
      <c r="M4985" s="44">
        <v>2.40976E-2</v>
      </c>
      <c r="N4985" s="119"/>
    </row>
    <row r="4986" spans="4:14" ht="15.75" customHeight="1" x14ac:dyDescent="0.25">
      <c r="D4986" s="40"/>
      <c r="E4986" s="40"/>
      <c r="F4986" s="101">
        <v>43494</v>
      </c>
      <c r="G4986" s="44">
        <v>2.4988800000000002E-2</v>
      </c>
      <c r="H4986" s="44">
        <v>2.7443800000000001E-2</v>
      </c>
      <c r="I4986" s="44">
        <v>2.8233799999999996E-2</v>
      </c>
      <c r="J4986" s="44">
        <v>5.5E-2</v>
      </c>
      <c r="K4986" s="44">
        <v>2.7098000000000001E-2</v>
      </c>
      <c r="L4986" s="44">
        <v>2.44884E-2</v>
      </c>
      <c r="M4986" s="44">
        <v>2.4102600000000002E-2</v>
      </c>
      <c r="N4986" s="119"/>
    </row>
    <row r="4987" spans="4:14" ht="15.75" customHeight="1" x14ac:dyDescent="0.25">
      <c r="D4987" s="40"/>
      <c r="E4987" s="40"/>
      <c r="F4987" s="101">
        <v>43495</v>
      </c>
      <c r="G4987" s="44">
        <v>2.5091299999999997E-2</v>
      </c>
      <c r="H4987" s="44">
        <v>2.7362500000000001E-2</v>
      </c>
      <c r="I4987" s="44">
        <v>2.8115000000000001E-2</v>
      </c>
      <c r="J4987" s="44">
        <v>5.5E-2</v>
      </c>
      <c r="K4987" s="44">
        <v>2.6775000000000004E-2</v>
      </c>
      <c r="L4987" s="44">
        <v>2.4553699999999998E-2</v>
      </c>
      <c r="M4987" s="44">
        <v>2.4104500000000001E-2</v>
      </c>
      <c r="N4987" s="119"/>
    </row>
    <row r="4988" spans="4:14" ht="15.75" customHeight="1" x14ac:dyDescent="0.25">
      <c r="D4988" s="40"/>
      <c r="E4988" s="40"/>
      <c r="F4988" s="101">
        <v>43496</v>
      </c>
      <c r="G4988" s="44">
        <v>2.51375E-2</v>
      </c>
      <c r="H4988" s="44">
        <v>2.7374999999999997E-2</v>
      </c>
      <c r="I4988" s="44">
        <v>2.7995000000000003E-2</v>
      </c>
      <c r="J4988" s="44">
        <v>5.5E-2</v>
      </c>
      <c r="K4988" s="44">
        <v>2.6293E-2</v>
      </c>
      <c r="L4988" s="44">
        <v>2.4604300000000003E-2</v>
      </c>
      <c r="M4988" s="44">
        <v>2.4110200000000002E-2</v>
      </c>
      <c r="N4988" s="119"/>
    </row>
    <row r="4989" spans="4:14" ht="15.75" customHeight="1" x14ac:dyDescent="0.25">
      <c r="D4989" s="40"/>
      <c r="E4989" s="40"/>
      <c r="F4989" s="101">
        <v>43497</v>
      </c>
      <c r="G4989" s="44">
        <v>2.5139999999999999E-2</v>
      </c>
      <c r="H4989" s="44">
        <v>2.7326299999999998E-2</v>
      </c>
      <c r="I4989" s="44">
        <v>2.7900000000000001E-2</v>
      </c>
      <c r="J4989" s="44">
        <v>5.5E-2</v>
      </c>
      <c r="K4989" s="44">
        <v>2.6842000000000001E-2</v>
      </c>
      <c r="L4989" s="44">
        <v>2.46146E-2</v>
      </c>
      <c r="M4989" s="44">
        <v>2.4110200000000002E-2</v>
      </c>
      <c r="N4989" s="119"/>
    </row>
    <row r="4990" spans="4:14" ht="15.75" customHeight="1" x14ac:dyDescent="0.25">
      <c r="D4990" s="40"/>
      <c r="E4990" s="40"/>
      <c r="F4990" s="101">
        <v>43500</v>
      </c>
      <c r="G4990" s="44">
        <v>2.5131299999999999E-2</v>
      </c>
      <c r="H4990" s="44">
        <v>2.7343799999999998E-2</v>
      </c>
      <c r="I4990" s="44">
        <v>2.79575E-2</v>
      </c>
      <c r="J4990" s="44">
        <v>5.5E-2</v>
      </c>
      <c r="K4990" s="44">
        <v>2.7234999999999999E-2</v>
      </c>
      <c r="L4990" s="44">
        <v>2.4412E-2</v>
      </c>
      <c r="M4990" s="44">
        <v>2.40136E-2</v>
      </c>
      <c r="N4990" s="119"/>
    </row>
    <row r="4991" spans="4:14" ht="15.75" customHeight="1" x14ac:dyDescent="0.25">
      <c r="D4991" s="40"/>
      <c r="E4991" s="40"/>
      <c r="F4991" s="101">
        <v>43501</v>
      </c>
      <c r="G4991" s="44">
        <v>2.5122499999999999E-2</v>
      </c>
      <c r="H4991" s="44">
        <v>2.7385000000000003E-2</v>
      </c>
      <c r="I4991" s="44">
        <v>2.7774999999999998E-2</v>
      </c>
      <c r="J4991" s="44">
        <v>5.5E-2</v>
      </c>
      <c r="K4991" s="44">
        <v>2.6983E-2</v>
      </c>
      <c r="L4991" s="44">
        <v>2.4370900000000001E-2</v>
      </c>
      <c r="M4991" s="44">
        <v>2.4006400000000001E-2</v>
      </c>
      <c r="N4991" s="119"/>
    </row>
    <row r="4992" spans="4:14" ht="15.75" customHeight="1" x14ac:dyDescent="0.25">
      <c r="D4992" s="40"/>
      <c r="E4992" s="40"/>
      <c r="F4992" s="101">
        <v>43502</v>
      </c>
      <c r="G4992" s="44">
        <v>2.5126300000000001E-2</v>
      </c>
      <c r="H4992" s="44">
        <v>2.7376299999999999E-2</v>
      </c>
      <c r="I4992" s="44">
        <v>2.7762500000000002E-2</v>
      </c>
      <c r="J4992" s="44">
        <v>5.5E-2</v>
      </c>
      <c r="K4992" s="44">
        <v>2.6945999999999998E-2</v>
      </c>
      <c r="L4992" s="44">
        <v>2.43173E-2</v>
      </c>
      <c r="M4992" s="44">
        <v>2.3999299999999998E-2</v>
      </c>
      <c r="N4992" s="119"/>
    </row>
    <row r="4993" spans="4:14" ht="15.75" customHeight="1" x14ac:dyDescent="0.25">
      <c r="D4993" s="40"/>
      <c r="E4993" s="40"/>
      <c r="F4993" s="101">
        <v>43503</v>
      </c>
      <c r="G4993" s="44">
        <v>2.5168800000000002E-2</v>
      </c>
      <c r="H4993" s="44">
        <v>2.6970000000000001E-2</v>
      </c>
      <c r="I4993" s="44">
        <v>2.7650000000000001E-2</v>
      </c>
      <c r="J4993" s="44">
        <v>5.5E-2</v>
      </c>
      <c r="K4993" s="44">
        <v>2.6571999999999998E-2</v>
      </c>
      <c r="L4993" s="44">
        <v>2.4331599999999998E-2</v>
      </c>
      <c r="M4993" s="44">
        <v>2.3999299999999998E-2</v>
      </c>
      <c r="N4993" s="119"/>
    </row>
    <row r="4994" spans="4:14" ht="15.75" customHeight="1" x14ac:dyDescent="0.25">
      <c r="D4994" s="40"/>
      <c r="E4994" s="40"/>
      <c r="F4994" s="101">
        <v>43504</v>
      </c>
      <c r="G4994" s="44">
        <v>2.5041299999999999E-2</v>
      </c>
      <c r="H4994" s="44">
        <v>2.6977500000000001E-2</v>
      </c>
      <c r="I4994" s="44">
        <v>2.74188E-2</v>
      </c>
      <c r="J4994" s="44">
        <v>5.5E-2</v>
      </c>
      <c r="K4994" s="44">
        <v>2.6339000000000001E-2</v>
      </c>
      <c r="L4994" s="44">
        <v>2.4357199999999999E-2</v>
      </c>
      <c r="M4994" s="44">
        <v>2.3999299999999998E-2</v>
      </c>
      <c r="N4994" s="119"/>
    </row>
    <row r="4995" spans="4:14" ht="15.75" customHeight="1" x14ac:dyDescent="0.25">
      <c r="D4995" s="40"/>
      <c r="E4995" s="40"/>
      <c r="F4995" s="101">
        <v>43507</v>
      </c>
      <c r="G4995" s="44">
        <v>2.4978799999999999E-2</v>
      </c>
      <c r="H4995" s="44">
        <v>2.6880000000000001E-2</v>
      </c>
      <c r="I4995" s="44">
        <v>2.7336299999999997E-2</v>
      </c>
      <c r="J4995" s="44">
        <v>5.5E-2</v>
      </c>
      <c r="K4995" s="44">
        <v>2.6536000000000001E-2</v>
      </c>
      <c r="L4995" s="44">
        <v>2.4331299999999997E-2</v>
      </c>
      <c r="M4995" s="44">
        <v>2.4020700000000002E-2</v>
      </c>
      <c r="N4995" s="119"/>
    </row>
    <row r="4996" spans="4:14" ht="15.75" customHeight="1" x14ac:dyDescent="0.25">
      <c r="D4996" s="40"/>
      <c r="E4996" s="40"/>
      <c r="F4996" s="101">
        <v>43508</v>
      </c>
      <c r="G4996" s="44">
        <v>2.4937499999999998E-2</v>
      </c>
      <c r="H4996" s="44">
        <v>2.6928800000000003E-2</v>
      </c>
      <c r="I4996" s="44">
        <v>2.7404999999999999E-2</v>
      </c>
      <c r="J4996" s="44">
        <v>5.5E-2</v>
      </c>
      <c r="K4996" s="44">
        <v>2.6876999999999998E-2</v>
      </c>
      <c r="L4996" s="44">
        <v>2.4344299999999999E-2</v>
      </c>
      <c r="M4996" s="44">
        <v>2.40136E-2</v>
      </c>
      <c r="N4996" s="119"/>
    </row>
    <row r="4997" spans="4:14" ht="15.75" customHeight="1" x14ac:dyDescent="0.25">
      <c r="D4997" s="40"/>
      <c r="E4997" s="40"/>
      <c r="F4997" s="101">
        <v>43509</v>
      </c>
      <c r="G4997" s="44">
        <v>2.48875E-2</v>
      </c>
      <c r="H4997" s="44">
        <v>2.68375E-2</v>
      </c>
      <c r="I4997" s="44">
        <v>2.7432500000000002E-2</v>
      </c>
      <c r="J4997" s="44">
        <v>5.5E-2</v>
      </c>
      <c r="K4997" s="44">
        <v>2.7021000000000003E-2</v>
      </c>
      <c r="L4997" s="44">
        <v>2.4363700000000002E-2</v>
      </c>
      <c r="M4997" s="44">
        <v>2.40136E-2</v>
      </c>
      <c r="N4997" s="119"/>
    </row>
    <row r="4998" spans="4:14" ht="15.75" customHeight="1" x14ac:dyDescent="0.25">
      <c r="D4998" s="40"/>
      <c r="E4998" s="40"/>
      <c r="F4998" s="101">
        <v>43510</v>
      </c>
      <c r="G4998" s="44">
        <v>2.48138E-2</v>
      </c>
      <c r="H4998" s="44">
        <v>2.6938799999999999E-2</v>
      </c>
      <c r="I4998" s="44">
        <v>2.7440000000000003E-2</v>
      </c>
      <c r="J4998" s="44">
        <v>5.5E-2</v>
      </c>
      <c r="K4998" s="44">
        <v>2.6536000000000001E-2</v>
      </c>
      <c r="L4998" s="44">
        <v>2.43722E-2</v>
      </c>
      <c r="M4998" s="44">
        <v>2.4020700000000002E-2</v>
      </c>
      <c r="N4998" s="119"/>
    </row>
    <row r="4999" spans="4:14" ht="15.75" customHeight="1" x14ac:dyDescent="0.25">
      <c r="D4999" s="40"/>
      <c r="E4999" s="40"/>
      <c r="F4999" s="101">
        <v>43511</v>
      </c>
      <c r="G4999" s="44">
        <v>2.4803799999999997E-2</v>
      </c>
      <c r="H4999" s="44">
        <v>2.68288E-2</v>
      </c>
      <c r="I4999" s="44">
        <v>2.7537500000000003E-2</v>
      </c>
      <c r="J4999" s="44">
        <v>5.5E-2</v>
      </c>
      <c r="K4999" s="44">
        <v>2.6625999999999997E-2</v>
      </c>
      <c r="L4999" s="44">
        <v>2.4386399999999999E-2</v>
      </c>
      <c r="M4999" s="44">
        <v>2.4031500000000001E-2</v>
      </c>
      <c r="N4999" s="119"/>
    </row>
    <row r="5000" spans="4:14" ht="15.75" customHeight="1" x14ac:dyDescent="0.25">
      <c r="D5000" s="40"/>
      <c r="E5000" s="40"/>
      <c r="F5000" s="101">
        <v>43514</v>
      </c>
      <c r="G5000" s="44">
        <v>2.4847500000000002E-2</v>
      </c>
      <c r="H5000" s="44">
        <v>2.6436299999999999E-2</v>
      </c>
      <c r="I5000" s="44">
        <v>2.7553800000000003E-2</v>
      </c>
      <c r="J5000" s="44" t="s">
        <v>33</v>
      </c>
      <c r="K5000" s="44">
        <v>2.6625999999999997E-2</v>
      </c>
      <c r="L5000" s="44" t="s">
        <v>33</v>
      </c>
      <c r="M5000" s="44">
        <v>2.4031500000000001E-2</v>
      </c>
      <c r="N5000" s="119"/>
    </row>
    <row r="5001" spans="4:14" ht="15.75" customHeight="1" x14ac:dyDescent="0.25">
      <c r="D5001" s="40"/>
      <c r="E5001" s="40"/>
      <c r="F5001" s="101">
        <v>43515</v>
      </c>
      <c r="G5001" s="44">
        <v>2.4822500000000001E-2</v>
      </c>
      <c r="H5001" s="44">
        <v>2.6412499999999998E-2</v>
      </c>
      <c r="I5001" s="44">
        <v>2.73575E-2</v>
      </c>
      <c r="J5001" s="44">
        <v>5.5E-2</v>
      </c>
      <c r="K5001" s="44">
        <v>2.6339000000000001E-2</v>
      </c>
      <c r="L5001" s="44">
        <v>2.4360300000000001E-2</v>
      </c>
      <c r="M5001" s="44">
        <v>2.40567E-2</v>
      </c>
      <c r="N5001" s="119"/>
    </row>
    <row r="5002" spans="4:14" ht="15.75" customHeight="1" x14ac:dyDescent="0.25">
      <c r="D5002" s="40"/>
      <c r="E5002" s="40"/>
      <c r="F5002" s="101">
        <v>43516</v>
      </c>
      <c r="G5002" s="44">
        <v>2.4811299999999998E-2</v>
      </c>
      <c r="H5002" s="44">
        <v>2.6633799999999999E-2</v>
      </c>
      <c r="I5002" s="44">
        <v>2.6933799999999997E-2</v>
      </c>
      <c r="J5002" s="44">
        <v>5.5E-2</v>
      </c>
      <c r="K5002" s="44">
        <v>2.6446999999999998E-2</v>
      </c>
      <c r="L5002" s="44">
        <v>2.4348700000000001E-2</v>
      </c>
      <c r="M5002" s="44">
        <v>2.4063899999999999E-2</v>
      </c>
      <c r="N5002" s="119"/>
    </row>
    <row r="5003" spans="4:14" ht="15.75" customHeight="1" x14ac:dyDescent="0.25">
      <c r="D5003" s="40"/>
      <c r="E5003" s="40"/>
      <c r="F5003" s="101">
        <v>43517</v>
      </c>
      <c r="G5003" s="44">
        <v>2.4898799999999999E-2</v>
      </c>
      <c r="H5003" s="44">
        <v>2.6509999999999999E-2</v>
      </c>
      <c r="I5003" s="44">
        <v>2.7042500000000001E-2</v>
      </c>
      <c r="J5003" s="44">
        <v>5.5E-2</v>
      </c>
      <c r="K5003" s="44">
        <v>2.6913999999999997E-2</v>
      </c>
      <c r="L5003" s="44">
        <v>2.4291E-2</v>
      </c>
      <c r="M5003" s="44">
        <v>2.4092500000000003E-2</v>
      </c>
      <c r="N5003" s="119"/>
    </row>
    <row r="5004" spans="4:14" ht="15.75" customHeight="1" x14ac:dyDescent="0.25">
      <c r="D5004" s="40"/>
      <c r="E5004" s="40"/>
      <c r="F5004" s="101">
        <v>43518</v>
      </c>
      <c r="G5004" s="44">
        <v>2.4843799999999999E-2</v>
      </c>
      <c r="H5004" s="44">
        <v>2.6462500000000003E-2</v>
      </c>
      <c r="I5004" s="44">
        <v>2.7060000000000001E-2</v>
      </c>
      <c r="J5004" s="44">
        <v>5.5E-2</v>
      </c>
      <c r="K5004" s="44">
        <v>2.6518E-2</v>
      </c>
      <c r="L5004" s="44">
        <v>2.4260100000000003E-2</v>
      </c>
      <c r="M5004" s="44">
        <v>2.4110399999999997E-2</v>
      </c>
      <c r="N5004" s="119"/>
    </row>
    <row r="5005" spans="4:14" ht="15.75" customHeight="1" x14ac:dyDescent="0.25">
      <c r="D5005" s="40"/>
      <c r="E5005" s="40"/>
      <c r="F5005" s="101">
        <v>43521</v>
      </c>
      <c r="G5005" s="44">
        <v>2.4791300000000002E-2</v>
      </c>
      <c r="H5005" s="44">
        <v>2.6386300000000001E-2</v>
      </c>
      <c r="I5005" s="44">
        <v>2.6931300000000002E-2</v>
      </c>
      <c r="J5005" s="44">
        <v>5.5E-2</v>
      </c>
      <c r="K5005" s="44">
        <v>2.6625999999999997E-2</v>
      </c>
      <c r="L5005" s="44">
        <v>2.4254600000000001E-2</v>
      </c>
      <c r="M5005" s="44">
        <v>2.4110399999999997E-2</v>
      </c>
      <c r="N5005" s="119"/>
    </row>
    <row r="5006" spans="4:14" ht="15.75" customHeight="1" x14ac:dyDescent="0.25">
      <c r="D5006" s="40"/>
      <c r="E5006" s="40"/>
      <c r="F5006" s="101">
        <v>43522</v>
      </c>
      <c r="G5006" s="44">
        <v>2.4929999999999997E-2</v>
      </c>
      <c r="H5006" s="44">
        <v>2.6288800000000001E-2</v>
      </c>
      <c r="I5006" s="44">
        <v>2.6869999999999998E-2</v>
      </c>
      <c r="J5006" s="44">
        <v>5.5E-2</v>
      </c>
      <c r="K5006" s="44">
        <v>2.6356999999999998E-2</v>
      </c>
      <c r="L5006" s="44">
        <v>2.4284E-2</v>
      </c>
      <c r="M5006" s="44">
        <v>2.41175E-2</v>
      </c>
      <c r="N5006" s="119"/>
    </row>
    <row r="5007" spans="4:14" ht="15.75" customHeight="1" x14ac:dyDescent="0.25">
      <c r="D5007" s="40"/>
      <c r="E5007" s="40"/>
      <c r="F5007" s="101">
        <v>43523</v>
      </c>
      <c r="G5007" s="44">
        <v>2.4892500000000001E-2</v>
      </c>
      <c r="H5007" s="44">
        <v>2.6261299999999998E-2</v>
      </c>
      <c r="I5007" s="44">
        <v>2.6849999999999999E-2</v>
      </c>
      <c r="J5007" s="44">
        <v>5.5E-2</v>
      </c>
      <c r="K5007" s="44">
        <v>2.6825000000000002E-2</v>
      </c>
      <c r="L5007" s="44">
        <v>2.4320400000000002E-2</v>
      </c>
      <c r="M5007" s="44">
        <v>2.4124699999999999E-2</v>
      </c>
      <c r="N5007" s="119"/>
    </row>
    <row r="5008" spans="4:14" ht="15.75" customHeight="1" x14ac:dyDescent="0.25">
      <c r="D5008" s="40"/>
      <c r="E5008" s="40"/>
      <c r="F5008" s="101">
        <v>43524</v>
      </c>
      <c r="G5008" s="44">
        <v>2.49038E-2</v>
      </c>
      <c r="H5008" s="44">
        <v>2.6151300000000002E-2</v>
      </c>
      <c r="I5008" s="44">
        <v>2.6857499999999999E-2</v>
      </c>
      <c r="J5008" s="44">
        <v>5.5E-2</v>
      </c>
      <c r="K5008" s="44">
        <v>2.7149999999999997E-2</v>
      </c>
      <c r="L5008" s="44">
        <v>2.43185E-2</v>
      </c>
      <c r="M5008" s="44">
        <v>2.4135399999999998E-2</v>
      </c>
      <c r="N5008" s="119"/>
    </row>
    <row r="5009" spans="4:14" ht="15.75" customHeight="1" x14ac:dyDescent="0.25">
      <c r="D5009" s="40"/>
      <c r="E5009" s="40"/>
      <c r="F5009" s="101">
        <v>43525</v>
      </c>
      <c r="G5009" s="44">
        <v>2.4818799999999999E-2</v>
      </c>
      <c r="H5009" s="44">
        <v>2.5985000000000001E-2</v>
      </c>
      <c r="I5009" s="44">
        <v>2.6821299999999999E-2</v>
      </c>
      <c r="J5009" s="44">
        <v>5.5E-2</v>
      </c>
      <c r="K5009" s="44">
        <v>2.7531E-2</v>
      </c>
      <c r="L5009" s="44">
        <v>2.4317700000000001E-2</v>
      </c>
      <c r="M5009" s="44">
        <v>2.4320599999999998E-2</v>
      </c>
      <c r="N5009" s="119"/>
    </row>
    <row r="5010" spans="4:14" ht="15.75" customHeight="1" x14ac:dyDescent="0.25">
      <c r="D5010" s="40"/>
      <c r="E5010" s="40"/>
      <c r="F5010" s="101">
        <v>43528</v>
      </c>
      <c r="G5010" s="44">
        <v>2.4830000000000001E-2</v>
      </c>
      <c r="H5010" s="44">
        <v>2.60763E-2</v>
      </c>
      <c r="I5010" s="44">
        <v>2.6826300000000001E-2</v>
      </c>
      <c r="J5010" s="44">
        <v>5.5E-2</v>
      </c>
      <c r="K5010" s="44">
        <v>2.7223000000000001E-2</v>
      </c>
      <c r="L5010" s="44">
        <v>2.4228599999999999E-2</v>
      </c>
      <c r="M5010" s="44">
        <v>2.44015E-2</v>
      </c>
      <c r="N5010" s="119"/>
    </row>
    <row r="5011" spans="4:14" ht="15.75" customHeight="1" x14ac:dyDescent="0.25">
      <c r="D5011" s="40"/>
      <c r="E5011" s="40"/>
      <c r="F5011" s="101">
        <v>43529</v>
      </c>
      <c r="G5011" s="44">
        <v>2.4808799999999999E-2</v>
      </c>
      <c r="H5011" s="44">
        <v>2.6066300000000001E-2</v>
      </c>
      <c r="I5011" s="44">
        <v>2.6847500000000003E-2</v>
      </c>
      <c r="J5011" s="44">
        <v>5.5E-2</v>
      </c>
      <c r="K5011" s="44">
        <v>2.7168999999999999E-2</v>
      </c>
      <c r="L5011" s="44">
        <v>2.4204300000000002E-2</v>
      </c>
      <c r="M5011" s="44">
        <v>2.4427400000000002E-2</v>
      </c>
      <c r="N5011" s="119"/>
    </row>
    <row r="5012" spans="4:14" ht="15.75" customHeight="1" x14ac:dyDescent="0.25">
      <c r="D5012" s="40"/>
      <c r="E5012" s="40"/>
      <c r="F5012" s="101">
        <v>43530</v>
      </c>
      <c r="G5012" s="44">
        <v>2.4917500000000002E-2</v>
      </c>
      <c r="H5012" s="44">
        <v>2.5944999999999999E-2</v>
      </c>
      <c r="I5012" s="44">
        <v>2.68813E-2</v>
      </c>
      <c r="J5012" s="44">
        <v>5.5E-2</v>
      </c>
      <c r="K5012" s="44">
        <v>2.6934E-2</v>
      </c>
      <c r="L5012" s="44">
        <v>2.4159199999999999E-2</v>
      </c>
      <c r="M5012" s="44">
        <v>2.4465199999999999E-2</v>
      </c>
      <c r="N5012" s="119"/>
    </row>
    <row r="5013" spans="4:14" ht="15.75" customHeight="1" x14ac:dyDescent="0.25">
      <c r="D5013" s="40"/>
      <c r="E5013" s="40"/>
      <c r="F5013" s="101">
        <v>43531</v>
      </c>
      <c r="G5013" s="44">
        <v>2.4927500000000002E-2</v>
      </c>
      <c r="H5013" s="44">
        <v>2.6006300000000003E-2</v>
      </c>
      <c r="I5013" s="44">
        <v>2.6827500000000001E-2</v>
      </c>
      <c r="J5013" s="44">
        <v>5.5E-2</v>
      </c>
      <c r="K5013" s="44">
        <v>2.6393E-2</v>
      </c>
      <c r="L5013" s="44">
        <v>2.4091999999999999E-2</v>
      </c>
      <c r="M5013" s="44">
        <v>2.4484400000000003E-2</v>
      </c>
      <c r="N5013" s="119"/>
    </row>
    <row r="5014" spans="4:14" ht="15.75" customHeight="1" x14ac:dyDescent="0.25">
      <c r="D5014" s="40"/>
      <c r="E5014" s="40"/>
      <c r="F5014" s="101">
        <v>43532</v>
      </c>
      <c r="G5014" s="44">
        <v>2.4915E-2</v>
      </c>
      <c r="H5014" s="44">
        <v>2.5966300000000001E-2</v>
      </c>
      <c r="I5014" s="44">
        <v>2.6789999999999998E-2</v>
      </c>
      <c r="J5014" s="44">
        <v>5.5E-2</v>
      </c>
      <c r="K5014" s="44">
        <v>2.6284999999999999E-2</v>
      </c>
      <c r="L5014" s="44">
        <v>2.4181499999999998E-2</v>
      </c>
      <c r="M5014" s="44">
        <v>2.4504800000000004E-2</v>
      </c>
      <c r="N5014" s="119"/>
    </row>
    <row r="5015" spans="4:14" ht="15.75" customHeight="1" x14ac:dyDescent="0.25">
      <c r="D5015" s="40"/>
      <c r="E5015" s="40"/>
      <c r="F5015" s="101">
        <v>43535</v>
      </c>
      <c r="G5015" s="44">
        <v>2.4988800000000002E-2</v>
      </c>
      <c r="H5015" s="44">
        <v>2.6082499999999998E-2</v>
      </c>
      <c r="I5015" s="44">
        <v>2.67925E-2</v>
      </c>
      <c r="J5015" s="44">
        <v>5.5E-2</v>
      </c>
      <c r="K5015" s="44">
        <v>2.6393E-2</v>
      </c>
      <c r="L5015" s="44">
        <v>2.42261E-2</v>
      </c>
      <c r="M5015" s="44">
        <v>2.4566400000000002E-2</v>
      </c>
      <c r="N5015" s="119"/>
    </row>
    <row r="5016" spans="4:14" ht="15.75" customHeight="1" x14ac:dyDescent="0.25">
      <c r="D5016" s="40"/>
      <c r="E5016" s="40"/>
      <c r="F5016" s="101">
        <v>43536</v>
      </c>
      <c r="G5016" s="44">
        <v>2.48863E-2</v>
      </c>
      <c r="H5016" s="44">
        <v>2.5932499999999997E-2</v>
      </c>
      <c r="I5016" s="44">
        <v>2.6821299999999999E-2</v>
      </c>
      <c r="J5016" s="44">
        <v>5.5E-2</v>
      </c>
      <c r="K5016" s="44">
        <v>2.6015E-2</v>
      </c>
      <c r="L5016" s="44">
        <v>2.4293800000000001E-2</v>
      </c>
      <c r="M5016" s="44">
        <v>2.4585800000000001E-2</v>
      </c>
      <c r="N5016" s="119"/>
    </row>
    <row r="5017" spans="4:14" ht="15.75" customHeight="1" x14ac:dyDescent="0.25">
      <c r="D5017" s="40"/>
      <c r="E5017" s="40"/>
      <c r="F5017" s="101">
        <v>43537</v>
      </c>
      <c r="G5017" s="44">
        <v>2.4837500000000002E-2</v>
      </c>
      <c r="H5017" s="44">
        <v>2.6108799999999998E-2</v>
      </c>
      <c r="I5017" s="44">
        <v>2.6763800000000001E-2</v>
      </c>
      <c r="J5017" s="44">
        <v>5.5E-2</v>
      </c>
      <c r="K5017" s="44">
        <v>2.6213E-2</v>
      </c>
      <c r="L5017" s="44">
        <v>2.4274799999999999E-2</v>
      </c>
      <c r="M5017" s="44">
        <v>2.4592700000000002E-2</v>
      </c>
      <c r="N5017" s="119"/>
    </row>
    <row r="5018" spans="4:14" ht="15.75" customHeight="1" x14ac:dyDescent="0.25">
      <c r="D5018" s="40"/>
      <c r="E5018" s="40"/>
      <c r="F5018" s="101">
        <v>43538</v>
      </c>
      <c r="G5018" s="44">
        <v>2.4817499999999999E-2</v>
      </c>
      <c r="H5018" s="44">
        <v>2.6146300000000001E-2</v>
      </c>
      <c r="I5018" s="44">
        <v>2.6791299999999997E-2</v>
      </c>
      <c r="J5018" s="44">
        <v>5.5E-2</v>
      </c>
      <c r="K5018" s="44">
        <v>2.6303E-2</v>
      </c>
      <c r="L5018" s="44">
        <v>2.4252300000000001E-2</v>
      </c>
      <c r="M5018" s="44">
        <v>2.4609599999999999E-2</v>
      </c>
      <c r="N5018" s="119"/>
    </row>
    <row r="5019" spans="4:14" ht="15.75" customHeight="1" x14ac:dyDescent="0.25">
      <c r="D5019" s="40"/>
      <c r="E5019" s="40"/>
      <c r="F5019" s="101">
        <v>43539</v>
      </c>
      <c r="G5019" s="44">
        <v>2.4817499999999999E-2</v>
      </c>
      <c r="H5019" s="44">
        <v>2.6252499999999998E-2</v>
      </c>
      <c r="I5019" s="44">
        <v>2.6717499999999998E-2</v>
      </c>
      <c r="J5019" s="44">
        <v>5.5E-2</v>
      </c>
      <c r="K5019" s="44">
        <v>2.5870999999999998E-2</v>
      </c>
      <c r="L5019" s="44">
        <v>2.4235400000000001E-2</v>
      </c>
      <c r="M5019" s="44">
        <v>2.4621199999999999E-2</v>
      </c>
      <c r="N5019" s="119"/>
    </row>
    <row r="5020" spans="4:14" ht="15.75" customHeight="1" x14ac:dyDescent="0.25">
      <c r="D5020" s="40"/>
      <c r="E5020" s="40"/>
      <c r="F5020" s="101">
        <v>43542</v>
      </c>
      <c r="G5020" s="44">
        <v>2.48775E-2</v>
      </c>
      <c r="H5020" s="44">
        <v>2.6326299999999997E-2</v>
      </c>
      <c r="I5020" s="44">
        <v>2.6706300000000002E-2</v>
      </c>
      <c r="J5020" s="44">
        <v>5.5E-2</v>
      </c>
      <c r="K5020" s="44">
        <v>2.6033000000000001E-2</v>
      </c>
      <c r="L5020" s="44">
        <v>2.4186899999999997E-2</v>
      </c>
      <c r="M5020" s="44">
        <v>2.4640700000000001E-2</v>
      </c>
      <c r="N5020" s="119"/>
    </row>
    <row r="5021" spans="4:14" ht="15.75" customHeight="1" x14ac:dyDescent="0.25">
      <c r="D5021" s="40"/>
      <c r="E5021" s="40"/>
      <c r="F5021" s="101">
        <v>43543</v>
      </c>
      <c r="G5021" s="44">
        <v>2.4867499999999997E-2</v>
      </c>
      <c r="H5021" s="44">
        <v>2.6127500000000001E-2</v>
      </c>
      <c r="I5021" s="44">
        <v>2.6741299999999999E-2</v>
      </c>
      <c r="J5021" s="44">
        <v>5.5E-2</v>
      </c>
      <c r="K5021" s="44">
        <v>2.6122999999999997E-2</v>
      </c>
      <c r="L5021" s="44">
        <v>2.4180199999999999E-2</v>
      </c>
      <c r="M5021" s="44">
        <v>2.47035E-2</v>
      </c>
      <c r="N5021" s="119"/>
    </row>
    <row r="5022" spans="4:14" ht="15.75" customHeight="1" x14ac:dyDescent="0.25">
      <c r="D5022" s="40"/>
      <c r="E5022" s="40"/>
      <c r="F5022" s="101">
        <v>43544</v>
      </c>
      <c r="G5022" s="44">
        <v>2.4906299999999999E-2</v>
      </c>
      <c r="H5022" s="44">
        <v>2.6070000000000003E-2</v>
      </c>
      <c r="I5022" s="44">
        <v>2.6789999999999998E-2</v>
      </c>
      <c r="J5022" s="44">
        <v>5.5E-2</v>
      </c>
      <c r="K5022" s="44">
        <v>2.5263000000000001E-2</v>
      </c>
      <c r="L5022" s="44">
        <v>2.4218000000000003E-2</v>
      </c>
      <c r="M5022" s="44">
        <v>2.4717099999999999E-2</v>
      </c>
      <c r="N5022" s="119"/>
    </row>
    <row r="5023" spans="4:14" ht="15.75" customHeight="1" x14ac:dyDescent="0.25">
      <c r="D5023" s="40"/>
      <c r="E5023" s="40"/>
      <c r="F5023" s="101">
        <v>43545</v>
      </c>
      <c r="G5023" s="44">
        <v>2.4855000000000002E-2</v>
      </c>
      <c r="H5023" s="44">
        <v>2.6015E-2</v>
      </c>
      <c r="I5023" s="44">
        <v>2.67738E-2</v>
      </c>
      <c r="J5023" s="44">
        <v>5.5E-2</v>
      </c>
      <c r="K5023" s="44">
        <v>2.5369000000000003E-2</v>
      </c>
      <c r="L5023" s="44">
        <v>2.4246500000000001E-2</v>
      </c>
      <c r="M5023" s="44">
        <v>2.4715899999999999E-2</v>
      </c>
      <c r="N5023" s="119"/>
    </row>
    <row r="5024" spans="4:14" ht="15.75" customHeight="1" x14ac:dyDescent="0.25">
      <c r="D5024" s="40"/>
      <c r="E5024" s="40"/>
      <c r="F5024" s="101">
        <v>43546</v>
      </c>
      <c r="G5024" s="44">
        <v>2.4988800000000002E-2</v>
      </c>
      <c r="H5024" s="44">
        <v>2.6098799999999998E-2</v>
      </c>
      <c r="I5024" s="44">
        <v>2.6760000000000003E-2</v>
      </c>
      <c r="J5024" s="44">
        <v>5.5E-2</v>
      </c>
      <c r="K5024" s="44">
        <v>2.4390000000000002E-2</v>
      </c>
      <c r="L5024" s="44">
        <v>2.4268399999999999E-2</v>
      </c>
      <c r="M5024" s="44">
        <v>2.4724400000000001E-2</v>
      </c>
      <c r="N5024" s="119"/>
    </row>
    <row r="5025" spans="4:14" ht="15.75" customHeight="1" x14ac:dyDescent="0.25">
      <c r="D5025" s="40"/>
      <c r="E5025" s="40"/>
      <c r="F5025" s="101">
        <v>43549</v>
      </c>
      <c r="G5025" s="44">
        <v>2.4897499999999999E-2</v>
      </c>
      <c r="H5025" s="44">
        <v>2.60875E-2</v>
      </c>
      <c r="I5025" s="44">
        <v>2.673E-2</v>
      </c>
      <c r="J5025" s="44">
        <v>5.5E-2</v>
      </c>
      <c r="K5025" s="44">
        <v>2.3982999999999997E-2</v>
      </c>
      <c r="L5025" s="44">
        <v>2.4267899999999999E-2</v>
      </c>
      <c r="M5025" s="44">
        <v>2.4776300000000001E-2</v>
      </c>
      <c r="N5025" s="119"/>
    </row>
    <row r="5026" spans="4:14" ht="15.75" customHeight="1" x14ac:dyDescent="0.25">
      <c r="D5026" s="40"/>
      <c r="E5026" s="40"/>
      <c r="F5026" s="101">
        <v>43550</v>
      </c>
      <c r="G5026" s="44">
        <v>2.4954999999999998E-2</v>
      </c>
      <c r="H5026" s="44">
        <v>2.5973799999999998E-2</v>
      </c>
      <c r="I5026" s="44">
        <v>2.6821299999999999E-2</v>
      </c>
      <c r="J5026" s="44">
        <v>5.5E-2</v>
      </c>
      <c r="K5026" s="44">
        <v>2.4230000000000002E-2</v>
      </c>
      <c r="L5026" s="44">
        <v>2.44306E-2</v>
      </c>
      <c r="M5026" s="44">
        <v>2.4792499999999999E-2</v>
      </c>
      <c r="N5026" s="119"/>
    </row>
    <row r="5027" spans="4:14" ht="15.75" customHeight="1" x14ac:dyDescent="0.25">
      <c r="D5027" s="40"/>
      <c r="E5027" s="40"/>
      <c r="F5027" s="101">
        <v>43551</v>
      </c>
      <c r="G5027" s="44">
        <v>2.4986299999999999E-2</v>
      </c>
      <c r="H5027" s="44">
        <v>2.6009999999999998E-2</v>
      </c>
      <c r="I5027" s="44">
        <v>2.65075E-2</v>
      </c>
      <c r="J5027" s="44">
        <v>5.5E-2</v>
      </c>
      <c r="K5027" s="44">
        <v>2.3664999999999999E-2</v>
      </c>
      <c r="L5027" s="44">
        <v>2.4483399999999999E-2</v>
      </c>
      <c r="M5027" s="44">
        <v>2.4802100000000001E-2</v>
      </c>
      <c r="N5027" s="119"/>
    </row>
    <row r="5028" spans="4:14" ht="15.75" customHeight="1" x14ac:dyDescent="0.25">
      <c r="D5028" s="40"/>
      <c r="E5028" s="40"/>
      <c r="F5028" s="101">
        <v>43552</v>
      </c>
      <c r="G5028" s="44">
        <v>2.5014999999999999E-2</v>
      </c>
      <c r="H5028" s="44">
        <v>2.5917500000000003E-2</v>
      </c>
      <c r="I5028" s="44">
        <v>2.6411299999999999E-2</v>
      </c>
      <c r="J5028" s="44">
        <v>5.5E-2</v>
      </c>
      <c r="K5028" s="44">
        <v>2.3946000000000002E-2</v>
      </c>
      <c r="L5028" s="44">
        <v>2.4538099999999997E-2</v>
      </c>
      <c r="M5028" s="44">
        <v>2.4825499999999997E-2</v>
      </c>
      <c r="N5028" s="119"/>
    </row>
    <row r="5029" spans="4:14" ht="15.75" customHeight="1" x14ac:dyDescent="0.25">
      <c r="D5029" s="40"/>
      <c r="E5029" s="40"/>
      <c r="F5029" s="101">
        <v>43553</v>
      </c>
      <c r="G5029" s="44">
        <v>2.4944999999999998E-2</v>
      </c>
      <c r="H5029" s="44">
        <v>2.5997499999999996E-2</v>
      </c>
      <c r="I5029" s="44">
        <v>2.6595000000000001E-2</v>
      </c>
      <c r="J5029" s="44">
        <v>5.5E-2</v>
      </c>
      <c r="K5029" s="44">
        <v>2.4049999999999998E-2</v>
      </c>
      <c r="L5029" s="44">
        <v>2.4565800000000002E-2</v>
      </c>
      <c r="M5029" s="44">
        <v>2.48408E-2</v>
      </c>
      <c r="N5029" s="119"/>
    </row>
    <row r="5030" spans="4:14" ht="15.75" customHeight="1" x14ac:dyDescent="0.25">
      <c r="D5030" s="40"/>
      <c r="E5030" s="40"/>
      <c r="F5030" s="101">
        <v>43556</v>
      </c>
      <c r="G5030" s="44">
        <v>2.4933800000000002E-2</v>
      </c>
      <c r="H5030" s="44">
        <v>2.5954999999999999E-2</v>
      </c>
      <c r="I5030" s="44">
        <v>2.6691300000000001E-2</v>
      </c>
      <c r="J5030" s="44">
        <v>5.5E-2</v>
      </c>
      <c r="K5030" s="44">
        <v>2.5009E-2</v>
      </c>
      <c r="L5030" s="44">
        <v>2.4587400000000002E-2</v>
      </c>
      <c r="M5030" s="44">
        <v>2.4763799999999999E-2</v>
      </c>
      <c r="N5030" s="119"/>
    </row>
    <row r="5031" spans="4:14" ht="15.75" customHeight="1" x14ac:dyDescent="0.25">
      <c r="D5031" s="40"/>
      <c r="E5031" s="40"/>
      <c r="F5031" s="101">
        <v>43557</v>
      </c>
      <c r="G5031" s="44">
        <v>2.4793799999999998E-2</v>
      </c>
      <c r="H5031" s="44">
        <v>2.60238E-2</v>
      </c>
      <c r="I5031" s="44">
        <v>2.65063E-2</v>
      </c>
      <c r="J5031" s="44">
        <v>5.5E-2</v>
      </c>
      <c r="K5031" s="44">
        <v>2.4740999999999999E-2</v>
      </c>
      <c r="L5031" s="44">
        <v>2.4505300000000001E-2</v>
      </c>
      <c r="M5031" s="44">
        <v>2.47905E-2</v>
      </c>
      <c r="N5031" s="119"/>
    </row>
    <row r="5032" spans="4:14" ht="15.75" customHeight="1" x14ac:dyDescent="0.25">
      <c r="D5032" s="40"/>
      <c r="E5032" s="40"/>
      <c r="F5032" s="101">
        <v>43558</v>
      </c>
      <c r="G5032" s="44">
        <v>2.47713E-2</v>
      </c>
      <c r="H5032" s="44">
        <v>2.5977500000000001E-2</v>
      </c>
      <c r="I5032" s="44">
        <v>2.6551300000000003E-2</v>
      </c>
      <c r="J5032" s="44">
        <v>5.5E-2</v>
      </c>
      <c r="K5032" s="44">
        <v>2.5241E-2</v>
      </c>
      <c r="L5032" s="44">
        <v>2.4412799999999998E-2</v>
      </c>
      <c r="M5032" s="44">
        <v>2.48039E-2</v>
      </c>
      <c r="N5032" s="119"/>
    </row>
    <row r="5033" spans="4:14" ht="15.75" customHeight="1" x14ac:dyDescent="0.25">
      <c r="D5033" s="40"/>
      <c r="E5033" s="40"/>
      <c r="F5033" s="101">
        <v>43559</v>
      </c>
      <c r="G5033" s="44">
        <v>2.4735E-2</v>
      </c>
      <c r="H5033" s="44">
        <v>2.5886300000000001E-2</v>
      </c>
      <c r="I5033" s="44">
        <v>2.6458800000000001E-2</v>
      </c>
      <c r="J5033" s="44">
        <v>5.5E-2</v>
      </c>
      <c r="K5033" s="44">
        <v>2.5151E-2</v>
      </c>
      <c r="L5033" s="44">
        <v>2.4381799999999999E-2</v>
      </c>
      <c r="M5033" s="44">
        <v>2.4762900000000001E-2</v>
      </c>
      <c r="N5033" s="119"/>
    </row>
    <row r="5034" spans="4:14" ht="15.75" customHeight="1" x14ac:dyDescent="0.25">
      <c r="D5034" s="40"/>
      <c r="E5034" s="40"/>
      <c r="F5034" s="101">
        <v>43560</v>
      </c>
      <c r="G5034" s="44">
        <v>2.4716300000000004E-2</v>
      </c>
      <c r="H5034" s="44">
        <v>2.5921300000000001E-2</v>
      </c>
      <c r="I5034" s="44">
        <v>2.6446299999999999E-2</v>
      </c>
      <c r="J5034" s="44">
        <v>5.5E-2</v>
      </c>
      <c r="K5034" s="44">
        <v>2.4954E-2</v>
      </c>
      <c r="L5034" s="44">
        <v>2.4361399999999998E-2</v>
      </c>
      <c r="M5034" s="44">
        <v>2.4766499999999997E-2</v>
      </c>
      <c r="N5034" s="119"/>
    </row>
    <row r="5035" spans="4:14" ht="15.75" customHeight="1" x14ac:dyDescent="0.25">
      <c r="D5035" s="40"/>
      <c r="E5035" s="40"/>
      <c r="F5035" s="101">
        <v>43563</v>
      </c>
      <c r="G5035" s="44">
        <v>2.4812500000000001E-2</v>
      </c>
      <c r="H5035" s="44">
        <v>2.5840000000000002E-2</v>
      </c>
      <c r="I5035" s="44">
        <v>2.6316300000000001E-2</v>
      </c>
      <c r="J5035" s="44">
        <v>5.5E-2</v>
      </c>
      <c r="K5035" s="44">
        <v>2.5222000000000001E-2</v>
      </c>
      <c r="L5035" s="44">
        <v>2.4337300000000003E-2</v>
      </c>
      <c r="M5035" s="44">
        <v>2.4750499999999998E-2</v>
      </c>
      <c r="N5035" s="119"/>
    </row>
    <row r="5036" spans="4:14" ht="15.75" customHeight="1" x14ac:dyDescent="0.25">
      <c r="D5036" s="40"/>
      <c r="E5036" s="40"/>
      <c r="F5036" s="101">
        <v>43564</v>
      </c>
      <c r="G5036" s="44">
        <v>2.4840000000000001E-2</v>
      </c>
      <c r="H5036" s="44">
        <v>2.5812499999999999E-2</v>
      </c>
      <c r="I5036" s="44">
        <v>2.6284999999999999E-2</v>
      </c>
      <c r="J5036" s="44">
        <v>5.5E-2</v>
      </c>
      <c r="K5036" s="44">
        <v>2.5006E-2</v>
      </c>
      <c r="L5036" s="44">
        <v>2.4295900000000002E-2</v>
      </c>
      <c r="M5036" s="44">
        <v>2.4740399999999999E-2</v>
      </c>
      <c r="N5036" s="119"/>
    </row>
    <row r="5037" spans="4:14" ht="15.75" customHeight="1" x14ac:dyDescent="0.25">
      <c r="D5037" s="40"/>
      <c r="E5037" s="40"/>
      <c r="F5037" s="101">
        <v>43565</v>
      </c>
      <c r="G5037" s="44">
        <v>2.4820000000000002E-2</v>
      </c>
      <c r="H5037" s="44">
        <v>2.6034999999999999E-2</v>
      </c>
      <c r="I5037" s="44">
        <v>2.6269999999999998E-2</v>
      </c>
      <c r="J5037" s="44">
        <v>5.5E-2</v>
      </c>
      <c r="K5037" s="44">
        <v>2.4649000000000001E-2</v>
      </c>
      <c r="L5037" s="44">
        <v>2.4289700000000001E-2</v>
      </c>
      <c r="M5037" s="44">
        <v>2.4727100000000002E-2</v>
      </c>
      <c r="N5037" s="119"/>
    </row>
    <row r="5038" spans="4:14" ht="15.75" customHeight="1" x14ac:dyDescent="0.25">
      <c r="D5038" s="40"/>
      <c r="E5038" s="40"/>
      <c r="F5038" s="101">
        <v>43566</v>
      </c>
      <c r="G5038" s="44">
        <v>2.47263E-2</v>
      </c>
      <c r="H5038" s="44">
        <v>2.5967500000000001E-2</v>
      </c>
      <c r="I5038" s="44">
        <v>2.6312500000000003E-2</v>
      </c>
      <c r="J5038" s="44">
        <v>5.5E-2</v>
      </c>
      <c r="K5038" s="44">
        <v>2.4969999999999999E-2</v>
      </c>
      <c r="L5038" s="44">
        <v>2.4303400000000003E-2</v>
      </c>
      <c r="M5038" s="44">
        <v>2.4669E-2</v>
      </c>
      <c r="N5038" s="119"/>
    </row>
    <row r="5039" spans="4:14" ht="15.75" customHeight="1" x14ac:dyDescent="0.25">
      <c r="D5039" s="40"/>
      <c r="E5039" s="40"/>
      <c r="F5039" s="101">
        <v>43567</v>
      </c>
      <c r="G5039" s="44">
        <v>2.4773800000000002E-2</v>
      </c>
      <c r="H5039" s="44">
        <v>2.6009999999999998E-2</v>
      </c>
      <c r="I5039" s="44">
        <v>2.6377500000000002E-2</v>
      </c>
      <c r="J5039" s="44">
        <v>5.5E-2</v>
      </c>
      <c r="K5039" s="44">
        <v>2.5651E-2</v>
      </c>
      <c r="L5039" s="44">
        <v>2.4326E-2</v>
      </c>
      <c r="M5039" s="44">
        <v>2.4676E-2</v>
      </c>
      <c r="N5039" s="119"/>
    </row>
    <row r="5040" spans="4:14" ht="15.75" customHeight="1" x14ac:dyDescent="0.25">
      <c r="D5040" s="40"/>
      <c r="E5040" s="40"/>
      <c r="F5040" s="101">
        <v>43570</v>
      </c>
      <c r="G5040" s="44">
        <v>2.4738799999999998E-2</v>
      </c>
      <c r="H5040" s="44">
        <v>2.588E-2</v>
      </c>
      <c r="I5040" s="44">
        <v>2.6376300000000002E-2</v>
      </c>
      <c r="J5040" s="44">
        <v>5.5E-2</v>
      </c>
      <c r="K5040" s="44">
        <v>2.5543E-2</v>
      </c>
      <c r="L5040" s="44">
        <v>2.4319799999999999E-2</v>
      </c>
      <c r="M5040" s="44">
        <v>2.4646899999999999E-2</v>
      </c>
      <c r="N5040" s="119"/>
    </row>
    <row r="5041" spans="4:14" ht="15.75" customHeight="1" x14ac:dyDescent="0.25">
      <c r="D5041" s="40"/>
      <c r="E5041" s="40"/>
      <c r="F5041" s="101">
        <v>43571</v>
      </c>
      <c r="G5041" s="44">
        <v>2.47975E-2</v>
      </c>
      <c r="H5041" s="44">
        <v>2.6008800000000002E-2</v>
      </c>
      <c r="I5041" s="44">
        <v>2.6313800000000002E-2</v>
      </c>
      <c r="J5041" s="44">
        <v>5.5E-2</v>
      </c>
      <c r="K5041" s="44">
        <v>2.5903999999999996E-2</v>
      </c>
      <c r="L5041" s="44">
        <v>2.4349699999999998E-2</v>
      </c>
      <c r="M5041" s="44">
        <v>2.46503E-2</v>
      </c>
      <c r="N5041" s="119"/>
    </row>
    <row r="5042" spans="4:14" ht="15.75" customHeight="1" x14ac:dyDescent="0.25">
      <c r="D5042" s="40"/>
      <c r="E5042" s="40"/>
      <c r="F5042" s="101">
        <v>43572</v>
      </c>
      <c r="G5042" s="44">
        <v>2.4873799999999998E-2</v>
      </c>
      <c r="H5042" s="44">
        <v>2.5915000000000001E-2</v>
      </c>
      <c r="I5042" s="44">
        <v>2.63363E-2</v>
      </c>
      <c r="J5042" s="44">
        <v>5.5E-2</v>
      </c>
      <c r="K5042" s="44">
        <v>2.5939999999999998E-2</v>
      </c>
      <c r="L5042" s="44">
        <v>2.4327499999999998E-2</v>
      </c>
      <c r="M5042" s="44">
        <v>2.4636900000000003E-2</v>
      </c>
      <c r="N5042" s="119"/>
    </row>
    <row r="5043" spans="4:14" ht="15.75" customHeight="1" x14ac:dyDescent="0.25">
      <c r="D5043" s="40"/>
      <c r="E5043" s="40"/>
      <c r="F5043" s="101">
        <v>43573</v>
      </c>
      <c r="G5043" s="44">
        <v>2.4808799999999999E-2</v>
      </c>
      <c r="H5043" s="44">
        <v>2.5811299999999999E-2</v>
      </c>
      <c r="I5043" s="44">
        <v>2.6290000000000001E-2</v>
      </c>
      <c r="J5043" s="44">
        <v>5.5E-2</v>
      </c>
      <c r="K5043" s="44">
        <v>2.5596000000000001E-2</v>
      </c>
      <c r="L5043" s="44">
        <v>2.4301400000000001E-2</v>
      </c>
      <c r="M5043" s="44">
        <v>2.4587599999999998E-2</v>
      </c>
      <c r="N5043" s="119"/>
    </row>
    <row r="5044" spans="4:14" ht="15.75" customHeight="1" x14ac:dyDescent="0.25">
      <c r="D5044" s="40"/>
      <c r="E5044" s="40"/>
      <c r="F5044" s="101">
        <v>43574</v>
      </c>
      <c r="G5044" s="44" t="s">
        <v>33</v>
      </c>
      <c r="H5044" s="44" t="s">
        <v>33</v>
      </c>
      <c r="I5044" s="44" t="s">
        <v>33</v>
      </c>
      <c r="J5044" s="44" t="s">
        <v>33</v>
      </c>
      <c r="K5044" s="44">
        <v>2.5596000000000001E-2</v>
      </c>
      <c r="L5044" s="44" t="s">
        <v>33</v>
      </c>
      <c r="M5044" s="44">
        <v>2.4587599999999998E-2</v>
      </c>
      <c r="N5044" s="119"/>
    </row>
    <row r="5045" spans="4:14" ht="15.75" customHeight="1" x14ac:dyDescent="0.25">
      <c r="D5045" s="40"/>
      <c r="E5045" s="40"/>
      <c r="F5045" s="101">
        <v>43577</v>
      </c>
      <c r="G5045" s="44" t="s">
        <v>33</v>
      </c>
      <c r="H5045" s="44" t="s">
        <v>33</v>
      </c>
      <c r="I5045" s="44" t="s">
        <v>33</v>
      </c>
      <c r="J5045" s="44">
        <v>5.5E-2</v>
      </c>
      <c r="K5045" s="44">
        <v>2.5884999999999998E-2</v>
      </c>
      <c r="L5045" s="44">
        <v>2.4247899999999999E-2</v>
      </c>
      <c r="M5045" s="44">
        <v>2.4480100000000001E-2</v>
      </c>
      <c r="N5045" s="119"/>
    </row>
    <row r="5046" spans="4:14" ht="15.75" customHeight="1" x14ac:dyDescent="0.25">
      <c r="D5046" s="40"/>
      <c r="E5046" s="40"/>
      <c r="F5046" s="101">
        <v>43578</v>
      </c>
      <c r="G5046" s="44">
        <v>2.4766300000000002E-2</v>
      </c>
      <c r="H5046" s="44">
        <v>2.5802499999999999E-2</v>
      </c>
      <c r="I5046" s="44">
        <v>2.6198800000000001E-2</v>
      </c>
      <c r="J5046" s="44">
        <v>5.5E-2</v>
      </c>
      <c r="K5046" s="44">
        <v>2.5649999999999999E-2</v>
      </c>
      <c r="L5046" s="44">
        <v>2.4243000000000001E-2</v>
      </c>
      <c r="M5046" s="44">
        <v>2.4450099999999999E-2</v>
      </c>
      <c r="N5046" s="119"/>
    </row>
    <row r="5047" spans="4:14" ht="15.75" customHeight="1" x14ac:dyDescent="0.25">
      <c r="D5047" s="40"/>
      <c r="E5047" s="40"/>
      <c r="F5047" s="101">
        <v>43579</v>
      </c>
      <c r="G5047" s="44">
        <v>2.48338E-2</v>
      </c>
      <c r="H5047" s="44">
        <v>2.5863800000000003E-2</v>
      </c>
      <c r="I5047" s="44">
        <v>2.6197499999999999E-2</v>
      </c>
      <c r="J5047" s="44">
        <v>5.5E-2</v>
      </c>
      <c r="K5047" s="44">
        <v>2.5180999999999999E-2</v>
      </c>
      <c r="L5047" s="44">
        <v>2.4290600000000002E-2</v>
      </c>
      <c r="M5047" s="44">
        <v>2.4420000000000001E-2</v>
      </c>
      <c r="N5047" s="119"/>
    </row>
    <row r="5048" spans="4:14" ht="15.75" customHeight="1" x14ac:dyDescent="0.25">
      <c r="D5048" s="40"/>
      <c r="E5048" s="40"/>
      <c r="F5048" s="101">
        <v>43580</v>
      </c>
      <c r="G5048" s="44">
        <v>2.4784999999999998E-2</v>
      </c>
      <c r="H5048" s="44">
        <v>2.5823800000000001E-2</v>
      </c>
      <c r="I5048" s="44">
        <v>2.6124999999999999E-2</v>
      </c>
      <c r="J5048" s="44">
        <v>5.5E-2</v>
      </c>
      <c r="K5048" s="44">
        <v>2.5325E-2</v>
      </c>
      <c r="L5048" s="44">
        <v>2.43962E-2</v>
      </c>
      <c r="M5048" s="44">
        <v>2.4337499999999998E-2</v>
      </c>
      <c r="N5048" s="119"/>
    </row>
    <row r="5049" spans="4:14" ht="15.75" customHeight="1" x14ac:dyDescent="0.25">
      <c r="D5049" s="40"/>
      <c r="E5049" s="40"/>
      <c r="F5049" s="101">
        <v>43581</v>
      </c>
      <c r="G5049" s="44">
        <v>2.4831300000000001E-2</v>
      </c>
      <c r="H5049" s="44">
        <v>2.58275E-2</v>
      </c>
      <c r="I5049" s="44">
        <v>2.6157499999999997E-2</v>
      </c>
      <c r="J5049" s="44">
        <v>5.5E-2</v>
      </c>
      <c r="K5049" s="44">
        <v>2.4982000000000001E-2</v>
      </c>
      <c r="L5049" s="44">
        <v>2.4432499999999999E-2</v>
      </c>
      <c r="M5049" s="44">
        <v>2.43308E-2</v>
      </c>
      <c r="N5049" s="119"/>
    </row>
    <row r="5050" spans="4:14" ht="15.75" customHeight="1" x14ac:dyDescent="0.25">
      <c r="D5050" s="40"/>
      <c r="E5050" s="40"/>
      <c r="F5050" s="101">
        <v>43584</v>
      </c>
      <c r="G5050" s="44">
        <v>2.48588E-2</v>
      </c>
      <c r="H5050" s="44">
        <v>2.579E-2</v>
      </c>
      <c r="I5050" s="44">
        <v>2.6120000000000001E-2</v>
      </c>
      <c r="J5050" s="44">
        <v>5.5E-2</v>
      </c>
      <c r="K5050" s="44">
        <v>2.5252E-2</v>
      </c>
      <c r="L5050" s="44">
        <v>2.4386999999999999E-2</v>
      </c>
      <c r="M5050" s="44">
        <v>2.4292899999999999E-2</v>
      </c>
      <c r="N5050" s="119"/>
    </row>
    <row r="5051" spans="4:14" ht="15.75" customHeight="1" x14ac:dyDescent="0.25">
      <c r="D5051" s="40"/>
      <c r="E5051" s="40"/>
      <c r="F5051" s="101">
        <v>43585</v>
      </c>
      <c r="G5051" s="44">
        <v>2.4805000000000001E-2</v>
      </c>
      <c r="H5051" s="44">
        <v>2.5756299999999999E-2</v>
      </c>
      <c r="I5051" s="44">
        <v>2.622E-2</v>
      </c>
      <c r="J5051" s="44">
        <v>5.5E-2</v>
      </c>
      <c r="K5051" s="44">
        <v>2.5017999999999999E-2</v>
      </c>
      <c r="L5051" s="44">
        <v>2.43722E-2</v>
      </c>
      <c r="M5051" s="44">
        <v>2.4266200000000002E-2</v>
      </c>
      <c r="N5051" s="119"/>
    </row>
    <row r="5052" spans="4:14" ht="15.75" customHeight="1" x14ac:dyDescent="0.25">
      <c r="D5052" s="40"/>
      <c r="E5052" s="40"/>
      <c r="F5052" s="101">
        <v>43586</v>
      </c>
      <c r="G5052" s="44">
        <v>2.48325E-2</v>
      </c>
      <c r="H5052" s="44">
        <v>2.5755E-2</v>
      </c>
      <c r="I5052" s="44">
        <v>2.6114999999999999E-2</v>
      </c>
      <c r="J5052" s="44">
        <v>5.5E-2</v>
      </c>
      <c r="K5052" s="44">
        <v>2.4998999999999997E-2</v>
      </c>
      <c r="L5052" s="44">
        <v>2.4369100000000001E-2</v>
      </c>
      <c r="M5052" s="44">
        <v>2.42191E-2</v>
      </c>
      <c r="N5052" s="119"/>
    </row>
    <row r="5053" spans="4:14" ht="15.75" customHeight="1" x14ac:dyDescent="0.25">
      <c r="D5053" s="40"/>
      <c r="E5053" s="40"/>
      <c r="F5053" s="101">
        <v>43587</v>
      </c>
      <c r="G5053" s="44">
        <v>2.46713E-2</v>
      </c>
      <c r="H5053" s="44">
        <v>2.5651299999999998E-2</v>
      </c>
      <c r="I5053" s="44">
        <v>2.6385000000000002E-2</v>
      </c>
      <c r="J5053" s="44">
        <v>5.5E-2</v>
      </c>
      <c r="K5053" s="44">
        <v>2.5413999999999999E-2</v>
      </c>
      <c r="L5053" s="44">
        <v>2.4370500000000003E-2</v>
      </c>
      <c r="M5053" s="44">
        <v>2.4180500000000001E-2</v>
      </c>
      <c r="N5053" s="119"/>
    </row>
    <row r="5054" spans="4:14" ht="15.75" customHeight="1" x14ac:dyDescent="0.25">
      <c r="D5054" s="40"/>
      <c r="E5054" s="40"/>
      <c r="F5054" s="101">
        <v>43588</v>
      </c>
      <c r="G5054" s="44">
        <v>2.4666299999999999E-2</v>
      </c>
      <c r="H5054" s="44">
        <v>2.5598800000000001E-2</v>
      </c>
      <c r="I5054" s="44">
        <v>2.6173799999999997E-2</v>
      </c>
      <c r="J5054" s="44">
        <v>5.5E-2</v>
      </c>
      <c r="K5054" s="44">
        <v>2.5249999999999998E-2</v>
      </c>
      <c r="L5054" s="44">
        <v>2.43483E-2</v>
      </c>
      <c r="M5054" s="44">
        <v>2.4152399999999997E-2</v>
      </c>
      <c r="N5054" s="119"/>
    </row>
    <row r="5055" spans="4:14" ht="15.75" customHeight="1" x14ac:dyDescent="0.25">
      <c r="D5055" s="40"/>
      <c r="E5055" s="40"/>
      <c r="F5055" s="101">
        <v>43591</v>
      </c>
      <c r="G5055" s="44" t="s">
        <v>33</v>
      </c>
      <c r="H5055" s="44" t="s">
        <v>33</v>
      </c>
      <c r="I5055" s="44" t="s">
        <v>33</v>
      </c>
      <c r="J5055" s="44">
        <v>5.5E-2</v>
      </c>
      <c r="K5055" s="44">
        <v>2.4691999999999999E-2</v>
      </c>
      <c r="L5055" s="44">
        <v>2.4266899999999998E-2</v>
      </c>
      <c r="M5055" s="44">
        <v>2.4120200000000001E-2</v>
      </c>
      <c r="N5055" s="119"/>
    </row>
    <row r="5056" spans="4:14" ht="15.75" customHeight="1" x14ac:dyDescent="0.25">
      <c r="D5056" s="40"/>
      <c r="E5056" s="40"/>
      <c r="F5056" s="101">
        <v>43592</v>
      </c>
      <c r="G5056" s="44">
        <v>2.4627500000000004E-2</v>
      </c>
      <c r="H5056" s="44">
        <v>2.5619999999999997E-2</v>
      </c>
      <c r="I5056" s="44">
        <v>2.5943800000000003E-2</v>
      </c>
      <c r="J5056" s="44">
        <v>5.5E-2</v>
      </c>
      <c r="K5056" s="44">
        <v>2.4565999999999998E-2</v>
      </c>
      <c r="L5056" s="44">
        <v>2.4281100000000003E-2</v>
      </c>
      <c r="M5056" s="44">
        <v>2.4113699999999998E-2</v>
      </c>
      <c r="N5056" s="119"/>
    </row>
    <row r="5057" spans="4:14" ht="15.75" customHeight="1" x14ac:dyDescent="0.25">
      <c r="D5057" s="40"/>
      <c r="E5057" s="40"/>
      <c r="F5057" s="101">
        <v>43593</v>
      </c>
      <c r="G5057" s="44">
        <v>2.4513799999999999E-2</v>
      </c>
      <c r="H5057" s="44">
        <v>2.54513E-2</v>
      </c>
      <c r="I5057" s="44">
        <v>2.5822500000000002E-2</v>
      </c>
      <c r="J5057" s="44">
        <v>5.5E-2</v>
      </c>
      <c r="K5057" s="44">
        <v>2.4834999999999999E-2</v>
      </c>
      <c r="L5057" s="44">
        <v>2.4271600000000001E-2</v>
      </c>
      <c r="M5057" s="44">
        <v>2.4088500000000002E-2</v>
      </c>
      <c r="N5057" s="119"/>
    </row>
    <row r="5058" spans="4:14" ht="15.75" customHeight="1" x14ac:dyDescent="0.25">
      <c r="D5058" s="40"/>
      <c r="E5058" s="40"/>
      <c r="F5058" s="101">
        <v>43594</v>
      </c>
      <c r="G5058" s="44">
        <v>2.4533800000000001E-2</v>
      </c>
      <c r="H5058" s="44">
        <v>2.53525E-2</v>
      </c>
      <c r="I5058" s="44">
        <v>2.58163E-2</v>
      </c>
      <c r="J5058" s="44">
        <v>5.5E-2</v>
      </c>
      <c r="K5058" s="44">
        <v>2.4423E-2</v>
      </c>
      <c r="L5058" s="44">
        <v>2.4263799999999999E-2</v>
      </c>
      <c r="M5058" s="44">
        <v>2.4080300000000002E-2</v>
      </c>
      <c r="N5058" s="119"/>
    </row>
    <row r="5059" spans="4:14" ht="15.75" customHeight="1" x14ac:dyDescent="0.25">
      <c r="D5059" s="40"/>
      <c r="E5059" s="40"/>
      <c r="F5059" s="101">
        <v>43595</v>
      </c>
      <c r="G5059" s="44">
        <v>2.4489999999999998E-2</v>
      </c>
      <c r="H5059" s="44">
        <v>2.5278800000000001E-2</v>
      </c>
      <c r="I5059" s="44">
        <v>2.5870000000000001E-2</v>
      </c>
      <c r="J5059" s="44">
        <v>5.5E-2</v>
      </c>
      <c r="K5059" s="44">
        <v>2.4671999999999999E-2</v>
      </c>
      <c r="L5059" s="44">
        <v>2.4146600000000001E-2</v>
      </c>
      <c r="M5059" s="44">
        <v>2.4077999999999999E-2</v>
      </c>
      <c r="N5059" s="119"/>
    </row>
    <row r="5060" spans="4:14" ht="15.75" customHeight="1" x14ac:dyDescent="0.25">
      <c r="D5060" s="40"/>
      <c r="E5060" s="40"/>
      <c r="F5060" s="101">
        <v>43598</v>
      </c>
      <c r="G5060" s="44">
        <v>2.4396300000000003E-2</v>
      </c>
      <c r="H5060" s="44">
        <v>2.5179999999999998E-2</v>
      </c>
      <c r="I5060" s="44">
        <v>2.5876299999999998E-2</v>
      </c>
      <c r="J5060" s="44">
        <v>5.5E-2</v>
      </c>
      <c r="K5060" s="44">
        <v>2.4014999999999998E-2</v>
      </c>
      <c r="L5060" s="44">
        <v>2.4062700000000003E-2</v>
      </c>
      <c r="M5060" s="44">
        <v>2.4058799999999998E-2</v>
      </c>
      <c r="N5060" s="119"/>
    </row>
    <row r="5061" spans="4:14" ht="15.75" customHeight="1" x14ac:dyDescent="0.25">
      <c r="D5061" s="40"/>
      <c r="E5061" s="40"/>
      <c r="F5061" s="101">
        <v>43599</v>
      </c>
      <c r="G5061" s="44">
        <v>2.43763E-2</v>
      </c>
      <c r="H5061" s="44">
        <v>2.5245000000000004E-2</v>
      </c>
      <c r="I5061" s="44">
        <v>2.5508799999999998E-2</v>
      </c>
      <c r="J5061" s="44">
        <v>5.5E-2</v>
      </c>
      <c r="K5061" s="44">
        <v>2.4104E-2</v>
      </c>
      <c r="L5061" s="44">
        <v>2.4006699999999999E-2</v>
      </c>
      <c r="M5061" s="44">
        <v>2.40491E-2</v>
      </c>
      <c r="N5061" s="119"/>
    </row>
    <row r="5062" spans="4:14" ht="15.75" customHeight="1" x14ac:dyDescent="0.25">
      <c r="D5062" s="40"/>
      <c r="E5062" s="40"/>
      <c r="F5062" s="101">
        <v>43600</v>
      </c>
      <c r="G5062" s="44">
        <v>2.4323800000000003E-2</v>
      </c>
      <c r="H5062" s="44">
        <v>2.5251299999999997E-2</v>
      </c>
      <c r="I5062" s="44">
        <v>2.5508799999999998E-2</v>
      </c>
      <c r="J5062" s="44">
        <v>5.5E-2</v>
      </c>
      <c r="K5062" s="44">
        <v>2.3732000000000003E-2</v>
      </c>
      <c r="L5062" s="44">
        <v>2.40176E-2</v>
      </c>
      <c r="M5062" s="44">
        <v>2.40065E-2</v>
      </c>
      <c r="N5062" s="119"/>
    </row>
    <row r="5063" spans="4:14" ht="15.75" customHeight="1" x14ac:dyDescent="0.25">
      <c r="D5063" s="40"/>
      <c r="E5063" s="40"/>
      <c r="F5063" s="101">
        <v>43601</v>
      </c>
      <c r="G5063" s="44">
        <v>2.4406300000000002E-2</v>
      </c>
      <c r="H5063" s="44">
        <v>2.5196299999999998E-2</v>
      </c>
      <c r="I5063" s="44">
        <v>2.5514999999999999E-2</v>
      </c>
      <c r="J5063" s="44">
        <v>5.5E-2</v>
      </c>
      <c r="K5063" s="44">
        <v>2.3944E-2</v>
      </c>
      <c r="L5063" s="44">
        <v>2.4031799999999999E-2</v>
      </c>
      <c r="M5063" s="44">
        <v>2.3980100000000001E-2</v>
      </c>
      <c r="N5063" s="119"/>
    </row>
    <row r="5064" spans="4:14" ht="15.75" customHeight="1" x14ac:dyDescent="0.25">
      <c r="D5064" s="40"/>
      <c r="E5064" s="40"/>
      <c r="F5064" s="101">
        <v>43602</v>
      </c>
      <c r="G5064" s="44">
        <v>2.4418799999999997E-2</v>
      </c>
      <c r="H5064" s="44">
        <v>2.52188E-2</v>
      </c>
      <c r="I5064" s="44">
        <v>2.5537500000000001E-2</v>
      </c>
      <c r="J5064" s="44">
        <v>5.5E-2</v>
      </c>
      <c r="K5064" s="44">
        <v>2.3909E-2</v>
      </c>
      <c r="L5064" s="44">
        <v>2.4082300000000001E-2</v>
      </c>
      <c r="M5064" s="44">
        <v>2.3968099999999999E-2</v>
      </c>
      <c r="N5064" s="119"/>
    </row>
    <row r="5065" spans="4:14" ht="15.75" customHeight="1" x14ac:dyDescent="0.25">
      <c r="D5065" s="40"/>
      <c r="E5065" s="40"/>
      <c r="F5065" s="101">
        <v>43605</v>
      </c>
      <c r="G5065" s="44">
        <v>2.436E-2</v>
      </c>
      <c r="H5065" s="44">
        <v>2.5233800000000001E-2</v>
      </c>
      <c r="I5065" s="44">
        <v>2.5597500000000002E-2</v>
      </c>
      <c r="J5065" s="44">
        <v>5.5E-2</v>
      </c>
      <c r="K5065" s="44">
        <v>2.4157000000000001E-2</v>
      </c>
      <c r="L5065" s="44">
        <v>2.4086199999999999E-2</v>
      </c>
      <c r="M5065" s="44">
        <v>2.3936000000000002E-2</v>
      </c>
      <c r="N5065" s="119"/>
    </row>
    <row r="5066" spans="4:14" ht="15.75" customHeight="1" x14ac:dyDescent="0.25">
      <c r="D5066" s="40"/>
      <c r="E5066" s="40"/>
      <c r="F5066" s="101">
        <v>43606</v>
      </c>
      <c r="G5066" s="44">
        <v>2.42963E-2</v>
      </c>
      <c r="H5066" s="44">
        <v>2.5234999999999997E-2</v>
      </c>
      <c r="I5066" s="44">
        <v>2.5632499999999999E-2</v>
      </c>
      <c r="J5066" s="44">
        <v>5.5E-2</v>
      </c>
      <c r="K5066" s="44">
        <v>2.4264000000000001E-2</v>
      </c>
      <c r="L5066" s="44">
        <v>2.4112599999999998E-2</v>
      </c>
      <c r="M5066" s="44">
        <v>2.3926300000000001E-2</v>
      </c>
      <c r="N5066" s="119"/>
    </row>
    <row r="5067" spans="4:14" ht="15.75" customHeight="1" x14ac:dyDescent="0.25">
      <c r="D5067" s="40"/>
      <c r="E5067" s="40"/>
      <c r="F5067" s="101">
        <v>43607</v>
      </c>
      <c r="G5067" s="44">
        <v>2.4369999999999999E-2</v>
      </c>
      <c r="H5067" s="44">
        <v>2.5247499999999999E-2</v>
      </c>
      <c r="I5067" s="44">
        <v>2.5706300000000001E-2</v>
      </c>
      <c r="J5067" s="44">
        <v>5.5E-2</v>
      </c>
      <c r="K5067" s="44">
        <v>2.3820000000000001E-2</v>
      </c>
      <c r="L5067" s="44">
        <v>2.40538E-2</v>
      </c>
      <c r="M5067" s="44">
        <v>2.3912399999999997E-2</v>
      </c>
      <c r="N5067" s="119"/>
    </row>
    <row r="5068" spans="4:14" ht="15.75" customHeight="1" x14ac:dyDescent="0.25">
      <c r="D5068" s="40"/>
      <c r="E5068" s="40"/>
      <c r="F5068" s="101">
        <v>43608</v>
      </c>
      <c r="G5068" s="44">
        <v>2.42975E-2</v>
      </c>
      <c r="H5068" s="44">
        <v>2.5206300000000001E-2</v>
      </c>
      <c r="I5068" s="44">
        <v>2.56013E-2</v>
      </c>
      <c r="J5068" s="44">
        <v>5.5E-2</v>
      </c>
      <c r="K5068" s="44">
        <v>2.3184999999999997E-2</v>
      </c>
      <c r="L5068" s="44">
        <v>2.4006699999999999E-2</v>
      </c>
      <c r="M5068" s="44">
        <v>2.3917500000000001E-2</v>
      </c>
      <c r="N5068" s="119"/>
    </row>
    <row r="5069" spans="4:14" ht="15.75" customHeight="1" x14ac:dyDescent="0.25">
      <c r="D5069" s="40"/>
      <c r="E5069" s="40"/>
      <c r="F5069" s="101">
        <v>43609</v>
      </c>
      <c r="G5069" s="44">
        <v>2.4281299999999999E-2</v>
      </c>
      <c r="H5069" s="44">
        <v>2.5248800000000002E-2</v>
      </c>
      <c r="I5069" s="44">
        <v>2.5486300000000003E-2</v>
      </c>
      <c r="J5069" s="44">
        <v>5.5E-2</v>
      </c>
      <c r="K5069" s="44">
        <v>2.3201999999999997E-2</v>
      </c>
      <c r="L5069" s="44">
        <v>2.3975699999999999E-2</v>
      </c>
      <c r="M5069" s="44">
        <v>2.39229E-2</v>
      </c>
      <c r="N5069" s="119"/>
    </row>
    <row r="5070" spans="4:14" ht="15.75" customHeight="1" x14ac:dyDescent="0.25">
      <c r="D5070" s="40"/>
      <c r="E5070" s="40"/>
      <c r="F5070" s="101">
        <v>43612</v>
      </c>
      <c r="G5070" s="44" t="s">
        <v>33</v>
      </c>
      <c r="H5070" s="44" t="s">
        <v>33</v>
      </c>
      <c r="I5070" s="44" t="s">
        <v>33</v>
      </c>
      <c r="J5070" s="44" t="s">
        <v>33</v>
      </c>
      <c r="K5070" s="44">
        <v>2.3201999999999997E-2</v>
      </c>
      <c r="L5070" s="44" t="s">
        <v>33</v>
      </c>
      <c r="M5070" s="44">
        <v>2.39229E-2</v>
      </c>
      <c r="N5070" s="119"/>
    </row>
    <row r="5071" spans="4:14" ht="15.75" customHeight="1" x14ac:dyDescent="0.25">
      <c r="D5071" s="40"/>
      <c r="E5071" s="40"/>
      <c r="F5071" s="101">
        <v>43613</v>
      </c>
      <c r="G5071" s="44">
        <v>2.4293800000000001E-2</v>
      </c>
      <c r="H5071" s="44">
        <v>2.5237500000000003E-2</v>
      </c>
      <c r="I5071" s="44">
        <v>2.5412499999999998E-2</v>
      </c>
      <c r="J5071" s="44">
        <v>5.5E-2</v>
      </c>
      <c r="K5071" s="44">
        <v>2.2658000000000001E-2</v>
      </c>
      <c r="L5071" s="44">
        <v>2.3960400000000003E-2</v>
      </c>
      <c r="M5071" s="44">
        <v>2.3978100000000002E-2</v>
      </c>
      <c r="N5071" s="119"/>
    </row>
    <row r="5072" spans="4:14" ht="15.75" customHeight="1" x14ac:dyDescent="0.25">
      <c r="D5072" s="40"/>
      <c r="E5072" s="40"/>
      <c r="F5072" s="101">
        <v>43614</v>
      </c>
      <c r="G5072" s="44">
        <v>2.4385E-2</v>
      </c>
      <c r="H5072" s="44">
        <v>2.52175E-2</v>
      </c>
      <c r="I5072" s="44">
        <v>2.5243799999999997E-2</v>
      </c>
      <c r="J5072" s="44">
        <v>5.5E-2</v>
      </c>
      <c r="K5072" s="44">
        <v>2.2605E-2</v>
      </c>
      <c r="L5072" s="44">
        <v>2.39709E-2</v>
      </c>
      <c r="M5072" s="44">
        <v>2.3972500000000001E-2</v>
      </c>
      <c r="N5072" s="119"/>
    </row>
    <row r="5073" spans="4:14" ht="15.75" customHeight="1" x14ac:dyDescent="0.25">
      <c r="D5073" s="40"/>
      <c r="E5073" s="40"/>
      <c r="F5073" s="101">
        <v>43615</v>
      </c>
      <c r="G5073" s="44">
        <v>2.4399999999999998E-2</v>
      </c>
      <c r="H5073" s="44">
        <v>2.5202499999999999E-2</v>
      </c>
      <c r="I5073" s="44">
        <v>2.5437500000000002E-2</v>
      </c>
      <c r="J5073" s="44">
        <v>5.5E-2</v>
      </c>
      <c r="K5073" s="44">
        <v>2.2133E-2</v>
      </c>
      <c r="L5073" s="44">
        <v>2.3984600000000002E-2</v>
      </c>
      <c r="M5073" s="44">
        <v>2.3969900000000002E-2</v>
      </c>
      <c r="N5073" s="119"/>
    </row>
    <row r="5074" spans="4:14" ht="15.75" customHeight="1" x14ac:dyDescent="0.25">
      <c r="D5074" s="40"/>
      <c r="E5074" s="40"/>
      <c r="F5074" s="101">
        <v>43616</v>
      </c>
      <c r="G5074" s="44">
        <v>2.4305E-2</v>
      </c>
      <c r="H5074" s="44">
        <v>2.5024999999999999E-2</v>
      </c>
      <c r="I5074" s="44">
        <v>2.5166300000000003E-2</v>
      </c>
      <c r="J5074" s="44">
        <v>5.5E-2</v>
      </c>
      <c r="K5074" s="44">
        <v>2.1246000000000001E-2</v>
      </c>
      <c r="L5074" s="44">
        <v>2.3979900000000002E-2</v>
      </c>
      <c r="M5074" s="44">
        <v>2.3967299999999997E-2</v>
      </c>
      <c r="N5074" s="119"/>
    </row>
    <row r="5075" spans="4:14" ht="15.75" customHeight="1" x14ac:dyDescent="0.25">
      <c r="D5075" s="40"/>
      <c r="E5075" s="40"/>
      <c r="F5075" s="101">
        <v>43619</v>
      </c>
      <c r="G5075" s="44">
        <v>2.4298799999999999E-2</v>
      </c>
      <c r="H5075" s="44">
        <v>2.4784999999999998E-2</v>
      </c>
      <c r="I5075" s="44">
        <v>2.4554999999999997E-2</v>
      </c>
      <c r="J5075" s="44">
        <v>5.5E-2</v>
      </c>
      <c r="K5075" s="44">
        <v>2.0710000000000003E-2</v>
      </c>
      <c r="L5075" s="44">
        <v>2.3979199999999999E-2</v>
      </c>
      <c r="M5075" s="44">
        <v>2.4025899999999999E-2</v>
      </c>
      <c r="N5075" s="119"/>
    </row>
    <row r="5076" spans="4:14" ht="15.75" customHeight="1" x14ac:dyDescent="0.25">
      <c r="D5076" s="40"/>
      <c r="E5076" s="40"/>
      <c r="F5076" s="101">
        <v>43620</v>
      </c>
      <c r="G5076" s="44">
        <v>2.4208799999999999E-2</v>
      </c>
      <c r="H5076" s="44">
        <v>2.47438E-2</v>
      </c>
      <c r="I5076" s="44">
        <v>2.4242499999999997E-2</v>
      </c>
      <c r="J5076" s="44">
        <v>5.5E-2</v>
      </c>
      <c r="K5076" s="44">
        <v>2.1295999999999999E-2</v>
      </c>
      <c r="L5076" s="44">
        <v>2.3939100000000001E-2</v>
      </c>
      <c r="M5076" s="44">
        <v>2.4129999999999999E-2</v>
      </c>
      <c r="N5076" s="119"/>
    </row>
    <row r="5077" spans="4:14" ht="15.75" customHeight="1" x14ac:dyDescent="0.25">
      <c r="D5077" s="40"/>
      <c r="E5077" s="40"/>
      <c r="F5077" s="101">
        <v>43621</v>
      </c>
      <c r="G5077" s="44">
        <v>2.4184999999999998E-2</v>
      </c>
      <c r="H5077" s="44">
        <v>2.4716300000000004E-2</v>
      </c>
      <c r="I5077" s="44">
        <v>2.4083800000000002E-2</v>
      </c>
      <c r="J5077" s="44">
        <v>5.5E-2</v>
      </c>
      <c r="K5077" s="44">
        <v>2.1347999999999999E-2</v>
      </c>
      <c r="L5077" s="44">
        <v>2.3862499999999998E-2</v>
      </c>
      <c r="M5077" s="44">
        <v>2.4136099999999997E-2</v>
      </c>
      <c r="N5077" s="119"/>
    </row>
    <row r="5078" spans="4:14" ht="15.75" customHeight="1" x14ac:dyDescent="0.25">
      <c r="D5078" s="40"/>
      <c r="E5078" s="40"/>
      <c r="F5078" s="101">
        <v>43622</v>
      </c>
      <c r="G5078" s="44">
        <v>2.41163E-2</v>
      </c>
      <c r="H5078" s="44">
        <v>2.453E-2</v>
      </c>
      <c r="I5078" s="44">
        <v>2.3778800000000003E-2</v>
      </c>
      <c r="J5078" s="44">
        <v>5.5E-2</v>
      </c>
      <c r="K5078" s="44">
        <v>2.1173999999999998E-2</v>
      </c>
      <c r="L5078" s="44">
        <v>2.3833199999999999E-2</v>
      </c>
      <c r="M5078" s="44">
        <v>2.4308900000000001E-2</v>
      </c>
      <c r="N5078" s="119"/>
    </row>
    <row r="5079" spans="4:14" ht="15.75" customHeight="1" x14ac:dyDescent="0.25">
      <c r="D5079" s="40"/>
      <c r="E5079" s="40"/>
      <c r="F5079" s="101">
        <v>43623</v>
      </c>
      <c r="G5079" s="44">
        <v>2.4121299999999998E-2</v>
      </c>
      <c r="H5079" s="44">
        <v>2.4506299999999998E-2</v>
      </c>
      <c r="I5079" s="44">
        <v>2.3717499999999999E-2</v>
      </c>
      <c r="J5079" s="44">
        <v>5.5E-2</v>
      </c>
      <c r="K5079" s="44">
        <v>2.0809000000000001E-2</v>
      </c>
      <c r="L5079" s="44">
        <v>2.3795299999999998E-2</v>
      </c>
      <c r="M5079" s="44">
        <v>2.43173E-2</v>
      </c>
      <c r="N5079" s="119"/>
    </row>
    <row r="5080" spans="4:14" ht="15.75" customHeight="1" x14ac:dyDescent="0.25">
      <c r="D5080" s="40"/>
      <c r="E5080" s="40"/>
      <c r="F5080" s="101">
        <v>43626</v>
      </c>
      <c r="G5080" s="44">
        <v>2.41338E-2</v>
      </c>
      <c r="H5080" s="44">
        <v>2.4357500000000001E-2</v>
      </c>
      <c r="I5080" s="44">
        <v>2.3487499999999998E-2</v>
      </c>
      <c r="J5080" s="44">
        <v>5.5E-2</v>
      </c>
      <c r="K5080" s="44">
        <v>2.1484E-2</v>
      </c>
      <c r="L5080" s="44">
        <v>2.3793399999999999E-2</v>
      </c>
      <c r="M5080" s="44">
        <v>2.43798E-2</v>
      </c>
      <c r="N5080" s="119"/>
    </row>
    <row r="5081" spans="4:14" ht="15.75" customHeight="1" x14ac:dyDescent="0.25">
      <c r="D5081" s="40"/>
      <c r="E5081" s="40"/>
      <c r="F5081" s="101">
        <v>43627</v>
      </c>
      <c r="G5081" s="44">
        <v>2.4106299999999997E-2</v>
      </c>
      <c r="H5081" s="44">
        <v>2.4494999999999999E-2</v>
      </c>
      <c r="I5081" s="44">
        <v>2.3519999999999999E-2</v>
      </c>
      <c r="J5081" s="44">
        <v>5.5E-2</v>
      </c>
      <c r="K5081" s="44">
        <v>2.1430999999999999E-2</v>
      </c>
      <c r="L5081" s="44">
        <v>2.3801899999999997E-2</v>
      </c>
      <c r="M5081" s="44">
        <v>2.44032E-2</v>
      </c>
      <c r="N5081" s="119"/>
    </row>
    <row r="5082" spans="4:14" ht="15.75" customHeight="1" x14ac:dyDescent="0.25">
      <c r="D5082" s="40"/>
      <c r="E5082" s="40"/>
      <c r="F5082" s="101">
        <v>43628</v>
      </c>
      <c r="G5082" s="44">
        <v>2.4011300000000003E-2</v>
      </c>
      <c r="H5082" s="44">
        <v>2.42788E-2</v>
      </c>
      <c r="I5082" s="44">
        <v>2.3416299999999998E-2</v>
      </c>
      <c r="J5082" s="44">
        <v>5.5E-2</v>
      </c>
      <c r="K5082" s="44">
        <v>2.1204999999999998E-2</v>
      </c>
      <c r="L5082" s="44">
        <v>2.37962E-2</v>
      </c>
      <c r="M5082" s="44">
        <v>2.4413200000000003E-2</v>
      </c>
      <c r="N5082" s="119"/>
    </row>
    <row r="5083" spans="4:14" ht="15.75" customHeight="1" x14ac:dyDescent="0.25">
      <c r="D5083" s="40"/>
      <c r="E5083" s="40"/>
      <c r="F5083" s="101">
        <v>43629</v>
      </c>
      <c r="G5083" s="44">
        <v>2.3942499999999999E-2</v>
      </c>
      <c r="H5083" s="44">
        <v>2.4102499999999999E-2</v>
      </c>
      <c r="I5083" s="44">
        <v>2.3183799999999997E-2</v>
      </c>
      <c r="J5083" s="44">
        <v>5.5E-2</v>
      </c>
      <c r="K5083" s="44">
        <v>2.0945000000000002E-2</v>
      </c>
      <c r="L5083" s="44">
        <v>2.3772600000000001E-2</v>
      </c>
      <c r="M5083" s="44">
        <v>2.4362200000000001E-2</v>
      </c>
      <c r="N5083" s="119"/>
    </row>
    <row r="5084" spans="4:14" ht="15.75" customHeight="1" x14ac:dyDescent="0.25">
      <c r="D5084" s="40"/>
      <c r="E5084" s="40"/>
      <c r="F5084" s="101">
        <v>43630</v>
      </c>
      <c r="G5084" s="44">
        <v>2.3817499999999998E-2</v>
      </c>
      <c r="H5084" s="44">
        <v>2.402E-2</v>
      </c>
      <c r="I5084" s="44">
        <v>2.27738E-2</v>
      </c>
      <c r="J5084" s="44">
        <v>5.5E-2</v>
      </c>
      <c r="K5084" s="44">
        <v>2.0804E-2</v>
      </c>
      <c r="L5084" s="44">
        <v>2.3716000000000001E-2</v>
      </c>
      <c r="M5084" s="44">
        <v>2.4388399999999998E-2</v>
      </c>
      <c r="N5084" s="119"/>
    </row>
    <row r="5085" spans="4:14" ht="15.75" customHeight="1" x14ac:dyDescent="0.25">
      <c r="D5085" s="40"/>
      <c r="E5085" s="40"/>
      <c r="F5085" s="101">
        <v>43633</v>
      </c>
      <c r="G5085" s="44">
        <v>2.39025E-2</v>
      </c>
      <c r="H5085" s="44">
        <v>2.4184999999999998E-2</v>
      </c>
      <c r="I5085" s="44">
        <v>2.3087499999999997E-2</v>
      </c>
      <c r="J5085" s="44">
        <v>5.5E-2</v>
      </c>
      <c r="K5085" s="44">
        <v>2.0941999999999999E-2</v>
      </c>
      <c r="L5085" s="44">
        <v>2.36378E-2</v>
      </c>
      <c r="M5085" s="44">
        <v>2.4493399999999999E-2</v>
      </c>
      <c r="N5085" s="119"/>
    </row>
    <row r="5086" spans="4:14" ht="15.75" customHeight="1" x14ac:dyDescent="0.25">
      <c r="D5086" s="40"/>
      <c r="E5086" s="40"/>
      <c r="F5086" s="101">
        <v>43634</v>
      </c>
      <c r="G5086" s="44">
        <v>2.3828800000000001E-2</v>
      </c>
      <c r="H5086" s="44">
        <v>2.3866299999999997E-2</v>
      </c>
      <c r="I5086" s="44">
        <v>2.298E-2</v>
      </c>
      <c r="J5086" s="44">
        <v>5.5E-2</v>
      </c>
      <c r="K5086" s="44">
        <v>2.0594999999999999E-2</v>
      </c>
      <c r="L5086" s="44">
        <v>2.3601E-2</v>
      </c>
      <c r="M5086" s="44">
        <v>2.4513400000000001E-2</v>
      </c>
      <c r="N5086" s="119"/>
    </row>
    <row r="5087" spans="4:14" ht="15.75" customHeight="1" x14ac:dyDescent="0.25">
      <c r="D5087" s="40"/>
      <c r="E5087" s="40"/>
      <c r="F5087" s="101">
        <v>43635</v>
      </c>
      <c r="G5087" s="44">
        <v>2.3833799999999999E-2</v>
      </c>
      <c r="H5087" s="44">
        <v>2.3861300000000002E-2</v>
      </c>
      <c r="I5087" s="44">
        <v>2.3E-2</v>
      </c>
      <c r="J5087" s="44">
        <v>5.5E-2</v>
      </c>
      <c r="K5087" s="44">
        <v>2.0232999999999998E-2</v>
      </c>
      <c r="L5087" s="44">
        <v>2.36128E-2</v>
      </c>
      <c r="M5087" s="44">
        <v>2.4536799999999998E-2</v>
      </c>
      <c r="N5087" s="119"/>
    </row>
    <row r="5088" spans="4:14" ht="15.75" customHeight="1" x14ac:dyDescent="0.25">
      <c r="D5088" s="40"/>
      <c r="E5088" s="40"/>
      <c r="F5088" s="101">
        <v>43636</v>
      </c>
      <c r="G5088" s="44">
        <v>2.40363E-2</v>
      </c>
      <c r="H5088" s="44">
        <v>2.3431299999999999E-2</v>
      </c>
      <c r="I5088" s="44">
        <v>2.2167500000000003E-2</v>
      </c>
      <c r="J5088" s="44">
        <v>5.5E-2</v>
      </c>
      <c r="K5088" s="44">
        <v>2.0284E-2</v>
      </c>
      <c r="L5088" s="44">
        <v>2.3692000000000001E-2</v>
      </c>
      <c r="M5088" s="44">
        <v>2.45282E-2</v>
      </c>
      <c r="N5088" s="119"/>
    </row>
    <row r="5089" spans="4:14" ht="15.75" customHeight="1" x14ac:dyDescent="0.25">
      <c r="D5089" s="40"/>
      <c r="E5089" s="40"/>
      <c r="F5089" s="101">
        <v>43637</v>
      </c>
      <c r="G5089" s="44">
        <v>2.4043800000000001E-2</v>
      </c>
      <c r="H5089" s="44">
        <v>2.3492499999999999E-2</v>
      </c>
      <c r="I5089" s="44">
        <v>2.22013E-2</v>
      </c>
      <c r="J5089" s="44">
        <v>5.5E-2</v>
      </c>
      <c r="K5089" s="44">
        <v>2.0539999999999999E-2</v>
      </c>
      <c r="L5089" s="44">
        <v>2.3662599999999999E-2</v>
      </c>
      <c r="M5089" s="44">
        <v>2.4556499999999998E-2</v>
      </c>
      <c r="N5089" s="119"/>
    </row>
    <row r="5090" spans="4:14" ht="15.75" customHeight="1" x14ac:dyDescent="0.25">
      <c r="D5090" s="40"/>
      <c r="E5090" s="40"/>
      <c r="F5090" s="101">
        <v>43640</v>
      </c>
      <c r="G5090" s="44">
        <v>2.4017499999999997E-2</v>
      </c>
      <c r="H5090" s="44">
        <v>2.3328799999999997E-2</v>
      </c>
      <c r="I5090" s="44">
        <v>2.2098800000000002E-2</v>
      </c>
      <c r="J5090" s="44">
        <v>5.5E-2</v>
      </c>
      <c r="K5090" s="44">
        <v>2.0143000000000001E-2</v>
      </c>
      <c r="L5090" s="44">
        <v>2.3587400000000001E-2</v>
      </c>
      <c r="M5090" s="44">
        <v>2.46036E-2</v>
      </c>
      <c r="N5090" s="119"/>
    </row>
    <row r="5091" spans="4:14" ht="15.75" customHeight="1" x14ac:dyDescent="0.25">
      <c r="D5091" s="40"/>
      <c r="E5091" s="40"/>
      <c r="F5091" s="101">
        <v>43641</v>
      </c>
      <c r="G5091" s="44">
        <v>2.4041299999999998E-2</v>
      </c>
      <c r="H5091" s="44">
        <v>2.3112499999999998E-2</v>
      </c>
      <c r="I5091" s="44">
        <v>2.18275E-2</v>
      </c>
      <c r="J5091" s="44">
        <v>5.5E-2</v>
      </c>
      <c r="K5091" s="44">
        <v>1.985E-2</v>
      </c>
      <c r="L5091" s="44">
        <v>2.3546900000000003E-2</v>
      </c>
      <c r="M5091" s="44">
        <v>2.4610300000000002E-2</v>
      </c>
      <c r="N5091" s="119"/>
    </row>
    <row r="5092" spans="4:14" ht="15.75" customHeight="1" x14ac:dyDescent="0.25">
      <c r="D5092" s="40"/>
      <c r="E5092" s="40"/>
      <c r="F5092" s="101">
        <v>43642</v>
      </c>
      <c r="G5092" s="44">
        <v>2.4023799999999998E-2</v>
      </c>
      <c r="H5092" s="44">
        <v>2.3298800000000001E-2</v>
      </c>
      <c r="I5092" s="44">
        <v>2.19975E-2</v>
      </c>
      <c r="J5092" s="44">
        <v>5.5E-2</v>
      </c>
      <c r="K5092" s="44">
        <v>2.0468E-2</v>
      </c>
      <c r="L5092" s="44">
        <v>2.3588700000000001E-2</v>
      </c>
      <c r="M5092" s="44">
        <v>2.4613599999999999E-2</v>
      </c>
      <c r="N5092" s="119"/>
    </row>
    <row r="5093" spans="4:14" ht="15.75" customHeight="1" x14ac:dyDescent="0.25">
      <c r="D5093" s="40"/>
      <c r="E5093" s="40"/>
      <c r="F5093" s="101">
        <v>43643</v>
      </c>
      <c r="G5093" s="44">
        <v>2.4023799999999998E-2</v>
      </c>
      <c r="H5093" s="44">
        <v>2.3188799999999999E-2</v>
      </c>
      <c r="I5093" s="44">
        <v>2.2133799999999999E-2</v>
      </c>
      <c r="J5093" s="44">
        <v>5.5E-2</v>
      </c>
      <c r="K5093" s="44">
        <v>2.0139999999999998E-2</v>
      </c>
      <c r="L5093" s="44">
        <v>2.3710300000000004E-2</v>
      </c>
      <c r="M5093" s="44">
        <v>2.4578300000000001E-2</v>
      </c>
      <c r="N5093" s="119"/>
    </row>
    <row r="5094" spans="4:14" ht="15.75" customHeight="1" x14ac:dyDescent="0.25">
      <c r="D5094" s="40"/>
      <c r="E5094" s="40"/>
      <c r="F5094" s="101">
        <v>43644</v>
      </c>
      <c r="G5094" s="44">
        <v>2.3980000000000001E-2</v>
      </c>
      <c r="H5094" s="44">
        <v>2.3198799999999999E-2</v>
      </c>
      <c r="I5094" s="44">
        <v>2.2005E-2</v>
      </c>
      <c r="J5094" s="44">
        <v>5.5E-2</v>
      </c>
      <c r="K5094" s="44">
        <v>2.0050999999999999E-2</v>
      </c>
      <c r="L5094" s="44">
        <v>2.3767099999999999E-2</v>
      </c>
      <c r="M5094" s="44">
        <v>2.4588800000000001E-2</v>
      </c>
      <c r="N5094" s="119"/>
    </row>
    <row r="5095" spans="4:14" ht="15.75" customHeight="1" x14ac:dyDescent="0.25">
      <c r="D5095" s="40"/>
      <c r="E5095" s="40"/>
      <c r="F5095" s="101">
        <v>43647</v>
      </c>
      <c r="G5095" s="44">
        <v>2.3877499999999999E-2</v>
      </c>
      <c r="H5095" s="44">
        <v>2.3318800000000001E-2</v>
      </c>
      <c r="I5095" s="44">
        <v>2.2185E-2</v>
      </c>
      <c r="J5095" s="44">
        <v>5.5E-2</v>
      </c>
      <c r="K5095" s="44">
        <v>2.0240000000000001E-2</v>
      </c>
      <c r="L5095" s="44">
        <v>2.3874900000000001E-2</v>
      </c>
      <c r="M5095" s="44">
        <v>2.4537300000000001E-2</v>
      </c>
      <c r="N5095" s="119"/>
    </row>
    <row r="5096" spans="4:14" ht="15.75" customHeight="1" x14ac:dyDescent="0.25">
      <c r="D5096" s="40"/>
      <c r="E5096" s="40"/>
      <c r="F5096" s="101">
        <v>43648</v>
      </c>
      <c r="G5096" s="44">
        <v>2.3795E-2</v>
      </c>
      <c r="H5096" s="44">
        <v>2.3130000000000001E-2</v>
      </c>
      <c r="I5096" s="44">
        <v>2.2263799999999997E-2</v>
      </c>
      <c r="J5096" s="44">
        <v>5.5E-2</v>
      </c>
      <c r="K5096" s="44">
        <v>1.9740000000000001E-2</v>
      </c>
      <c r="L5096" s="44">
        <v>2.3751699999999997E-2</v>
      </c>
      <c r="M5096" s="44">
        <v>2.4462899999999999E-2</v>
      </c>
      <c r="N5096" s="119"/>
    </row>
    <row r="5097" spans="4:14" ht="15.75" customHeight="1" x14ac:dyDescent="0.25">
      <c r="D5097" s="40"/>
      <c r="E5097" s="40"/>
      <c r="F5097" s="101">
        <v>43649</v>
      </c>
      <c r="G5097" s="44">
        <v>2.3599999999999999E-2</v>
      </c>
      <c r="H5097" s="44">
        <v>2.2884999999999999E-2</v>
      </c>
      <c r="I5097" s="44">
        <v>2.2088800000000002E-2</v>
      </c>
      <c r="J5097" s="44">
        <v>5.5E-2</v>
      </c>
      <c r="K5097" s="44">
        <v>1.9498000000000001E-2</v>
      </c>
      <c r="L5097" s="44">
        <v>2.36361E-2</v>
      </c>
      <c r="M5097" s="44">
        <v>2.4213100000000001E-2</v>
      </c>
      <c r="N5097" s="119"/>
    </row>
    <row r="5098" spans="4:14" ht="15.75" customHeight="1" x14ac:dyDescent="0.25">
      <c r="D5098" s="40"/>
      <c r="E5098" s="40"/>
      <c r="F5098" s="101">
        <v>43650</v>
      </c>
      <c r="G5098" s="44">
        <v>2.3641299999999997E-2</v>
      </c>
      <c r="H5098" s="44">
        <v>2.3026300000000003E-2</v>
      </c>
      <c r="I5098" s="44">
        <v>2.2006299999999999E-2</v>
      </c>
      <c r="J5098" s="44" t="s">
        <v>33</v>
      </c>
      <c r="K5098" s="44">
        <v>1.9498000000000001E-2</v>
      </c>
      <c r="L5098" s="44" t="s">
        <v>33</v>
      </c>
      <c r="M5098" s="44">
        <v>2.4213100000000001E-2</v>
      </c>
      <c r="N5098" s="119"/>
    </row>
    <row r="5099" spans="4:14" ht="15.75" customHeight="1" x14ac:dyDescent="0.25">
      <c r="D5099" s="40"/>
      <c r="E5099" s="40"/>
      <c r="F5099" s="101">
        <v>43651</v>
      </c>
      <c r="G5099" s="44">
        <v>2.3664999999999999E-2</v>
      </c>
      <c r="H5099" s="44">
        <v>2.3113800000000004E-2</v>
      </c>
      <c r="I5099" s="44">
        <v>2.2097500000000003E-2</v>
      </c>
      <c r="J5099" s="44">
        <v>5.5E-2</v>
      </c>
      <c r="K5099" s="44">
        <v>2.0337999999999998E-2</v>
      </c>
      <c r="L5099" s="44">
        <v>2.3576899999999998E-2</v>
      </c>
      <c r="M5099" s="44">
        <v>2.4120200000000001E-2</v>
      </c>
      <c r="N5099" s="119"/>
    </row>
    <row r="5100" spans="4:14" ht="15.75" customHeight="1" x14ac:dyDescent="0.25">
      <c r="D5100" s="40"/>
      <c r="E5100" s="40"/>
      <c r="F5100" s="101">
        <v>43654</v>
      </c>
      <c r="G5100" s="44">
        <v>2.3793799999999997E-2</v>
      </c>
      <c r="H5100" s="44">
        <v>2.3377500000000002E-2</v>
      </c>
      <c r="I5100" s="44">
        <v>2.2564999999999998E-2</v>
      </c>
      <c r="J5100" s="44">
        <v>5.5E-2</v>
      </c>
      <c r="K5100" s="44">
        <v>2.0476000000000001E-2</v>
      </c>
      <c r="L5100" s="44">
        <v>2.3541599999999999E-2</v>
      </c>
      <c r="M5100" s="44">
        <v>2.3658199999999997E-2</v>
      </c>
      <c r="N5100" s="119"/>
    </row>
    <row r="5101" spans="4:14" ht="15.75" customHeight="1" x14ac:dyDescent="0.25">
      <c r="D5101" s="40"/>
      <c r="E5101" s="40"/>
      <c r="F5101" s="101">
        <v>43655</v>
      </c>
      <c r="G5101" s="44">
        <v>2.36863E-2</v>
      </c>
      <c r="H5101" s="44">
        <v>2.3407499999999998E-2</v>
      </c>
      <c r="I5101" s="44">
        <v>2.2567499999999997E-2</v>
      </c>
      <c r="J5101" s="44">
        <v>5.5E-2</v>
      </c>
      <c r="K5101" s="44">
        <v>2.0648E-2</v>
      </c>
      <c r="L5101" s="44">
        <v>2.3559999999999998E-2</v>
      </c>
      <c r="M5101" s="44">
        <v>2.3532099999999997E-2</v>
      </c>
      <c r="N5101" s="119"/>
    </row>
    <row r="5102" spans="4:14" ht="15.75" customHeight="1" x14ac:dyDescent="0.25">
      <c r="D5102" s="40"/>
      <c r="E5102" s="40"/>
      <c r="F5102" s="101">
        <v>43656</v>
      </c>
      <c r="G5102" s="44">
        <v>2.3691300000000002E-2</v>
      </c>
      <c r="H5102" s="44">
        <v>2.3395000000000003E-2</v>
      </c>
      <c r="I5102" s="44">
        <v>2.2623799999999999E-2</v>
      </c>
      <c r="J5102" s="44">
        <v>5.5E-2</v>
      </c>
      <c r="K5102" s="44">
        <v>2.0613000000000003E-2</v>
      </c>
      <c r="L5102" s="44">
        <v>2.3638099999999999E-2</v>
      </c>
      <c r="M5102" s="44">
        <v>2.3283999999999999E-2</v>
      </c>
      <c r="N5102" s="119"/>
    </row>
    <row r="5103" spans="4:14" ht="15.75" customHeight="1" x14ac:dyDescent="0.25">
      <c r="D5103" s="40"/>
      <c r="E5103" s="40"/>
      <c r="F5103" s="101">
        <v>43657</v>
      </c>
      <c r="G5103" s="44">
        <v>2.3250000000000003E-2</v>
      </c>
      <c r="H5103" s="44">
        <v>2.3033800000000004E-2</v>
      </c>
      <c r="I5103" s="44">
        <v>2.2126299999999998E-2</v>
      </c>
      <c r="J5103" s="44">
        <v>5.5E-2</v>
      </c>
      <c r="K5103" s="44">
        <v>2.1377999999999998E-2</v>
      </c>
      <c r="L5103" s="44">
        <v>2.36192E-2</v>
      </c>
      <c r="M5103" s="44">
        <v>2.3241299999999999E-2</v>
      </c>
      <c r="N5103" s="119"/>
    </row>
    <row r="5104" spans="4:14" ht="15.75" customHeight="1" x14ac:dyDescent="0.25">
      <c r="D5104" s="40"/>
      <c r="E5104" s="40"/>
      <c r="F5104" s="101">
        <v>43658</v>
      </c>
      <c r="G5104" s="44">
        <v>2.3319999999999997E-2</v>
      </c>
      <c r="H5104" s="44">
        <v>2.32225E-2</v>
      </c>
      <c r="I5104" s="44">
        <v>2.22925E-2</v>
      </c>
      <c r="J5104" s="44">
        <v>5.5E-2</v>
      </c>
      <c r="K5104" s="44">
        <v>2.1219000000000002E-2</v>
      </c>
      <c r="L5104" s="44">
        <v>2.34638E-2</v>
      </c>
      <c r="M5104" s="44">
        <v>2.3212E-2</v>
      </c>
      <c r="N5104" s="119"/>
    </row>
    <row r="5105" spans="4:14" ht="15.75" customHeight="1" x14ac:dyDescent="0.25">
      <c r="D5105" s="40"/>
      <c r="E5105" s="40"/>
      <c r="F5105" s="101">
        <v>43661</v>
      </c>
      <c r="G5105" s="44">
        <v>2.31413E-2</v>
      </c>
      <c r="H5105" s="44">
        <v>2.3032499999999997E-2</v>
      </c>
      <c r="I5105" s="44">
        <v>2.2171300000000001E-2</v>
      </c>
      <c r="J5105" s="44">
        <v>5.5E-2</v>
      </c>
      <c r="K5105" s="44">
        <v>2.0886999999999999E-2</v>
      </c>
      <c r="L5105" s="44">
        <v>2.3364900000000001E-2</v>
      </c>
      <c r="M5105" s="44">
        <v>2.2995600000000001E-2</v>
      </c>
      <c r="N5105" s="119"/>
    </row>
    <row r="5106" spans="4:14" ht="15.75" customHeight="1" x14ac:dyDescent="0.25">
      <c r="D5106" s="40"/>
      <c r="E5106" s="40"/>
      <c r="F5106" s="101">
        <v>43662</v>
      </c>
      <c r="G5106" s="44">
        <v>2.3003800000000001E-2</v>
      </c>
      <c r="H5106" s="44">
        <v>2.2996300000000001E-2</v>
      </c>
      <c r="I5106" s="44">
        <v>2.2069999999999999E-2</v>
      </c>
      <c r="J5106" s="44">
        <v>5.5E-2</v>
      </c>
      <c r="K5106" s="44">
        <v>2.1026E-2</v>
      </c>
      <c r="L5106" s="44">
        <v>2.3212999999999998E-2</v>
      </c>
      <c r="M5106" s="44">
        <v>2.2905099999999998E-2</v>
      </c>
      <c r="N5106" s="119"/>
    </row>
    <row r="5107" spans="4:14" ht="15.75" customHeight="1" x14ac:dyDescent="0.25">
      <c r="D5107" s="40"/>
      <c r="E5107" s="40"/>
      <c r="F5107" s="101">
        <v>43663</v>
      </c>
      <c r="G5107" s="44">
        <v>2.2978800000000001E-2</v>
      </c>
      <c r="H5107" s="44">
        <v>2.3025000000000004E-2</v>
      </c>
      <c r="I5107" s="44">
        <v>2.19875E-2</v>
      </c>
      <c r="J5107" s="44">
        <v>5.5E-2</v>
      </c>
      <c r="K5107" s="44">
        <v>2.0451E-2</v>
      </c>
      <c r="L5107" s="44">
        <v>2.3164299999999999E-2</v>
      </c>
      <c r="M5107" s="44">
        <v>2.2707099999999997E-2</v>
      </c>
      <c r="N5107" s="119"/>
    </row>
    <row r="5108" spans="4:14" ht="15.75" customHeight="1" x14ac:dyDescent="0.25">
      <c r="D5108" s="40"/>
      <c r="E5108" s="40"/>
      <c r="F5108" s="101">
        <v>43664</v>
      </c>
      <c r="G5108" s="44">
        <v>2.2714999999999999E-2</v>
      </c>
      <c r="H5108" s="44">
        <v>2.2776299999999999E-2</v>
      </c>
      <c r="I5108" s="44">
        <v>2.1742499999999998E-2</v>
      </c>
      <c r="J5108" s="44">
        <v>5.5E-2</v>
      </c>
      <c r="K5108" s="44">
        <v>2.0242E-2</v>
      </c>
      <c r="L5108" s="44">
        <v>2.31594E-2</v>
      </c>
      <c r="M5108" s="44">
        <v>2.2643300000000002E-2</v>
      </c>
      <c r="N5108" s="119"/>
    </row>
    <row r="5109" spans="4:14" ht="15.75" customHeight="1" x14ac:dyDescent="0.25">
      <c r="D5109" s="40"/>
      <c r="E5109" s="40"/>
      <c r="F5109" s="101">
        <v>43665</v>
      </c>
      <c r="G5109" s="44">
        <v>2.2611300000000001E-2</v>
      </c>
      <c r="H5109" s="44">
        <v>2.2593800000000001E-2</v>
      </c>
      <c r="I5109" s="44">
        <v>2.14425E-2</v>
      </c>
      <c r="J5109" s="44">
        <v>5.5E-2</v>
      </c>
      <c r="K5109" s="44">
        <v>2.0552000000000001E-2</v>
      </c>
      <c r="L5109" s="44">
        <v>2.32873E-2</v>
      </c>
      <c r="M5109" s="44">
        <v>2.2578600000000001E-2</v>
      </c>
      <c r="N5109" s="119"/>
    </row>
    <row r="5110" spans="4:14" ht="15.75" customHeight="1" x14ac:dyDescent="0.25">
      <c r="D5110" s="40"/>
      <c r="E5110" s="40"/>
      <c r="F5110" s="101">
        <v>43668</v>
      </c>
      <c r="G5110" s="44">
        <v>2.2691300000000001E-2</v>
      </c>
      <c r="H5110" s="44">
        <v>2.2827500000000001E-2</v>
      </c>
      <c r="I5110" s="44">
        <v>2.18075E-2</v>
      </c>
      <c r="J5110" s="44">
        <v>5.5E-2</v>
      </c>
      <c r="K5110" s="44">
        <v>2.0464000000000003E-2</v>
      </c>
      <c r="L5110" s="44">
        <v>2.3233400000000001E-2</v>
      </c>
      <c r="M5110" s="44">
        <v>2.2291099999999998E-2</v>
      </c>
      <c r="N5110" s="119"/>
    </row>
    <row r="5111" spans="4:14" ht="15.75" customHeight="1" x14ac:dyDescent="0.25">
      <c r="D5111" s="40"/>
      <c r="E5111" s="40"/>
      <c r="F5111" s="101">
        <v>43669</v>
      </c>
      <c r="G5111" s="44">
        <v>2.266E-2</v>
      </c>
      <c r="H5111" s="44">
        <v>2.2755000000000001E-2</v>
      </c>
      <c r="I5111" s="44">
        <v>2.1848800000000002E-2</v>
      </c>
      <c r="J5111" s="44">
        <v>5.5E-2</v>
      </c>
      <c r="K5111" s="44">
        <v>2.0812000000000001E-2</v>
      </c>
      <c r="L5111" s="44">
        <v>2.3111899999999998E-2</v>
      </c>
      <c r="M5111" s="44">
        <v>2.21909E-2</v>
      </c>
      <c r="N5111" s="119"/>
    </row>
    <row r="5112" spans="4:14" ht="15.75" customHeight="1" x14ac:dyDescent="0.25">
      <c r="D5112" s="40"/>
      <c r="E5112" s="40"/>
      <c r="F5112" s="101">
        <v>43670</v>
      </c>
      <c r="G5112" s="44">
        <v>2.2617500000000002E-2</v>
      </c>
      <c r="H5112" s="44">
        <v>2.26663E-2</v>
      </c>
      <c r="I5112" s="44">
        <v>2.1831299999999998E-2</v>
      </c>
      <c r="J5112" s="44">
        <v>5.5E-2</v>
      </c>
      <c r="K5112" s="44">
        <v>2.0428000000000002E-2</v>
      </c>
      <c r="L5112" s="44">
        <v>2.2875700000000002E-2</v>
      </c>
      <c r="M5112" s="44">
        <v>2.2029999999999998E-2</v>
      </c>
      <c r="N5112" s="119"/>
    </row>
    <row r="5113" spans="4:14" ht="15.75" customHeight="1" x14ac:dyDescent="0.25">
      <c r="D5113" s="40"/>
      <c r="E5113" s="40"/>
      <c r="F5113" s="101">
        <v>43671</v>
      </c>
      <c r="G5113" s="44">
        <v>2.2411300000000002E-2</v>
      </c>
      <c r="H5113" s="44">
        <v>2.2557499999999998E-2</v>
      </c>
      <c r="I5113" s="44">
        <v>2.1775000000000003E-2</v>
      </c>
      <c r="J5113" s="44">
        <v>5.5E-2</v>
      </c>
      <c r="K5113" s="44">
        <v>2.0809999999999999E-2</v>
      </c>
      <c r="L5113" s="44">
        <v>2.27482E-2</v>
      </c>
      <c r="M5113" s="44">
        <v>2.1963900000000001E-2</v>
      </c>
      <c r="N5113" s="119"/>
    </row>
    <row r="5114" spans="4:14" ht="15.75" customHeight="1" x14ac:dyDescent="0.25">
      <c r="D5114" s="40"/>
      <c r="E5114" s="40"/>
      <c r="F5114" s="101">
        <v>43672</v>
      </c>
      <c r="G5114" s="44">
        <v>2.2370000000000001E-2</v>
      </c>
      <c r="H5114" s="44">
        <v>2.2657500000000001E-2</v>
      </c>
      <c r="I5114" s="44">
        <v>2.20488E-2</v>
      </c>
      <c r="J5114" s="44">
        <v>5.5E-2</v>
      </c>
      <c r="K5114" s="44">
        <v>2.0702999999999999E-2</v>
      </c>
      <c r="L5114" s="44">
        <v>2.27225E-2</v>
      </c>
      <c r="M5114" s="44">
        <v>2.1890299999999998E-2</v>
      </c>
      <c r="N5114" s="119"/>
    </row>
    <row r="5115" spans="4:14" ht="15.75" customHeight="1" x14ac:dyDescent="0.25">
      <c r="D5115" s="40"/>
      <c r="E5115" s="40"/>
      <c r="F5115" s="101">
        <v>43675</v>
      </c>
      <c r="G5115" s="44">
        <v>2.2343799999999997E-2</v>
      </c>
      <c r="H5115" s="44">
        <v>2.2555000000000002E-2</v>
      </c>
      <c r="I5115" s="44">
        <v>2.1962499999999999E-2</v>
      </c>
      <c r="J5115" s="44">
        <v>5.5E-2</v>
      </c>
      <c r="K5115" s="44">
        <v>2.0649999999999998E-2</v>
      </c>
      <c r="L5115" s="44">
        <v>2.2554100000000001E-2</v>
      </c>
      <c r="M5115" s="44">
        <v>2.16125E-2</v>
      </c>
      <c r="N5115" s="119"/>
    </row>
    <row r="5116" spans="4:14" ht="15.75" customHeight="1" x14ac:dyDescent="0.25">
      <c r="D5116" s="40"/>
      <c r="E5116" s="40"/>
      <c r="F5116" s="101">
        <v>43676</v>
      </c>
      <c r="G5116" s="44">
        <v>2.2297500000000001E-2</v>
      </c>
      <c r="H5116" s="44">
        <v>2.2531300000000001E-2</v>
      </c>
      <c r="I5116" s="44">
        <v>2.19163E-2</v>
      </c>
      <c r="J5116" s="44">
        <v>5.5E-2</v>
      </c>
      <c r="K5116" s="44">
        <v>2.0579999999999998E-2</v>
      </c>
      <c r="L5116" s="44">
        <v>2.2475499999999999E-2</v>
      </c>
      <c r="M5116" s="44">
        <v>2.1521999999999999E-2</v>
      </c>
      <c r="N5116" s="119"/>
    </row>
    <row r="5117" spans="4:14" ht="15.75" customHeight="1" x14ac:dyDescent="0.25">
      <c r="D5117" s="40"/>
      <c r="E5117" s="40"/>
      <c r="F5117" s="101">
        <v>43677</v>
      </c>
      <c r="G5117" s="44">
        <v>2.2242500000000002E-2</v>
      </c>
      <c r="H5117" s="44">
        <v>2.2656299999999997E-2</v>
      </c>
      <c r="I5117" s="44">
        <v>2.20688E-2</v>
      </c>
      <c r="J5117" s="44">
        <v>5.5E-2</v>
      </c>
      <c r="K5117" s="44">
        <v>2.0144000000000002E-2</v>
      </c>
      <c r="L5117" s="44">
        <v>2.2280000000000001E-2</v>
      </c>
      <c r="M5117" s="44">
        <v>2.14413E-2</v>
      </c>
      <c r="N5117" s="119"/>
    </row>
    <row r="5118" spans="4:14" ht="15.75" customHeight="1" x14ac:dyDescent="0.25">
      <c r="D5118" s="40"/>
      <c r="E5118" s="40"/>
      <c r="F5118" s="101">
        <v>43678</v>
      </c>
      <c r="G5118" s="44">
        <v>2.2441300000000001E-2</v>
      </c>
      <c r="H5118" s="44">
        <v>2.2867499999999999E-2</v>
      </c>
      <c r="I5118" s="44">
        <v>2.2268799999999998E-2</v>
      </c>
      <c r="J5118" s="44">
        <v>5.2499999999999998E-2</v>
      </c>
      <c r="K5118" s="44">
        <v>1.8935E-2</v>
      </c>
      <c r="L5118" s="44">
        <v>2.2237300000000002E-2</v>
      </c>
      <c r="M5118" s="44">
        <v>2.1340700000000001E-2</v>
      </c>
      <c r="N5118" s="119"/>
    </row>
    <row r="5119" spans="4:14" ht="15.75" customHeight="1" x14ac:dyDescent="0.25">
      <c r="D5119" s="40"/>
      <c r="E5119" s="40"/>
      <c r="F5119" s="101">
        <v>43679</v>
      </c>
      <c r="G5119" s="44">
        <v>2.2284999999999999E-2</v>
      </c>
      <c r="H5119" s="44">
        <v>2.2392500000000003E-2</v>
      </c>
      <c r="I5119" s="44">
        <v>2.1330000000000002E-2</v>
      </c>
      <c r="J5119" s="44">
        <v>5.2499999999999998E-2</v>
      </c>
      <c r="K5119" s="44">
        <v>1.8452E-2</v>
      </c>
      <c r="L5119" s="44">
        <v>2.2149700000000001E-2</v>
      </c>
      <c r="M5119" s="44">
        <v>2.1322000000000001E-2</v>
      </c>
      <c r="N5119" s="119"/>
    </row>
    <row r="5120" spans="4:14" ht="15.75" customHeight="1" x14ac:dyDescent="0.25">
      <c r="D5120" s="40"/>
      <c r="E5120" s="40"/>
      <c r="F5120" s="101">
        <v>43682</v>
      </c>
      <c r="G5120" s="44">
        <v>2.223E-2</v>
      </c>
      <c r="H5120" s="44">
        <v>2.2090000000000002E-2</v>
      </c>
      <c r="I5120" s="44">
        <v>2.08588E-2</v>
      </c>
      <c r="J5120" s="44">
        <v>5.2499999999999998E-2</v>
      </c>
      <c r="K5120" s="44">
        <v>1.7075E-2</v>
      </c>
      <c r="L5120" s="44">
        <v>2.19945E-2</v>
      </c>
      <c r="M5120" s="44">
        <v>2.1302100000000001E-2</v>
      </c>
      <c r="N5120" s="119"/>
    </row>
    <row r="5121" spans="4:14" ht="15.75" customHeight="1" x14ac:dyDescent="0.25">
      <c r="D5121" s="40"/>
      <c r="E5121" s="40"/>
      <c r="F5121" s="101">
        <v>43683</v>
      </c>
      <c r="G5121" s="44">
        <v>2.2127500000000001E-2</v>
      </c>
      <c r="H5121" s="44">
        <v>2.1869999999999997E-2</v>
      </c>
      <c r="I5121" s="44">
        <v>2.05113E-2</v>
      </c>
      <c r="J5121" s="44">
        <v>5.2499999999999998E-2</v>
      </c>
      <c r="K5121" s="44">
        <v>1.7023E-2</v>
      </c>
      <c r="L5121" s="44">
        <v>2.1807900000000002E-2</v>
      </c>
      <c r="M5121" s="44">
        <v>2.1328E-2</v>
      </c>
      <c r="N5121" s="119"/>
    </row>
    <row r="5122" spans="4:14" ht="15.75" customHeight="1" x14ac:dyDescent="0.25">
      <c r="D5122" s="40"/>
      <c r="E5122" s="40"/>
      <c r="F5122" s="101">
        <v>43684</v>
      </c>
      <c r="G5122" s="44">
        <v>2.21125E-2</v>
      </c>
      <c r="H5122" s="44">
        <v>2.1845E-2</v>
      </c>
      <c r="I5122" s="44">
        <v>2.0476299999999999E-2</v>
      </c>
      <c r="J5122" s="44">
        <v>5.2499999999999998E-2</v>
      </c>
      <c r="K5122" s="44">
        <v>1.7342E-2</v>
      </c>
      <c r="L5122" s="44">
        <v>2.1675099999999999E-2</v>
      </c>
      <c r="M5122" s="44">
        <v>2.1352899999999998E-2</v>
      </c>
      <c r="N5122" s="119"/>
    </row>
    <row r="5123" spans="4:14" ht="15.75" customHeight="1" x14ac:dyDescent="0.25">
      <c r="D5123" s="40"/>
      <c r="E5123" s="40"/>
      <c r="F5123" s="101">
        <v>43685</v>
      </c>
      <c r="G5123" s="44">
        <v>2.2008800000000002E-2</v>
      </c>
      <c r="H5123" s="44">
        <v>2.181E-2</v>
      </c>
      <c r="I5123" s="44">
        <v>2.05025E-2</v>
      </c>
      <c r="J5123" s="44">
        <v>5.2499999999999998E-2</v>
      </c>
      <c r="K5123" s="44">
        <v>1.7172E-2</v>
      </c>
      <c r="L5123" s="44">
        <v>2.1637799999999999E-2</v>
      </c>
      <c r="M5123" s="44">
        <v>2.1362700000000002E-2</v>
      </c>
      <c r="N5123" s="119"/>
    </row>
    <row r="5124" spans="4:14" ht="15.75" customHeight="1" x14ac:dyDescent="0.25">
      <c r="D5124" s="40"/>
      <c r="E5124" s="40"/>
      <c r="F5124" s="101">
        <v>43686</v>
      </c>
      <c r="G5124" s="44">
        <v>2.1942499999999997E-2</v>
      </c>
      <c r="H5124" s="44">
        <v>2.1756299999999999E-2</v>
      </c>
      <c r="I5124" s="44">
        <v>2.052E-2</v>
      </c>
      <c r="J5124" s="44">
        <v>5.2499999999999998E-2</v>
      </c>
      <c r="K5124" s="44">
        <v>1.7447000000000001E-2</v>
      </c>
      <c r="L5124" s="44">
        <v>2.1581800000000002E-2</v>
      </c>
      <c r="M5124" s="44">
        <v>2.1376300000000001E-2</v>
      </c>
      <c r="N5124" s="119"/>
    </row>
    <row r="5125" spans="4:14" ht="15.75" customHeight="1" x14ac:dyDescent="0.25">
      <c r="D5125" s="40"/>
      <c r="E5125" s="40"/>
      <c r="F5125" s="101">
        <v>43689</v>
      </c>
      <c r="G5125" s="44">
        <v>2.19525E-2</v>
      </c>
      <c r="H5125" s="44">
        <v>2.1752500000000001E-2</v>
      </c>
      <c r="I5125" s="44">
        <v>2.0576300000000002E-2</v>
      </c>
      <c r="J5125" s="44">
        <v>5.2499999999999998E-2</v>
      </c>
      <c r="K5125" s="44">
        <v>1.6454E-2</v>
      </c>
      <c r="L5125" s="44">
        <v>2.1481699999999999E-2</v>
      </c>
      <c r="M5125" s="44">
        <v>2.1402299999999999E-2</v>
      </c>
      <c r="N5125" s="119"/>
    </row>
    <row r="5126" spans="4:14" ht="15.75" customHeight="1" x14ac:dyDescent="0.25">
      <c r="D5126" s="40"/>
      <c r="E5126" s="40"/>
      <c r="F5126" s="101">
        <v>43690</v>
      </c>
      <c r="G5126" s="44">
        <v>2.1951299999999997E-2</v>
      </c>
      <c r="H5126" s="44">
        <v>2.1581299999999998E-2</v>
      </c>
      <c r="I5126" s="44">
        <v>2.0339999999999997E-2</v>
      </c>
      <c r="J5126" s="44">
        <v>5.2499999999999998E-2</v>
      </c>
      <c r="K5126" s="44">
        <v>1.7035000000000002E-2</v>
      </c>
      <c r="L5126" s="44">
        <v>2.1403200000000001E-2</v>
      </c>
      <c r="M5126" s="44">
        <v>2.1428199999999998E-2</v>
      </c>
      <c r="N5126" s="119"/>
    </row>
    <row r="5127" spans="4:14" ht="15.75" customHeight="1" x14ac:dyDescent="0.25">
      <c r="D5127" s="40"/>
      <c r="E5127" s="40"/>
      <c r="F5127" s="101">
        <v>43691</v>
      </c>
      <c r="G5127" s="44">
        <v>2.1973799999999998E-2</v>
      </c>
      <c r="H5127" s="44">
        <v>2.16838E-2</v>
      </c>
      <c r="I5127" s="44">
        <v>2.0798800000000003E-2</v>
      </c>
      <c r="J5127" s="44">
        <v>5.2499999999999998E-2</v>
      </c>
      <c r="K5127" s="44">
        <v>1.5792E-2</v>
      </c>
      <c r="L5127" s="44">
        <v>2.13834E-2</v>
      </c>
      <c r="M5127" s="44">
        <v>2.1477300000000001E-2</v>
      </c>
      <c r="N5127" s="119"/>
    </row>
    <row r="5128" spans="4:14" ht="15.75" customHeight="1" x14ac:dyDescent="0.25">
      <c r="D5128" s="40"/>
      <c r="E5128" s="40"/>
      <c r="F5128" s="101">
        <v>43692</v>
      </c>
      <c r="G5128" s="44">
        <v>2.1819999999999999E-2</v>
      </c>
      <c r="H5128" s="44">
        <v>2.1237499999999999E-2</v>
      </c>
      <c r="I5128" s="44">
        <v>2.0139999999999998E-2</v>
      </c>
      <c r="J5128" s="44">
        <v>5.2499999999999998E-2</v>
      </c>
      <c r="K5128" s="44">
        <v>1.5269E-2</v>
      </c>
      <c r="L5128" s="44">
        <v>2.1387E-2</v>
      </c>
      <c r="M5128" s="44">
        <v>2.14816E-2</v>
      </c>
      <c r="N5128" s="119"/>
    </row>
    <row r="5129" spans="4:14" ht="15.75" customHeight="1" x14ac:dyDescent="0.25">
      <c r="D5129" s="40"/>
      <c r="E5129" s="40"/>
      <c r="F5129" s="101">
        <v>43693</v>
      </c>
      <c r="G5129" s="44">
        <v>2.1721300000000002E-2</v>
      </c>
      <c r="H5129" s="44">
        <v>2.1358799999999997E-2</v>
      </c>
      <c r="I5129" s="44">
        <v>2.0167500000000001E-2</v>
      </c>
      <c r="J5129" s="44">
        <v>5.2499999999999998E-2</v>
      </c>
      <c r="K5129" s="44">
        <v>1.5538000000000001E-2</v>
      </c>
      <c r="L5129" s="44">
        <v>2.1313599999999999E-2</v>
      </c>
      <c r="M5129" s="44">
        <v>2.1470099999999999E-2</v>
      </c>
      <c r="N5129" s="119"/>
    </row>
    <row r="5130" spans="4:14" ht="15.75" customHeight="1" x14ac:dyDescent="0.25">
      <c r="D5130" s="40"/>
      <c r="E5130" s="40"/>
      <c r="F5130" s="101">
        <v>43696</v>
      </c>
      <c r="G5130" s="44">
        <v>2.1686299999999999E-2</v>
      </c>
      <c r="H5130" s="44">
        <v>2.1514999999999999E-2</v>
      </c>
      <c r="I5130" s="44">
        <v>2.0291299999999998E-2</v>
      </c>
      <c r="J5130" s="44">
        <v>5.2499999999999998E-2</v>
      </c>
      <c r="K5130" s="44">
        <v>1.6063000000000001E-2</v>
      </c>
      <c r="L5130" s="44">
        <v>2.12566E-2</v>
      </c>
      <c r="M5130" s="44">
        <v>2.2711100000000001E-2</v>
      </c>
      <c r="N5130" s="119"/>
    </row>
    <row r="5131" spans="4:14" ht="15.75" customHeight="1" x14ac:dyDescent="0.25">
      <c r="D5131" s="40"/>
      <c r="E5131" s="40"/>
      <c r="F5131" s="101">
        <v>43697</v>
      </c>
      <c r="G5131" s="44">
        <v>2.1700000000000001E-2</v>
      </c>
      <c r="H5131" s="44">
        <v>2.1495E-2</v>
      </c>
      <c r="I5131" s="44">
        <v>2.0236299999999999E-2</v>
      </c>
      <c r="J5131" s="44">
        <v>5.2499999999999998E-2</v>
      </c>
      <c r="K5131" s="44">
        <v>1.5555000000000001E-2</v>
      </c>
      <c r="L5131" s="44">
        <v>2.1199099999999999E-2</v>
      </c>
      <c r="M5131" s="44">
        <v>2.26594E-2</v>
      </c>
      <c r="N5131" s="119"/>
    </row>
    <row r="5132" spans="4:14" ht="15.75" customHeight="1" x14ac:dyDescent="0.25">
      <c r="D5132" s="40"/>
      <c r="E5132" s="40"/>
      <c r="F5132" s="101">
        <v>43698</v>
      </c>
      <c r="G5132" s="44">
        <v>2.1666299999999999E-2</v>
      </c>
      <c r="H5132" s="44">
        <v>2.14763E-2</v>
      </c>
      <c r="I5132" s="44">
        <v>2.0253800000000002E-2</v>
      </c>
      <c r="J5132" s="44">
        <v>5.2499999999999998E-2</v>
      </c>
      <c r="K5132" s="44">
        <v>1.5893000000000001E-2</v>
      </c>
      <c r="L5132" s="44">
        <v>2.1200899999999998E-2</v>
      </c>
      <c r="M5132" s="44">
        <v>2.2333500000000003E-2</v>
      </c>
      <c r="N5132" s="119"/>
    </row>
    <row r="5133" spans="4:14" ht="15.75" customHeight="1" x14ac:dyDescent="0.25">
      <c r="D5133" s="40"/>
      <c r="E5133" s="40"/>
      <c r="F5133" s="101">
        <v>43699</v>
      </c>
      <c r="G5133" s="44">
        <v>2.1452499999999999E-2</v>
      </c>
      <c r="H5133" s="44">
        <v>2.1322500000000001E-2</v>
      </c>
      <c r="I5133" s="44">
        <v>2.0424999999999999E-2</v>
      </c>
      <c r="J5133" s="44">
        <v>5.2499999999999998E-2</v>
      </c>
      <c r="K5133" s="44">
        <v>1.6131E-2</v>
      </c>
      <c r="L5133" s="44">
        <v>2.1174499999999999E-2</v>
      </c>
      <c r="M5133" s="44">
        <v>2.2373899999999999E-2</v>
      </c>
      <c r="N5133" s="119"/>
    </row>
    <row r="5134" spans="4:14" ht="15.75" customHeight="1" x14ac:dyDescent="0.25">
      <c r="D5134" s="40"/>
      <c r="E5134" s="40"/>
      <c r="F5134" s="101">
        <v>43700</v>
      </c>
      <c r="G5134" s="44">
        <v>2.1395000000000001E-2</v>
      </c>
      <c r="H5134" s="44">
        <v>2.1443799999999999E-2</v>
      </c>
      <c r="I5134" s="44">
        <v>2.0801300000000002E-2</v>
      </c>
      <c r="J5134" s="44">
        <v>5.2499999999999998E-2</v>
      </c>
      <c r="K5134" s="44">
        <v>1.5350999999999998E-2</v>
      </c>
      <c r="L5134" s="44">
        <v>2.1159899999999999E-2</v>
      </c>
      <c r="M5134" s="44">
        <v>2.2420200000000001E-2</v>
      </c>
      <c r="N5134" s="119"/>
    </row>
    <row r="5135" spans="4:14" ht="15.75" customHeight="1" x14ac:dyDescent="0.25">
      <c r="D5135" s="40"/>
      <c r="E5135" s="40"/>
      <c r="F5135" s="101">
        <v>43703</v>
      </c>
      <c r="G5135" s="44" t="s">
        <v>33</v>
      </c>
      <c r="H5135" s="44" t="s">
        <v>33</v>
      </c>
      <c r="I5135" s="44" t="s">
        <v>33</v>
      </c>
      <c r="J5135" s="44">
        <v>5.2499999999999998E-2</v>
      </c>
      <c r="K5135" s="44">
        <v>1.5350999999999998E-2</v>
      </c>
      <c r="L5135" s="44">
        <v>2.1082800000000002E-2</v>
      </c>
      <c r="M5135" s="44">
        <v>2.2265100000000003E-2</v>
      </c>
      <c r="N5135" s="119"/>
    </row>
    <row r="5136" spans="4:14" ht="15.75" customHeight="1" x14ac:dyDescent="0.25">
      <c r="D5136" s="40"/>
      <c r="E5136" s="40"/>
      <c r="F5136" s="101">
        <v>43704</v>
      </c>
      <c r="G5136" s="44">
        <v>2.1158800000000002E-2</v>
      </c>
      <c r="H5136" s="44">
        <v>2.11738E-2</v>
      </c>
      <c r="I5136" s="44">
        <v>2.0375000000000001E-2</v>
      </c>
      <c r="J5136" s="44">
        <v>5.2499999999999998E-2</v>
      </c>
      <c r="K5136" s="44">
        <v>1.4711E-2</v>
      </c>
      <c r="L5136" s="44">
        <v>2.1042499999999999E-2</v>
      </c>
      <c r="M5136" s="44">
        <v>2.2184400000000003E-2</v>
      </c>
      <c r="N5136" s="119"/>
    </row>
    <row r="5137" spans="4:14" ht="15.75" customHeight="1" x14ac:dyDescent="0.25">
      <c r="D5137" s="40"/>
      <c r="E5137" s="40"/>
      <c r="F5137" s="101">
        <v>43705</v>
      </c>
      <c r="G5137" s="44">
        <v>2.112E-2</v>
      </c>
      <c r="H5137" s="44">
        <v>2.1241300000000001E-2</v>
      </c>
      <c r="I5137" s="44">
        <v>2.0351300000000003E-2</v>
      </c>
      <c r="J5137" s="44">
        <v>5.2499999999999998E-2</v>
      </c>
      <c r="K5137" s="44">
        <v>1.4794E-2</v>
      </c>
      <c r="L5137" s="44">
        <v>2.1029599999999999E-2</v>
      </c>
      <c r="M5137" s="44">
        <v>2.1844700000000002E-2</v>
      </c>
      <c r="N5137" s="119"/>
    </row>
    <row r="5138" spans="4:14" ht="15.75" customHeight="1" x14ac:dyDescent="0.25">
      <c r="D5138" s="40"/>
      <c r="E5138" s="40"/>
      <c r="F5138" s="101">
        <v>43706</v>
      </c>
      <c r="G5138" s="44">
        <v>2.10025E-2</v>
      </c>
      <c r="H5138" s="44">
        <v>2.13175E-2</v>
      </c>
      <c r="I5138" s="44">
        <v>2.03138E-2</v>
      </c>
      <c r="J5138" s="44">
        <v>5.2499999999999998E-2</v>
      </c>
      <c r="K5138" s="44">
        <v>1.4945E-2</v>
      </c>
      <c r="L5138" s="44">
        <v>2.1052599999999998E-2</v>
      </c>
      <c r="M5138" s="44">
        <v>2.18636E-2</v>
      </c>
      <c r="N5138" s="119"/>
    </row>
    <row r="5139" spans="4:14" ht="15.75" customHeight="1" x14ac:dyDescent="0.25">
      <c r="D5139" s="40"/>
      <c r="E5139" s="40"/>
      <c r="F5139" s="101">
        <v>43707</v>
      </c>
      <c r="G5139" s="44">
        <v>2.0889999999999999E-2</v>
      </c>
      <c r="H5139" s="44">
        <v>2.1376300000000001E-2</v>
      </c>
      <c r="I5139" s="44">
        <v>2.0365000000000001E-2</v>
      </c>
      <c r="J5139" s="44">
        <v>5.2499999999999998E-2</v>
      </c>
      <c r="K5139" s="44">
        <v>1.4961E-2</v>
      </c>
      <c r="L5139" s="44">
        <v>2.09997E-2</v>
      </c>
      <c r="M5139" s="44">
        <v>2.1883699999999999E-2</v>
      </c>
      <c r="N5139" s="119"/>
    </row>
    <row r="5140" spans="4:14" ht="15.75" customHeight="1" x14ac:dyDescent="0.25">
      <c r="D5140" s="40"/>
      <c r="E5140" s="40"/>
      <c r="F5140" s="101">
        <v>43710</v>
      </c>
      <c r="G5140" s="44">
        <v>2.0818799999999998E-2</v>
      </c>
      <c r="H5140" s="44">
        <v>2.1327500000000003E-2</v>
      </c>
      <c r="I5140" s="44">
        <v>2.0240000000000001E-2</v>
      </c>
      <c r="J5140" s="44" t="s">
        <v>33</v>
      </c>
      <c r="K5140" s="44">
        <v>1.4961E-2</v>
      </c>
      <c r="L5140" s="44" t="s">
        <v>33</v>
      </c>
      <c r="M5140" s="44">
        <v>2.1883699999999999E-2</v>
      </c>
      <c r="N5140" s="119"/>
    </row>
    <row r="5141" spans="4:14" ht="15.75" customHeight="1" x14ac:dyDescent="0.25">
      <c r="D5141" s="40"/>
      <c r="E5141" s="40"/>
      <c r="F5141" s="101">
        <v>43711</v>
      </c>
      <c r="G5141" s="44">
        <v>2.0668799999999998E-2</v>
      </c>
      <c r="H5141" s="44">
        <v>2.1266300000000002E-2</v>
      </c>
      <c r="I5141" s="44">
        <v>2.0123799999999997E-2</v>
      </c>
      <c r="J5141" s="44">
        <v>5.2499999999999998E-2</v>
      </c>
      <c r="K5141" s="44">
        <v>1.4573000000000001E-2</v>
      </c>
      <c r="L5141" s="44">
        <v>2.09032E-2</v>
      </c>
      <c r="M5141" s="44">
        <v>2.17585E-2</v>
      </c>
      <c r="N5141" s="119"/>
    </row>
    <row r="5142" spans="4:14" ht="15.75" customHeight="1" x14ac:dyDescent="0.25">
      <c r="D5142" s="40"/>
      <c r="E5142" s="40"/>
      <c r="F5142" s="101">
        <v>43712</v>
      </c>
      <c r="G5142" s="44">
        <v>2.0572499999999997E-2</v>
      </c>
      <c r="H5142" s="44">
        <v>2.1123799999999998E-2</v>
      </c>
      <c r="I5142" s="44">
        <v>1.9872500000000001E-2</v>
      </c>
      <c r="J5142" s="44">
        <v>5.2499999999999998E-2</v>
      </c>
      <c r="K5142" s="44">
        <v>1.4657E-2</v>
      </c>
      <c r="L5142" s="44">
        <v>2.0813199999999997E-2</v>
      </c>
      <c r="M5142" s="44">
        <v>2.1648399999999998E-2</v>
      </c>
      <c r="N5142" s="119"/>
    </row>
    <row r="5143" spans="4:14" ht="15.75" customHeight="1" x14ac:dyDescent="0.25">
      <c r="D5143" s="40"/>
      <c r="E5143" s="40"/>
      <c r="F5143" s="101">
        <v>43713</v>
      </c>
      <c r="G5143" s="44">
        <v>2.0421299999999996E-2</v>
      </c>
      <c r="H5143" s="44">
        <v>2.10213E-2</v>
      </c>
      <c r="I5143" s="44">
        <v>1.9885E-2</v>
      </c>
      <c r="J5143" s="44">
        <v>5.2499999999999998E-2</v>
      </c>
      <c r="K5143" s="44">
        <v>1.5585999999999999E-2</v>
      </c>
      <c r="L5143" s="44">
        <v>2.0777399999999998E-2</v>
      </c>
      <c r="M5143" s="44">
        <v>2.1312700000000004E-2</v>
      </c>
      <c r="N5143" s="119"/>
    </row>
    <row r="5144" spans="4:14" ht="15.75" customHeight="1" x14ac:dyDescent="0.25">
      <c r="D5144" s="40"/>
      <c r="E5144" s="40"/>
      <c r="F5144" s="101">
        <v>43714</v>
      </c>
      <c r="G5144" s="44">
        <v>2.0489999999999998E-2</v>
      </c>
      <c r="H5144" s="44">
        <v>2.1341299999999997E-2</v>
      </c>
      <c r="I5144" s="44">
        <v>2.0341300000000003E-2</v>
      </c>
      <c r="J5144" s="44">
        <v>5.2499999999999998E-2</v>
      </c>
      <c r="K5144" s="44">
        <v>1.5602E-2</v>
      </c>
      <c r="L5144" s="44">
        <v>2.07963E-2</v>
      </c>
      <c r="M5144" s="44">
        <v>2.1285999999999999E-2</v>
      </c>
      <c r="N5144" s="119"/>
    </row>
    <row r="5145" spans="4:14" ht="15.75" customHeight="1" x14ac:dyDescent="0.25">
      <c r="D5145" s="40"/>
      <c r="E5145" s="40"/>
      <c r="F5145" s="101">
        <v>43717</v>
      </c>
      <c r="G5145" s="44">
        <v>2.0494999999999999E-2</v>
      </c>
      <c r="H5145" s="44">
        <v>2.1383800000000001E-2</v>
      </c>
      <c r="I5145" s="44">
        <v>2.0356299999999997E-2</v>
      </c>
      <c r="J5145" s="44">
        <v>5.2499999999999998E-2</v>
      </c>
      <c r="K5145" s="44">
        <v>1.6437999999999998E-2</v>
      </c>
      <c r="L5145" s="44">
        <v>2.0754499999999999E-2</v>
      </c>
      <c r="M5145" s="44">
        <v>2.1070700000000001E-2</v>
      </c>
      <c r="N5145" s="119"/>
    </row>
    <row r="5146" spans="4:14" ht="15.75" customHeight="1" x14ac:dyDescent="0.25">
      <c r="D5146" s="40"/>
      <c r="E5146" s="40"/>
      <c r="F5146" s="101">
        <v>43718</v>
      </c>
      <c r="G5146" s="44">
        <v>2.03863E-2</v>
      </c>
      <c r="H5146" s="44">
        <v>2.13163E-2</v>
      </c>
      <c r="I5146" s="44">
        <v>2.0351300000000003E-2</v>
      </c>
      <c r="J5146" s="44">
        <v>5.2499999999999998E-2</v>
      </c>
      <c r="K5146" s="44">
        <v>1.7316000000000002E-2</v>
      </c>
      <c r="L5146" s="44">
        <v>2.0714400000000001E-2</v>
      </c>
      <c r="M5146" s="44">
        <v>2.0980599999999999E-2</v>
      </c>
      <c r="N5146" s="119"/>
    </row>
    <row r="5147" spans="4:14" ht="15.75" customHeight="1" x14ac:dyDescent="0.25">
      <c r="D5147" s="40"/>
      <c r="E5147" s="40"/>
      <c r="F5147" s="101">
        <v>43719</v>
      </c>
      <c r="G5147" s="44">
        <v>2.03588E-2</v>
      </c>
      <c r="H5147" s="44">
        <v>2.12725E-2</v>
      </c>
      <c r="I5147" s="44">
        <v>2.05288E-2</v>
      </c>
      <c r="J5147" s="44">
        <v>5.2499999999999998E-2</v>
      </c>
      <c r="K5147" s="44">
        <v>1.7384999999999998E-2</v>
      </c>
      <c r="L5147" s="44">
        <v>2.07759E-2</v>
      </c>
      <c r="M5147" s="44">
        <v>2.0883699999999998E-2</v>
      </c>
      <c r="N5147" s="119"/>
    </row>
    <row r="5148" spans="4:14" ht="15.75" customHeight="1" x14ac:dyDescent="0.25">
      <c r="D5148" s="40"/>
      <c r="E5148" s="40"/>
      <c r="F5148" s="101">
        <v>43720</v>
      </c>
      <c r="G5148" s="44">
        <v>2.0274999999999998E-2</v>
      </c>
      <c r="H5148" s="44">
        <v>2.1184999999999999E-2</v>
      </c>
      <c r="I5148" s="44">
        <v>2.0472500000000001E-2</v>
      </c>
      <c r="J5148" s="44">
        <v>5.2499999999999998E-2</v>
      </c>
      <c r="K5148" s="44">
        <v>1.7715000000000002E-2</v>
      </c>
      <c r="L5148" s="44">
        <v>2.07613E-2</v>
      </c>
      <c r="M5148" s="44">
        <v>2.0578799999999998E-2</v>
      </c>
      <c r="N5148" s="119"/>
    </row>
    <row r="5149" spans="4:14" ht="15.75" customHeight="1" x14ac:dyDescent="0.25">
      <c r="D5149" s="40"/>
      <c r="E5149" s="40"/>
      <c r="F5149" s="101">
        <v>43721</v>
      </c>
      <c r="G5149" s="44">
        <v>2.0247500000000002E-2</v>
      </c>
      <c r="H5149" s="44">
        <v>2.1393800000000001E-2</v>
      </c>
      <c r="I5149" s="44">
        <v>2.0702500000000002E-2</v>
      </c>
      <c r="J5149" s="44">
        <v>5.2499999999999998E-2</v>
      </c>
      <c r="K5149" s="44">
        <v>1.8957999999999999E-2</v>
      </c>
      <c r="L5149" s="44">
        <v>2.0714100000000003E-2</v>
      </c>
      <c r="M5149" s="44">
        <v>2.0533100000000002E-2</v>
      </c>
      <c r="N5149" s="119"/>
    </row>
    <row r="5150" spans="4:14" ht="15.75" customHeight="1" x14ac:dyDescent="0.25">
      <c r="D5150" s="40"/>
      <c r="E5150" s="40"/>
      <c r="F5150" s="101">
        <v>43724</v>
      </c>
      <c r="G5150" s="44">
        <v>2.0408800000000001E-2</v>
      </c>
      <c r="H5150" s="44">
        <v>2.14513E-2</v>
      </c>
      <c r="I5150" s="44">
        <v>2.078E-2</v>
      </c>
      <c r="J5150" s="44">
        <v>5.2499999999999998E-2</v>
      </c>
      <c r="K5150" s="44">
        <v>1.8467000000000001E-2</v>
      </c>
      <c r="L5150" s="44">
        <v>2.0639699999999997E-2</v>
      </c>
      <c r="M5150" s="44">
        <v>2.0366200000000001E-2</v>
      </c>
      <c r="N5150" s="119"/>
    </row>
    <row r="5151" spans="4:14" ht="15.75" customHeight="1" x14ac:dyDescent="0.25">
      <c r="D5151" s="40"/>
      <c r="E5151" s="40"/>
      <c r="F5151" s="101">
        <v>43725</v>
      </c>
      <c r="G5151" s="44">
        <v>2.0569999999999998E-2</v>
      </c>
      <c r="H5151" s="44">
        <v>2.1641300000000002E-2</v>
      </c>
      <c r="I5151" s="44">
        <v>2.08525E-2</v>
      </c>
      <c r="J5151" s="44">
        <v>5.2499999999999998E-2</v>
      </c>
      <c r="K5151" s="44">
        <v>1.8012999999999998E-2</v>
      </c>
      <c r="L5151" s="44">
        <v>2.0430199999999999E-2</v>
      </c>
      <c r="M5151" s="44">
        <v>2.0239300000000002E-2</v>
      </c>
      <c r="N5151" s="119"/>
    </row>
    <row r="5152" spans="4:14" ht="15.75" customHeight="1" x14ac:dyDescent="0.25">
      <c r="D5152" s="40"/>
      <c r="E5152" s="40"/>
      <c r="F5152" s="101">
        <v>43726</v>
      </c>
      <c r="G5152" s="44">
        <v>2.0442499999999999E-2</v>
      </c>
      <c r="H5152" s="44">
        <v>2.1558799999999999E-2</v>
      </c>
      <c r="I5152" s="44">
        <v>2.0815E-2</v>
      </c>
      <c r="J5152" s="44">
        <v>5.2499999999999998E-2</v>
      </c>
      <c r="K5152" s="44">
        <v>1.7961000000000001E-2</v>
      </c>
      <c r="L5152" s="44">
        <v>2.0313700000000001E-2</v>
      </c>
      <c r="M5152" s="44">
        <v>1.9137599999999998E-2</v>
      </c>
      <c r="N5152" s="119"/>
    </row>
    <row r="5153" spans="4:14" ht="15.75" customHeight="1" x14ac:dyDescent="0.25">
      <c r="D5153" s="40"/>
      <c r="E5153" s="40"/>
      <c r="F5153" s="101">
        <v>43727</v>
      </c>
      <c r="G5153" s="44">
        <v>2.0458799999999999E-2</v>
      </c>
      <c r="H5153" s="44">
        <v>2.1588799999999998E-2</v>
      </c>
      <c r="I5153" s="44">
        <v>2.0840000000000001E-2</v>
      </c>
      <c r="J5153" s="44">
        <v>0.05</v>
      </c>
      <c r="K5153" s="44">
        <v>1.7840000000000002E-2</v>
      </c>
      <c r="L5153" s="44">
        <v>2.0444399999999998E-2</v>
      </c>
      <c r="M5153" s="44">
        <v>1.8908600000000001E-2</v>
      </c>
      <c r="N5153" s="119"/>
    </row>
    <row r="5154" spans="4:14" ht="15.75" customHeight="1" x14ac:dyDescent="0.25">
      <c r="D5154" s="40"/>
      <c r="E5154" s="40"/>
      <c r="F5154" s="101">
        <v>43728</v>
      </c>
      <c r="G5154" s="44">
        <v>2.0365000000000001E-2</v>
      </c>
      <c r="H5154" s="44">
        <v>2.1346299999999999E-2</v>
      </c>
      <c r="I5154" s="44">
        <v>2.0703800000000001E-2</v>
      </c>
      <c r="J5154" s="44">
        <v>0.05</v>
      </c>
      <c r="K5154" s="44">
        <v>1.7215000000000001E-2</v>
      </c>
      <c r="L5154" s="44">
        <v>2.0486799999999999E-2</v>
      </c>
      <c r="M5154" s="44">
        <v>1.8888499999999999E-2</v>
      </c>
      <c r="N5154" s="119"/>
    </row>
    <row r="5155" spans="4:14" ht="15.75" customHeight="1" x14ac:dyDescent="0.25">
      <c r="D5155" s="40"/>
      <c r="E5155" s="40"/>
      <c r="F5155" s="101">
        <v>43731</v>
      </c>
      <c r="G5155" s="44">
        <v>2.0183800000000002E-2</v>
      </c>
      <c r="H5155" s="44">
        <v>2.1062500000000001E-2</v>
      </c>
      <c r="I5155" s="44">
        <v>2.0584999999999999E-2</v>
      </c>
      <c r="J5155" s="44">
        <v>0.05</v>
      </c>
      <c r="K5155" s="44">
        <v>1.7266999999999998E-2</v>
      </c>
      <c r="L5155" s="44">
        <v>2.0320600000000001E-2</v>
      </c>
      <c r="M5155" s="44">
        <v>1.89006E-2</v>
      </c>
      <c r="N5155" s="119"/>
    </row>
    <row r="5156" spans="4:14" ht="15.75" customHeight="1" x14ac:dyDescent="0.25">
      <c r="D5156" s="40"/>
      <c r="E5156" s="40"/>
      <c r="F5156" s="101">
        <v>43732</v>
      </c>
      <c r="G5156" s="44">
        <v>2.0458799999999999E-2</v>
      </c>
      <c r="H5156" s="44">
        <v>2.1129999999999999E-2</v>
      </c>
      <c r="I5156" s="44">
        <v>2.0630000000000003E-2</v>
      </c>
      <c r="J5156" s="44">
        <v>0.05</v>
      </c>
      <c r="K5156" s="44">
        <v>1.6455999999999998E-2</v>
      </c>
      <c r="L5156" s="44">
        <v>2.0073599999999997E-2</v>
      </c>
      <c r="M5156" s="44">
        <v>1.8907199999999999E-2</v>
      </c>
      <c r="N5156" s="119"/>
    </row>
    <row r="5157" spans="4:14" ht="15.75" customHeight="1" x14ac:dyDescent="0.25">
      <c r="D5157" s="40"/>
      <c r="E5157" s="40"/>
      <c r="F5157" s="101">
        <v>43733</v>
      </c>
      <c r="G5157" s="44">
        <v>2.05363E-2</v>
      </c>
      <c r="H5157" s="44">
        <v>2.0996299999999999E-2</v>
      </c>
      <c r="I5157" s="44">
        <v>2.0441299999999999E-2</v>
      </c>
      <c r="J5157" s="44">
        <v>0.05</v>
      </c>
      <c r="K5157" s="44">
        <v>1.7372000000000002E-2</v>
      </c>
      <c r="L5157" s="44">
        <v>1.9980700000000001E-2</v>
      </c>
      <c r="M5157" s="44">
        <v>1.8873899999999999E-2</v>
      </c>
      <c r="N5157" s="119"/>
    </row>
    <row r="5158" spans="4:14" ht="15.75" customHeight="1" x14ac:dyDescent="0.25">
      <c r="D5158" s="40"/>
      <c r="E5158" s="40"/>
      <c r="F5158" s="101">
        <v>43734</v>
      </c>
      <c r="G5158" s="44">
        <v>2.0434999999999998E-2</v>
      </c>
      <c r="H5158" s="44">
        <v>2.1043799999999998E-2</v>
      </c>
      <c r="I5158" s="44">
        <v>2.06438E-2</v>
      </c>
      <c r="J5158" s="44">
        <v>0.05</v>
      </c>
      <c r="K5158" s="44">
        <v>1.6920999999999999E-2</v>
      </c>
      <c r="L5158" s="44">
        <v>2.0047700000000002E-2</v>
      </c>
      <c r="M5158" s="44">
        <v>1.8792800000000002E-2</v>
      </c>
      <c r="N5158" s="119"/>
    </row>
    <row r="5159" spans="4:14" ht="15.75" customHeight="1" x14ac:dyDescent="0.25">
      <c r="D5159" s="40"/>
      <c r="E5159" s="40"/>
      <c r="F5159" s="101">
        <v>43735</v>
      </c>
      <c r="G5159" s="44">
        <v>2.0315E-2</v>
      </c>
      <c r="H5159" s="44">
        <v>2.0986299999999999E-2</v>
      </c>
      <c r="I5159" s="44">
        <v>2.0630000000000003E-2</v>
      </c>
      <c r="J5159" s="44">
        <v>0.05</v>
      </c>
      <c r="K5159" s="44">
        <v>1.6801E-2</v>
      </c>
      <c r="L5159" s="44">
        <v>2.00053E-2</v>
      </c>
      <c r="M5159" s="44">
        <v>1.88013E-2</v>
      </c>
      <c r="N5159" s="119"/>
    </row>
    <row r="5160" spans="4:14" ht="15.75" customHeight="1" x14ac:dyDescent="0.25">
      <c r="D5160" s="40"/>
      <c r="E5160" s="40"/>
      <c r="F5160" s="101">
        <v>43738</v>
      </c>
      <c r="G5160" s="44">
        <v>2.0156299999999999E-2</v>
      </c>
      <c r="H5160" s="44">
        <v>2.08513E-2</v>
      </c>
      <c r="I5160" s="44">
        <v>2.05563E-2</v>
      </c>
      <c r="J5160" s="44">
        <v>0.05</v>
      </c>
      <c r="K5160" s="44">
        <v>1.6646000000000001E-2</v>
      </c>
      <c r="L5160" s="44">
        <v>2.0015900000000003E-2</v>
      </c>
      <c r="M5160" s="44">
        <v>1.88171E-2</v>
      </c>
      <c r="N5160" s="119"/>
    </row>
    <row r="5161" spans="4:14" ht="15.75" customHeight="1" x14ac:dyDescent="0.25">
      <c r="D5161" s="40"/>
      <c r="E5161" s="40"/>
      <c r="F5161" s="101">
        <v>43739</v>
      </c>
      <c r="G5161" s="44">
        <v>2.0108799999999996E-2</v>
      </c>
      <c r="H5161" s="44">
        <v>2.0886300000000003E-2</v>
      </c>
      <c r="I5161" s="44">
        <v>2.0565000000000003E-2</v>
      </c>
      <c r="J5161" s="44">
        <v>0.05</v>
      </c>
      <c r="K5161" s="44">
        <v>1.6352999999999999E-2</v>
      </c>
      <c r="L5161" s="44">
        <v>1.9990000000000001E-2</v>
      </c>
      <c r="M5161" s="44">
        <v>1.8607499999999999E-2</v>
      </c>
      <c r="N5161" s="119"/>
    </row>
    <row r="5162" spans="4:14" ht="15.75" customHeight="1" x14ac:dyDescent="0.25">
      <c r="D5162" s="40"/>
      <c r="E5162" s="40"/>
      <c r="F5162" s="101">
        <v>43740</v>
      </c>
      <c r="G5162" s="44">
        <v>1.9972500000000001E-2</v>
      </c>
      <c r="H5162" s="44">
        <v>2.05638E-2</v>
      </c>
      <c r="I5162" s="44">
        <v>2.017E-2</v>
      </c>
      <c r="J5162" s="44">
        <v>0.05</v>
      </c>
      <c r="K5162" s="44">
        <v>1.5991999999999999E-2</v>
      </c>
      <c r="L5162" s="44">
        <v>1.9895400000000001E-2</v>
      </c>
      <c r="M5162" s="44">
        <v>1.8347800000000001E-2</v>
      </c>
      <c r="N5162" s="119"/>
    </row>
    <row r="5163" spans="4:14" ht="15.75" customHeight="1" x14ac:dyDescent="0.25">
      <c r="D5163" s="40"/>
      <c r="E5163" s="40"/>
      <c r="F5163" s="101">
        <v>43741</v>
      </c>
      <c r="G5163" s="44">
        <v>1.9894999999999999E-2</v>
      </c>
      <c r="H5163" s="44">
        <v>2.0431299999999999E-2</v>
      </c>
      <c r="I5163" s="44">
        <v>1.985E-2</v>
      </c>
      <c r="J5163" s="44">
        <v>0.05</v>
      </c>
      <c r="K5163" s="44">
        <v>1.5341E-2</v>
      </c>
      <c r="L5163" s="44">
        <v>1.9862599999999998E-2</v>
      </c>
      <c r="M5163" s="44">
        <v>1.83421E-2</v>
      </c>
      <c r="N5163" s="119"/>
    </row>
    <row r="5164" spans="4:14" ht="15.75" customHeight="1" x14ac:dyDescent="0.25">
      <c r="D5164" s="40"/>
      <c r="E5164" s="40"/>
      <c r="F5164" s="101">
        <v>43742</v>
      </c>
      <c r="G5164" s="44">
        <v>1.9779999999999999E-2</v>
      </c>
      <c r="H5164" s="44">
        <v>2.027E-2</v>
      </c>
      <c r="I5164" s="44">
        <v>1.9506300000000001E-2</v>
      </c>
      <c r="J5164" s="44">
        <v>0.05</v>
      </c>
      <c r="K5164" s="44">
        <v>1.529E-2</v>
      </c>
      <c r="L5164" s="44">
        <v>1.9596199999999998E-2</v>
      </c>
      <c r="M5164" s="44">
        <v>1.8339299999999999E-2</v>
      </c>
      <c r="N5164" s="119"/>
    </row>
    <row r="5165" spans="4:14" ht="15.75" customHeight="1" x14ac:dyDescent="0.25">
      <c r="D5165" s="40"/>
      <c r="E5165" s="40"/>
      <c r="F5165" s="101">
        <v>43745</v>
      </c>
      <c r="G5165" s="44">
        <v>1.94025E-2</v>
      </c>
      <c r="H5165" s="44">
        <v>2.0119999999999999E-2</v>
      </c>
      <c r="I5165" s="44">
        <v>1.9603800000000001E-2</v>
      </c>
      <c r="J5165" s="44">
        <v>0.05</v>
      </c>
      <c r="K5165" s="44">
        <v>1.558E-2</v>
      </c>
      <c r="L5165" s="44">
        <v>1.93511E-2</v>
      </c>
      <c r="M5165" s="44">
        <v>1.8097099999999998E-2</v>
      </c>
      <c r="N5165" s="119"/>
    </row>
    <row r="5166" spans="4:14" ht="15.75" customHeight="1" x14ac:dyDescent="0.25">
      <c r="D5166" s="40"/>
      <c r="E5166" s="40"/>
      <c r="F5166" s="101">
        <v>43746</v>
      </c>
      <c r="G5166" s="44">
        <v>1.9387499999999998E-2</v>
      </c>
      <c r="H5166" s="44">
        <v>2.0095000000000002E-2</v>
      </c>
      <c r="I5166" s="44">
        <v>1.96338E-2</v>
      </c>
      <c r="J5166" s="44">
        <v>0.05</v>
      </c>
      <c r="K5166" s="44">
        <v>1.5288999999999999E-2</v>
      </c>
      <c r="L5166" s="44">
        <v>1.9265600000000001E-2</v>
      </c>
      <c r="M5166" s="44">
        <v>1.8009799999999999E-2</v>
      </c>
      <c r="N5166" s="119"/>
    </row>
    <row r="5167" spans="4:14" ht="15.75" customHeight="1" x14ac:dyDescent="0.25">
      <c r="D5167" s="40"/>
      <c r="E5167" s="40"/>
      <c r="F5167" s="101">
        <v>43747</v>
      </c>
      <c r="G5167" s="44">
        <v>1.9273800000000001E-2</v>
      </c>
      <c r="H5167" s="44">
        <v>1.9842499999999999E-2</v>
      </c>
      <c r="I5167" s="44">
        <v>1.94275E-2</v>
      </c>
      <c r="J5167" s="44">
        <v>0.05</v>
      </c>
      <c r="K5167" s="44">
        <v>1.5835999999999999E-2</v>
      </c>
      <c r="L5167" s="44">
        <v>1.92306E-2</v>
      </c>
      <c r="M5167" s="44">
        <v>1.7713799999999998E-2</v>
      </c>
      <c r="N5167" s="119"/>
    </row>
    <row r="5168" spans="4:14" ht="15.75" customHeight="1" x14ac:dyDescent="0.25">
      <c r="D5168" s="40"/>
      <c r="E5168" s="40"/>
      <c r="F5168" s="101">
        <v>43748</v>
      </c>
      <c r="G5168" s="44">
        <v>1.92125E-2</v>
      </c>
      <c r="H5168" s="44">
        <v>1.9861299999999998E-2</v>
      </c>
      <c r="I5168" s="44">
        <v>1.9355000000000001E-2</v>
      </c>
      <c r="J5168" s="44">
        <v>0.05</v>
      </c>
      <c r="K5168" s="44">
        <v>1.6680999999999998E-2</v>
      </c>
      <c r="L5168" s="44">
        <v>1.9219400000000001E-2</v>
      </c>
      <c r="M5168" s="44">
        <v>1.7689099999999999E-2</v>
      </c>
      <c r="N5168" s="119"/>
    </row>
    <row r="5169" spans="4:14" ht="15.75" customHeight="1" x14ac:dyDescent="0.25">
      <c r="D5169" s="40"/>
      <c r="E5169" s="40"/>
      <c r="F5169" s="101">
        <v>43749</v>
      </c>
      <c r="G5169" s="44">
        <v>1.9134999999999999E-2</v>
      </c>
      <c r="H5169" s="44">
        <v>2.00088E-2</v>
      </c>
      <c r="I5169" s="44">
        <v>1.9756300000000001E-2</v>
      </c>
      <c r="J5169" s="44">
        <v>0.05</v>
      </c>
      <c r="K5169" s="44">
        <v>1.729E-2</v>
      </c>
      <c r="L5169" s="44">
        <v>1.9068399999999999E-2</v>
      </c>
      <c r="M5169" s="44">
        <v>1.7662899999999999E-2</v>
      </c>
      <c r="N5169" s="119"/>
    </row>
    <row r="5170" spans="4:14" ht="15.75" customHeight="1" x14ac:dyDescent="0.25">
      <c r="D5170" s="40"/>
      <c r="E5170" s="40"/>
      <c r="F5170" s="101">
        <v>43752</v>
      </c>
      <c r="G5170" s="44">
        <v>1.8907500000000001E-2</v>
      </c>
      <c r="H5170" s="44">
        <v>2.00088E-2</v>
      </c>
      <c r="I5170" s="44">
        <v>1.9779999999999999E-2</v>
      </c>
      <c r="J5170" s="44" t="s">
        <v>33</v>
      </c>
      <c r="K5170" s="44">
        <v>1.729E-2</v>
      </c>
      <c r="L5170" s="44" t="s">
        <v>33</v>
      </c>
      <c r="M5170" s="44">
        <v>1.7662899999999999E-2</v>
      </c>
      <c r="N5170" s="119"/>
    </row>
    <row r="5171" spans="4:14" ht="15.75" customHeight="1" x14ac:dyDescent="0.25">
      <c r="D5171" s="40"/>
      <c r="E5171" s="40"/>
      <c r="F5171" s="101">
        <v>43753</v>
      </c>
      <c r="G5171" s="44">
        <v>1.88913E-2</v>
      </c>
      <c r="H5171" s="44">
        <v>2.0021300000000002E-2</v>
      </c>
      <c r="I5171" s="44">
        <v>1.9772499999999998E-2</v>
      </c>
      <c r="J5171" s="44">
        <v>0.05</v>
      </c>
      <c r="K5171" s="44">
        <v>1.771E-2</v>
      </c>
      <c r="L5171" s="44">
        <v>1.8935900000000002E-2</v>
      </c>
      <c r="M5171" s="44">
        <v>1.7367E-2</v>
      </c>
      <c r="N5171" s="119"/>
    </row>
    <row r="5172" spans="4:14" ht="15.75" customHeight="1" x14ac:dyDescent="0.25">
      <c r="D5172" s="40"/>
      <c r="E5172" s="40"/>
      <c r="F5172" s="101">
        <v>43754</v>
      </c>
      <c r="G5172" s="44">
        <v>1.8775E-2</v>
      </c>
      <c r="H5172" s="44">
        <v>2.0032499999999998E-2</v>
      </c>
      <c r="I5172" s="44">
        <v>1.9858799999999999E-2</v>
      </c>
      <c r="J5172" s="44">
        <v>0.05</v>
      </c>
      <c r="K5172" s="44">
        <v>1.7395000000000001E-2</v>
      </c>
      <c r="L5172" s="44">
        <v>1.8831299999999999E-2</v>
      </c>
      <c r="M5172" s="44">
        <v>1.71551E-2</v>
      </c>
      <c r="N5172" s="119"/>
    </row>
    <row r="5173" spans="4:14" ht="15.75" customHeight="1" x14ac:dyDescent="0.25">
      <c r="D5173" s="40"/>
      <c r="E5173" s="40"/>
      <c r="F5173" s="101">
        <v>43755</v>
      </c>
      <c r="G5173" s="44">
        <v>1.8463799999999999E-2</v>
      </c>
      <c r="H5173" s="44">
        <v>1.9658800000000001E-2</v>
      </c>
      <c r="I5173" s="44">
        <v>1.9744999999999999E-2</v>
      </c>
      <c r="J5173" s="44">
        <v>0.05</v>
      </c>
      <c r="K5173" s="44">
        <v>1.7517999999999999E-2</v>
      </c>
      <c r="L5173" s="44">
        <v>1.8786199999999999E-2</v>
      </c>
      <c r="M5173" s="44">
        <v>1.7049600000000002E-2</v>
      </c>
      <c r="N5173" s="119"/>
    </row>
    <row r="5174" spans="4:14" ht="15.75" customHeight="1" x14ac:dyDescent="0.25">
      <c r="D5174" s="40"/>
      <c r="E5174" s="40"/>
      <c r="F5174" s="101">
        <v>43756</v>
      </c>
      <c r="G5174" s="44">
        <v>1.8502499999999998E-2</v>
      </c>
      <c r="H5174" s="44">
        <v>1.9532499999999998E-2</v>
      </c>
      <c r="I5174" s="44">
        <v>1.95175E-2</v>
      </c>
      <c r="J5174" s="44">
        <v>0.05</v>
      </c>
      <c r="K5174" s="44">
        <v>1.7536E-2</v>
      </c>
      <c r="L5174" s="44">
        <v>1.87376E-2</v>
      </c>
      <c r="M5174" s="44">
        <v>1.6969600000000001E-2</v>
      </c>
      <c r="N5174" s="119"/>
    </row>
    <row r="5175" spans="4:14" ht="15.75" customHeight="1" x14ac:dyDescent="0.25">
      <c r="D5175" s="40"/>
      <c r="E5175" s="40"/>
      <c r="F5175" s="101">
        <v>43759</v>
      </c>
      <c r="G5175" s="44">
        <v>1.823E-2</v>
      </c>
      <c r="H5175" s="44">
        <v>1.934E-2</v>
      </c>
      <c r="I5175" s="44">
        <v>1.9342499999999999E-2</v>
      </c>
      <c r="J5175" s="44">
        <v>0.05</v>
      </c>
      <c r="K5175" s="44">
        <v>1.7992999999999999E-2</v>
      </c>
      <c r="L5175" s="44">
        <v>1.87131E-2</v>
      </c>
      <c r="M5175" s="44">
        <v>1.6666E-2</v>
      </c>
      <c r="N5175" s="119"/>
    </row>
    <row r="5176" spans="4:14" ht="15.75" customHeight="1" x14ac:dyDescent="0.25">
      <c r="D5176" s="40"/>
      <c r="E5176" s="40"/>
      <c r="F5176" s="101">
        <v>43760</v>
      </c>
      <c r="G5176" s="44">
        <v>1.8217500000000001E-2</v>
      </c>
      <c r="H5176" s="44">
        <v>1.9359999999999999E-2</v>
      </c>
      <c r="I5176" s="44">
        <v>1.9325000000000002E-2</v>
      </c>
      <c r="J5176" s="44">
        <v>0.05</v>
      </c>
      <c r="K5176" s="44">
        <v>1.7606999999999998E-2</v>
      </c>
      <c r="L5176" s="44">
        <v>1.8584799999999999E-2</v>
      </c>
      <c r="M5176" s="44">
        <v>1.6575599999999999E-2</v>
      </c>
      <c r="N5176" s="119"/>
    </row>
    <row r="5177" spans="4:14" ht="15.75" customHeight="1" x14ac:dyDescent="0.25">
      <c r="D5177" s="40"/>
      <c r="E5177" s="40"/>
      <c r="F5177" s="101">
        <v>43761</v>
      </c>
      <c r="G5177" s="44">
        <v>1.8227500000000001E-2</v>
      </c>
      <c r="H5177" s="44">
        <v>1.9396299999999998E-2</v>
      </c>
      <c r="I5177" s="44">
        <v>1.9140000000000001E-2</v>
      </c>
      <c r="J5177" s="44">
        <v>0.05</v>
      </c>
      <c r="K5177" s="44">
        <v>1.7642000000000001E-2</v>
      </c>
      <c r="L5177" s="44">
        <v>1.8455800000000001E-2</v>
      </c>
      <c r="M5177" s="44">
        <v>1.6441899999999999E-2</v>
      </c>
      <c r="N5177" s="119"/>
    </row>
    <row r="5178" spans="4:14" ht="15.75" customHeight="1" x14ac:dyDescent="0.25">
      <c r="D5178" s="40"/>
      <c r="E5178" s="40"/>
      <c r="F5178" s="101">
        <v>43762</v>
      </c>
      <c r="G5178" s="44">
        <v>1.80425E-2</v>
      </c>
      <c r="H5178" s="44">
        <v>1.93563E-2</v>
      </c>
      <c r="I5178" s="44">
        <v>1.932E-2</v>
      </c>
      <c r="J5178" s="44">
        <v>0.05</v>
      </c>
      <c r="K5178" s="44">
        <v>1.7659999999999999E-2</v>
      </c>
      <c r="L5178" s="44">
        <v>1.84104E-2</v>
      </c>
      <c r="M5178" s="44">
        <v>1.63705E-2</v>
      </c>
      <c r="N5178" s="119"/>
    </row>
    <row r="5179" spans="4:14" ht="15.75" customHeight="1" x14ac:dyDescent="0.25">
      <c r="D5179" s="40"/>
      <c r="E5179" s="40"/>
      <c r="F5179" s="101">
        <v>43763</v>
      </c>
      <c r="G5179" s="44">
        <v>1.80488E-2</v>
      </c>
      <c r="H5179" s="44">
        <v>1.9281299999999998E-2</v>
      </c>
      <c r="I5179" s="44">
        <v>1.9332499999999999E-2</v>
      </c>
      <c r="J5179" s="44">
        <v>0.05</v>
      </c>
      <c r="K5179" s="44">
        <v>1.7943000000000001E-2</v>
      </c>
      <c r="L5179" s="44">
        <v>1.84034E-2</v>
      </c>
      <c r="M5179" s="44">
        <v>1.6297699999999998E-2</v>
      </c>
      <c r="N5179" s="119"/>
    </row>
    <row r="5180" spans="4:14" ht="15.75" customHeight="1" x14ac:dyDescent="0.25">
      <c r="D5180" s="40"/>
      <c r="E5180" s="40"/>
      <c r="F5180" s="101">
        <v>43766</v>
      </c>
      <c r="G5180" s="44">
        <v>1.79963E-2</v>
      </c>
      <c r="H5180" s="44">
        <v>1.9355000000000001E-2</v>
      </c>
      <c r="I5180" s="44">
        <v>1.9398800000000001E-2</v>
      </c>
      <c r="J5180" s="44">
        <v>0.05</v>
      </c>
      <c r="K5180" s="44">
        <v>1.8420000000000002E-2</v>
      </c>
      <c r="L5180" s="44">
        <v>1.83403E-2</v>
      </c>
      <c r="M5180" s="44">
        <v>1.60013E-2</v>
      </c>
      <c r="N5180" s="119"/>
    </row>
    <row r="5181" spans="4:14" ht="15.75" customHeight="1" x14ac:dyDescent="0.25">
      <c r="D5181" s="40"/>
      <c r="E5181" s="40"/>
      <c r="F5181" s="101">
        <v>43767</v>
      </c>
      <c r="G5181" s="44">
        <v>1.7858799999999998E-2</v>
      </c>
      <c r="H5181" s="44">
        <v>1.9271300000000002E-2</v>
      </c>
      <c r="I5181" s="44">
        <v>1.9298800000000001E-2</v>
      </c>
      <c r="J5181" s="44">
        <v>0.05</v>
      </c>
      <c r="K5181" s="44">
        <v>1.8384999999999999E-2</v>
      </c>
      <c r="L5181" s="44">
        <v>1.8298000000000002E-2</v>
      </c>
      <c r="M5181" s="44">
        <v>1.5929599999999999E-2</v>
      </c>
      <c r="N5181" s="119"/>
    </row>
    <row r="5182" spans="4:14" ht="15.75" customHeight="1" x14ac:dyDescent="0.25">
      <c r="D5182" s="40"/>
      <c r="E5182" s="40"/>
      <c r="F5182" s="101">
        <v>43768</v>
      </c>
      <c r="G5182" s="44">
        <v>1.7813800000000001E-2</v>
      </c>
      <c r="H5182" s="44">
        <v>1.9091299999999999E-2</v>
      </c>
      <c r="I5182" s="44">
        <v>1.9195E-2</v>
      </c>
      <c r="J5182" s="44">
        <v>0.05</v>
      </c>
      <c r="K5182" s="44">
        <v>1.7715000000000002E-2</v>
      </c>
      <c r="L5182" s="44">
        <v>1.8029900000000001E-2</v>
      </c>
      <c r="M5182" s="44">
        <v>1.58564E-2</v>
      </c>
      <c r="N5182" s="119"/>
    </row>
    <row r="5183" spans="4:14" ht="15.75" customHeight="1" x14ac:dyDescent="0.25">
      <c r="D5183" s="40"/>
      <c r="E5183" s="40"/>
      <c r="F5183" s="101">
        <v>43769</v>
      </c>
      <c r="G5183" s="44">
        <v>1.7848800000000001E-2</v>
      </c>
      <c r="H5183" s="44">
        <v>1.9022500000000001E-2</v>
      </c>
      <c r="I5183" s="44">
        <v>1.9162499999999999E-2</v>
      </c>
      <c r="J5183" s="44">
        <v>4.7500000000000001E-2</v>
      </c>
      <c r="K5183" s="44">
        <v>1.6910000000000001E-2</v>
      </c>
      <c r="L5183" s="44">
        <v>1.7737599999999999E-2</v>
      </c>
      <c r="M5183" s="44">
        <v>1.5774799999999999E-2</v>
      </c>
      <c r="N5183" s="119"/>
    </row>
    <row r="5184" spans="4:14" ht="15.75" customHeight="1" x14ac:dyDescent="0.25">
      <c r="D5184" s="40"/>
      <c r="E5184" s="40"/>
      <c r="F5184" s="101">
        <v>43770</v>
      </c>
      <c r="G5184" s="44">
        <v>1.7742500000000001E-2</v>
      </c>
      <c r="H5184" s="44">
        <v>1.8905000000000002E-2</v>
      </c>
      <c r="I5184" s="44">
        <v>1.90238E-2</v>
      </c>
      <c r="J5184" s="44">
        <v>4.7500000000000001E-2</v>
      </c>
      <c r="K5184" s="44">
        <v>1.7103E-2</v>
      </c>
      <c r="L5184" s="44">
        <v>1.7587200000000001E-2</v>
      </c>
      <c r="M5184" s="44">
        <v>1.57874E-2</v>
      </c>
      <c r="N5184" s="119"/>
    </row>
    <row r="5185" spans="4:14" ht="15.75" customHeight="1" x14ac:dyDescent="0.25">
      <c r="D5185" s="40"/>
      <c r="E5185" s="40"/>
      <c r="F5185" s="101">
        <v>43773</v>
      </c>
      <c r="G5185" s="44">
        <v>1.771E-2</v>
      </c>
      <c r="H5185" s="44">
        <v>1.9082499999999999E-2</v>
      </c>
      <c r="I5185" s="44">
        <v>1.9246300000000001E-2</v>
      </c>
      <c r="J5185" s="44">
        <v>4.7500000000000001E-2</v>
      </c>
      <c r="K5185" s="44">
        <v>1.7769999999999998E-2</v>
      </c>
      <c r="L5185" s="44">
        <v>1.7191100000000001E-2</v>
      </c>
      <c r="M5185" s="44">
        <v>1.5792999999999998E-2</v>
      </c>
      <c r="N5185" s="119"/>
    </row>
    <row r="5186" spans="4:14" ht="15.75" customHeight="1" x14ac:dyDescent="0.25">
      <c r="D5186" s="40"/>
      <c r="E5186" s="40"/>
      <c r="F5186" s="101">
        <v>43774</v>
      </c>
      <c r="G5186" s="44">
        <v>1.7698800000000001E-2</v>
      </c>
      <c r="H5186" s="44">
        <v>1.8935E-2</v>
      </c>
      <c r="I5186" s="44">
        <v>1.9262500000000002E-2</v>
      </c>
      <c r="J5186" s="44">
        <v>4.7500000000000001E-2</v>
      </c>
      <c r="K5186" s="44">
        <v>1.8584E-2</v>
      </c>
      <c r="L5186" s="44">
        <v>1.6974699999999999E-2</v>
      </c>
      <c r="M5186" s="44">
        <v>1.57863E-2</v>
      </c>
      <c r="N5186" s="119"/>
    </row>
    <row r="5187" spans="4:14" ht="15.75" customHeight="1" x14ac:dyDescent="0.25">
      <c r="D5187" s="40"/>
      <c r="E5187" s="40"/>
      <c r="F5187" s="101">
        <v>43775</v>
      </c>
      <c r="G5187" s="44">
        <v>1.755E-2</v>
      </c>
      <c r="H5187" s="44">
        <v>1.90425E-2</v>
      </c>
      <c r="I5187" s="44">
        <v>1.92388E-2</v>
      </c>
      <c r="J5187" s="44">
        <v>4.7500000000000001E-2</v>
      </c>
      <c r="K5187" s="44">
        <v>1.8283000000000001E-2</v>
      </c>
      <c r="L5187" s="44">
        <v>1.6790900000000001E-2</v>
      </c>
      <c r="M5187" s="44">
        <v>1.57763E-2</v>
      </c>
      <c r="N5187" s="119"/>
    </row>
    <row r="5188" spans="4:14" ht="15.75" customHeight="1" x14ac:dyDescent="0.25">
      <c r="D5188" s="40"/>
      <c r="E5188" s="40"/>
      <c r="F5188" s="101">
        <v>43776</v>
      </c>
      <c r="G5188" s="44">
        <v>1.7579999999999998E-2</v>
      </c>
      <c r="H5188" s="44">
        <v>1.9013800000000001E-2</v>
      </c>
      <c r="I5188" s="44">
        <v>1.9226300000000002E-2</v>
      </c>
      <c r="J5188" s="44">
        <v>4.7500000000000001E-2</v>
      </c>
      <c r="K5188" s="44">
        <v>1.9172999999999999E-2</v>
      </c>
      <c r="L5188" s="44">
        <v>1.66708E-2</v>
      </c>
      <c r="M5188" s="44">
        <v>1.5754000000000001E-2</v>
      </c>
      <c r="N5188" s="119"/>
    </row>
    <row r="5189" spans="4:14" ht="15.75" customHeight="1" x14ac:dyDescent="0.25">
      <c r="D5189" s="40"/>
      <c r="E5189" s="40"/>
      <c r="F5189" s="101">
        <v>43777</v>
      </c>
      <c r="G5189" s="44">
        <v>1.7589999999999998E-2</v>
      </c>
      <c r="H5189" s="44">
        <v>1.90063E-2</v>
      </c>
      <c r="I5189" s="44">
        <v>1.9230000000000001E-2</v>
      </c>
      <c r="J5189" s="44">
        <v>4.7500000000000001E-2</v>
      </c>
      <c r="K5189" s="44">
        <v>1.9417E-2</v>
      </c>
      <c r="L5189" s="44">
        <v>1.6556100000000001E-2</v>
      </c>
      <c r="M5189" s="44">
        <v>1.5758299999999999E-2</v>
      </c>
      <c r="N5189" s="119"/>
    </row>
    <row r="5190" spans="4:14" ht="15.75" customHeight="1" x14ac:dyDescent="0.25">
      <c r="D5190" s="40"/>
      <c r="E5190" s="40"/>
      <c r="F5190" s="101">
        <v>43780</v>
      </c>
      <c r="G5190" s="44">
        <v>1.7632499999999999E-2</v>
      </c>
      <c r="H5190" s="44">
        <v>1.9046300000000002E-2</v>
      </c>
      <c r="I5190" s="44">
        <v>1.9230000000000001E-2</v>
      </c>
      <c r="J5190" s="44" t="s">
        <v>33</v>
      </c>
      <c r="K5190" s="44">
        <v>1.9417E-2</v>
      </c>
      <c r="L5190" s="44" t="s">
        <v>33</v>
      </c>
      <c r="M5190" s="44">
        <v>1.5758299999999999E-2</v>
      </c>
      <c r="N5190" s="119"/>
    </row>
    <row r="5191" spans="4:14" ht="15.75" customHeight="1" x14ac:dyDescent="0.25">
      <c r="D5191" s="40"/>
      <c r="E5191" s="40"/>
      <c r="F5191" s="101">
        <v>43781</v>
      </c>
      <c r="G5191" s="44">
        <v>1.7616300000000001E-2</v>
      </c>
      <c r="H5191" s="44">
        <v>1.9092499999999998E-2</v>
      </c>
      <c r="I5191" s="44">
        <v>1.9261299999999999E-2</v>
      </c>
      <c r="J5191" s="44">
        <v>4.7500000000000001E-2</v>
      </c>
      <c r="K5191" s="44">
        <v>1.9347E-2</v>
      </c>
      <c r="L5191" s="44">
        <v>1.64796E-2</v>
      </c>
      <c r="M5191" s="44">
        <v>1.5753E-2</v>
      </c>
      <c r="N5191" s="119"/>
    </row>
    <row r="5192" spans="4:14" ht="15.75" customHeight="1" x14ac:dyDescent="0.25">
      <c r="D5192" s="40"/>
      <c r="E5192" s="40"/>
      <c r="F5192" s="101">
        <v>43782</v>
      </c>
      <c r="G5192" s="44">
        <v>1.7653800000000001E-2</v>
      </c>
      <c r="H5192" s="44">
        <v>1.9098799999999999E-2</v>
      </c>
      <c r="I5192" s="44">
        <v>1.92225E-2</v>
      </c>
      <c r="J5192" s="44">
        <v>4.7500000000000001E-2</v>
      </c>
      <c r="K5192" s="44">
        <v>1.8859999999999998E-2</v>
      </c>
      <c r="L5192" s="44">
        <v>1.6554199999999998E-2</v>
      </c>
      <c r="M5192" s="44">
        <v>1.5739700000000002E-2</v>
      </c>
      <c r="N5192" s="119"/>
    </row>
    <row r="5193" spans="4:14" ht="15.75" customHeight="1" x14ac:dyDescent="0.25">
      <c r="D5193" s="40"/>
      <c r="E5193" s="40"/>
      <c r="F5193" s="101">
        <v>43783</v>
      </c>
      <c r="G5193" s="44">
        <v>1.7624999999999998E-2</v>
      </c>
      <c r="H5193" s="44">
        <v>1.9041300000000001E-2</v>
      </c>
      <c r="I5193" s="44">
        <v>1.9216299999999999E-2</v>
      </c>
      <c r="J5193" s="44">
        <v>4.7500000000000001E-2</v>
      </c>
      <c r="K5193" s="44">
        <v>1.8186000000000001E-2</v>
      </c>
      <c r="L5193" s="44">
        <v>1.6574800000000001E-2</v>
      </c>
      <c r="M5193" s="44">
        <v>1.57103E-2</v>
      </c>
      <c r="N5193" s="119"/>
    </row>
    <row r="5194" spans="4:14" ht="15.75" customHeight="1" x14ac:dyDescent="0.25">
      <c r="D5194" s="40"/>
      <c r="E5194" s="40"/>
      <c r="F5194" s="101">
        <v>43784</v>
      </c>
      <c r="G5194" s="44">
        <v>1.7332500000000001E-2</v>
      </c>
      <c r="H5194" s="44">
        <v>1.9026299999999999E-2</v>
      </c>
      <c r="I5194" s="44">
        <v>1.9185000000000001E-2</v>
      </c>
      <c r="J5194" s="44">
        <v>4.7500000000000001E-2</v>
      </c>
      <c r="K5194" s="44">
        <v>1.8308000000000001E-2</v>
      </c>
      <c r="L5194" s="44">
        <v>1.65667E-2</v>
      </c>
      <c r="M5194" s="44">
        <v>1.5706700000000001E-2</v>
      </c>
      <c r="N5194" s="119"/>
    </row>
    <row r="5195" spans="4:14" ht="15.75" customHeight="1" x14ac:dyDescent="0.25">
      <c r="D5195" s="40"/>
      <c r="E5195" s="40"/>
      <c r="F5195" s="101">
        <v>43787</v>
      </c>
      <c r="G5195" s="44">
        <v>1.72363E-2</v>
      </c>
      <c r="H5195" s="44">
        <v>1.8985000000000002E-2</v>
      </c>
      <c r="I5195" s="44">
        <v>1.9188799999999999E-2</v>
      </c>
      <c r="J5195" s="44">
        <v>4.7500000000000001E-2</v>
      </c>
      <c r="K5195" s="44">
        <v>1.8152999999999999E-2</v>
      </c>
      <c r="L5195" s="44">
        <v>1.6397499999999999E-2</v>
      </c>
      <c r="M5195" s="44">
        <v>1.5692899999999999E-2</v>
      </c>
      <c r="N5195" s="119"/>
    </row>
    <row r="5196" spans="4:14" ht="15.75" customHeight="1" x14ac:dyDescent="0.25">
      <c r="D5196" s="40"/>
      <c r="E5196" s="40"/>
      <c r="F5196" s="101">
        <v>43788</v>
      </c>
      <c r="G5196" s="44">
        <v>1.72163E-2</v>
      </c>
      <c r="H5196" s="44">
        <v>1.8946299999999999E-2</v>
      </c>
      <c r="I5196" s="44">
        <v>1.907E-2</v>
      </c>
      <c r="J5196" s="44">
        <v>4.7500000000000001E-2</v>
      </c>
      <c r="K5196" s="44">
        <v>1.7825999999999998E-2</v>
      </c>
      <c r="L5196" s="44">
        <v>1.63704E-2</v>
      </c>
      <c r="M5196" s="44">
        <v>1.56829E-2</v>
      </c>
      <c r="N5196" s="119"/>
    </row>
    <row r="5197" spans="4:14" ht="15.75" customHeight="1" x14ac:dyDescent="0.25">
      <c r="D5197" s="40"/>
      <c r="E5197" s="40"/>
      <c r="F5197" s="101">
        <v>43789</v>
      </c>
      <c r="G5197" s="44">
        <v>1.7156299999999999E-2</v>
      </c>
      <c r="H5197" s="44">
        <v>1.8987500000000001E-2</v>
      </c>
      <c r="I5197" s="44">
        <v>1.8911299999999999E-2</v>
      </c>
      <c r="J5197" s="44">
        <v>4.7500000000000001E-2</v>
      </c>
      <c r="K5197" s="44">
        <v>1.7448999999999999E-2</v>
      </c>
      <c r="L5197" s="44">
        <v>1.62367E-2</v>
      </c>
      <c r="M5197" s="44">
        <v>1.5669599999999999E-2</v>
      </c>
      <c r="N5197" s="119"/>
    </row>
    <row r="5198" spans="4:14" ht="15.75" customHeight="1" x14ac:dyDescent="0.25">
      <c r="D5198" s="40"/>
      <c r="E5198" s="40"/>
      <c r="F5198" s="101">
        <v>43790</v>
      </c>
      <c r="G5198" s="44">
        <v>1.7079999999999998E-2</v>
      </c>
      <c r="H5198" s="44">
        <v>1.9095000000000001E-2</v>
      </c>
      <c r="I5198" s="44">
        <v>1.8935E-2</v>
      </c>
      <c r="J5198" s="44">
        <v>4.7500000000000001E-2</v>
      </c>
      <c r="K5198" s="44">
        <v>1.7722999999999999E-2</v>
      </c>
      <c r="L5198" s="44">
        <v>1.6236999999999998E-2</v>
      </c>
      <c r="M5198" s="44">
        <v>1.5635200000000002E-2</v>
      </c>
      <c r="N5198" s="119"/>
    </row>
    <row r="5199" spans="4:14" ht="15.75" customHeight="1" x14ac:dyDescent="0.25">
      <c r="D5199" s="40"/>
      <c r="E5199" s="40"/>
      <c r="F5199" s="101">
        <v>43791</v>
      </c>
      <c r="G5199" s="44">
        <v>1.7027500000000001E-2</v>
      </c>
      <c r="H5199" s="44">
        <v>1.9172499999999999E-2</v>
      </c>
      <c r="I5199" s="44">
        <v>1.9072499999999999E-2</v>
      </c>
      <c r="J5199" s="44">
        <v>4.7500000000000001E-2</v>
      </c>
      <c r="K5199" s="44">
        <v>1.7706E-2</v>
      </c>
      <c r="L5199" s="44">
        <v>1.6040200000000001E-2</v>
      </c>
      <c r="M5199" s="44">
        <v>1.5629199999999999E-2</v>
      </c>
      <c r="N5199" s="119"/>
    </row>
    <row r="5200" spans="4:14" ht="15.75" customHeight="1" x14ac:dyDescent="0.25">
      <c r="D5200" s="40"/>
      <c r="E5200" s="40"/>
      <c r="F5200" s="101">
        <v>43794</v>
      </c>
      <c r="G5200" s="44">
        <v>1.6995E-2</v>
      </c>
      <c r="H5200" s="44">
        <v>1.91863E-2</v>
      </c>
      <c r="I5200" s="44">
        <v>1.9191300000000001E-2</v>
      </c>
      <c r="J5200" s="44">
        <v>4.7500000000000001E-2</v>
      </c>
      <c r="K5200" s="44">
        <v>1.7551000000000001E-2</v>
      </c>
      <c r="L5200" s="44">
        <v>1.60194E-2</v>
      </c>
      <c r="M5200" s="44">
        <v>1.5571099999999999E-2</v>
      </c>
      <c r="N5200" s="119"/>
    </row>
    <row r="5201" spans="4:14" ht="15.75" customHeight="1" x14ac:dyDescent="0.25">
      <c r="D5201" s="40"/>
      <c r="E5201" s="40"/>
      <c r="F5201" s="101">
        <v>43795</v>
      </c>
      <c r="G5201" s="44">
        <v>1.7016299999999998E-2</v>
      </c>
      <c r="H5201" s="44">
        <v>1.90863E-2</v>
      </c>
      <c r="I5201" s="44">
        <v>1.91425E-2</v>
      </c>
      <c r="J5201" s="44">
        <v>4.7500000000000001E-2</v>
      </c>
      <c r="K5201" s="44">
        <v>1.7413999999999999E-2</v>
      </c>
      <c r="L5201" s="44">
        <v>1.60357E-2</v>
      </c>
      <c r="M5201" s="44">
        <v>1.5569400000000001E-2</v>
      </c>
      <c r="N5201" s="119"/>
    </row>
    <row r="5202" spans="4:14" ht="15.75" customHeight="1" x14ac:dyDescent="0.25">
      <c r="D5202" s="40"/>
      <c r="E5202" s="40"/>
      <c r="F5202" s="101">
        <v>43796</v>
      </c>
      <c r="G5202" s="44">
        <v>1.6911300000000001E-2</v>
      </c>
      <c r="H5202" s="44">
        <v>1.9137500000000002E-2</v>
      </c>
      <c r="I5202" s="44">
        <v>1.90688E-2</v>
      </c>
      <c r="J5202" s="44">
        <v>4.7500000000000001E-2</v>
      </c>
      <c r="K5202" s="44">
        <v>1.7654E-2</v>
      </c>
      <c r="L5202" s="44">
        <v>1.61181E-2</v>
      </c>
      <c r="M5202" s="44">
        <v>1.5562800000000002E-2</v>
      </c>
      <c r="N5202" s="119"/>
    </row>
    <row r="5203" spans="4:14" ht="15.75" customHeight="1" x14ac:dyDescent="0.25">
      <c r="D5203" s="40"/>
      <c r="E5203" s="40"/>
      <c r="F5203" s="101">
        <v>43797</v>
      </c>
      <c r="G5203" s="44">
        <v>1.7084999999999999E-2</v>
      </c>
      <c r="H5203" s="44">
        <v>1.90688E-2</v>
      </c>
      <c r="I5203" s="44">
        <v>1.8951300000000001E-2</v>
      </c>
      <c r="J5203" s="44" t="s">
        <v>33</v>
      </c>
      <c r="K5203" s="44">
        <v>1.7654E-2</v>
      </c>
      <c r="L5203" s="44" t="s">
        <v>33</v>
      </c>
      <c r="M5203" s="44">
        <v>1.5562800000000002E-2</v>
      </c>
      <c r="N5203" s="119"/>
    </row>
    <row r="5204" spans="4:14" ht="15.75" customHeight="1" x14ac:dyDescent="0.25">
      <c r="D5204" s="40"/>
      <c r="E5204" s="40"/>
      <c r="F5204" s="101">
        <v>43798</v>
      </c>
      <c r="G5204" s="44">
        <v>1.6971300000000002E-2</v>
      </c>
      <c r="H5204" s="44">
        <v>1.9054999999999999E-2</v>
      </c>
      <c r="I5204" s="44">
        <v>1.8968799999999997E-2</v>
      </c>
      <c r="J5204" s="44">
        <v>4.7500000000000001E-2</v>
      </c>
      <c r="K5204" s="44">
        <v>1.7757999999999999E-2</v>
      </c>
      <c r="L5204" s="44">
        <v>1.6303100000000001E-2</v>
      </c>
      <c r="M5204" s="44">
        <v>1.5542E-2</v>
      </c>
      <c r="N5204" s="119"/>
    </row>
    <row r="5205" spans="4:14" ht="15.75" customHeight="1" x14ac:dyDescent="0.25">
      <c r="D5205" s="40"/>
      <c r="E5205" s="40"/>
      <c r="F5205" s="101">
        <v>43801</v>
      </c>
      <c r="G5205" s="44">
        <v>1.6937500000000001E-2</v>
      </c>
      <c r="H5205" s="44">
        <v>1.9001300000000002E-2</v>
      </c>
      <c r="I5205" s="44">
        <v>1.90613E-2</v>
      </c>
      <c r="J5205" s="44">
        <v>4.7500000000000001E-2</v>
      </c>
      <c r="K5205" s="44">
        <v>1.8189E-2</v>
      </c>
      <c r="L5205" s="44">
        <v>1.6204300000000001E-2</v>
      </c>
      <c r="M5205" s="44">
        <v>1.54419E-2</v>
      </c>
      <c r="N5205" s="119"/>
    </row>
    <row r="5206" spans="4:14" ht="15.75" customHeight="1" x14ac:dyDescent="0.25">
      <c r="D5206" s="40"/>
      <c r="E5206" s="40"/>
      <c r="F5206" s="101">
        <v>43802</v>
      </c>
      <c r="G5206" s="44">
        <v>1.7036300000000001E-2</v>
      </c>
      <c r="H5206" s="44">
        <v>1.8915000000000001E-2</v>
      </c>
      <c r="I5206" s="44">
        <v>1.89538E-2</v>
      </c>
      <c r="J5206" s="44">
        <v>4.7500000000000001E-2</v>
      </c>
      <c r="K5206" s="44">
        <v>1.7156999999999999E-2</v>
      </c>
      <c r="L5206" s="44">
        <v>1.6284E-2</v>
      </c>
      <c r="M5206" s="44">
        <v>1.5412799999999999E-2</v>
      </c>
      <c r="N5206" s="119"/>
    </row>
    <row r="5207" spans="4:14" ht="15.75" customHeight="1" x14ac:dyDescent="0.25">
      <c r="D5207" s="40"/>
      <c r="E5207" s="40"/>
      <c r="F5207" s="101">
        <v>43803</v>
      </c>
      <c r="G5207" s="44">
        <v>1.7131300000000002E-2</v>
      </c>
      <c r="H5207" s="44">
        <v>1.8871300000000001E-2</v>
      </c>
      <c r="I5207" s="44">
        <v>1.8874999999999999E-2</v>
      </c>
      <c r="J5207" s="44">
        <v>4.7500000000000001E-2</v>
      </c>
      <c r="K5207" s="44">
        <v>1.7739999999999999E-2</v>
      </c>
      <c r="L5207" s="44">
        <v>1.6427899999999999E-2</v>
      </c>
      <c r="M5207" s="44">
        <v>1.54193E-2</v>
      </c>
      <c r="N5207" s="119"/>
    </row>
    <row r="5208" spans="4:14" ht="15.75" customHeight="1" x14ac:dyDescent="0.25">
      <c r="D5208" s="40"/>
      <c r="E5208" s="40"/>
      <c r="F5208" s="101">
        <v>43804</v>
      </c>
      <c r="G5208" s="44">
        <v>1.71013E-2</v>
      </c>
      <c r="H5208" s="44">
        <v>1.8849999999999999E-2</v>
      </c>
      <c r="I5208" s="44">
        <v>1.88813E-2</v>
      </c>
      <c r="J5208" s="44">
        <v>4.7500000000000001E-2</v>
      </c>
      <c r="K5208" s="44">
        <v>1.8103000000000001E-2</v>
      </c>
      <c r="L5208" s="44">
        <v>1.6498600000000002E-2</v>
      </c>
      <c r="M5208" s="44">
        <v>1.54193E-2</v>
      </c>
      <c r="N5208" s="119"/>
    </row>
    <row r="5209" spans="4:14" ht="15.75" customHeight="1" x14ac:dyDescent="0.25">
      <c r="D5209" s="40"/>
      <c r="E5209" s="40"/>
      <c r="F5209" s="101">
        <v>43805</v>
      </c>
      <c r="G5209" s="44">
        <v>1.7151300000000001E-2</v>
      </c>
      <c r="H5209" s="44">
        <v>1.8905000000000002E-2</v>
      </c>
      <c r="I5209" s="44">
        <v>1.8867499999999999E-2</v>
      </c>
      <c r="J5209" s="44">
        <v>4.7500000000000001E-2</v>
      </c>
      <c r="K5209" s="44">
        <v>1.8363000000000001E-2</v>
      </c>
      <c r="L5209" s="44">
        <v>1.64692E-2</v>
      </c>
      <c r="M5209" s="44">
        <v>1.5416000000000001E-2</v>
      </c>
      <c r="N5209" s="119"/>
    </row>
    <row r="5210" spans="4:14" ht="15.75" customHeight="1" x14ac:dyDescent="0.25">
      <c r="D5210" s="40"/>
      <c r="E5210" s="40"/>
      <c r="F5210" s="101">
        <v>43808</v>
      </c>
      <c r="G5210" s="44">
        <v>1.7176299999999999E-2</v>
      </c>
      <c r="H5210" s="44">
        <v>1.8883799999999999E-2</v>
      </c>
      <c r="I5210" s="44">
        <v>1.88013E-2</v>
      </c>
      <c r="J5210" s="44">
        <v>4.7500000000000001E-2</v>
      </c>
      <c r="K5210" s="44">
        <v>1.8189999999999998E-2</v>
      </c>
      <c r="L5210" s="44">
        <v>1.62314E-2</v>
      </c>
      <c r="M5210" s="44">
        <v>1.54193E-2</v>
      </c>
      <c r="N5210" s="119"/>
    </row>
    <row r="5211" spans="4:14" ht="15.75" customHeight="1" x14ac:dyDescent="0.25">
      <c r="D5211" s="40"/>
      <c r="E5211" s="40"/>
      <c r="F5211" s="101">
        <v>43809</v>
      </c>
      <c r="G5211" s="44">
        <v>1.7356300000000002E-2</v>
      </c>
      <c r="H5211" s="44">
        <v>1.88725E-2</v>
      </c>
      <c r="I5211" s="44">
        <v>1.8786299999999999E-2</v>
      </c>
      <c r="J5211" s="44">
        <v>4.7500000000000001E-2</v>
      </c>
      <c r="K5211" s="44">
        <v>1.8415999999999998E-2</v>
      </c>
      <c r="L5211" s="44">
        <v>1.62097E-2</v>
      </c>
      <c r="M5211" s="44">
        <v>1.5416000000000001E-2</v>
      </c>
      <c r="N5211" s="119"/>
    </row>
    <row r="5212" spans="4:14" ht="15.75" customHeight="1" x14ac:dyDescent="0.25">
      <c r="D5212" s="40"/>
      <c r="E5212" s="40"/>
      <c r="F5212" s="101">
        <v>43810</v>
      </c>
      <c r="G5212" s="44">
        <v>1.7405E-2</v>
      </c>
      <c r="H5212" s="44">
        <v>1.88738E-2</v>
      </c>
      <c r="I5212" s="44">
        <v>1.88825E-2</v>
      </c>
      <c r="J5212" s="44">
        <v>4.7500000000000001E-2</v>
      </c>
      <c r="K5212" s="44">
        <v>1.7913999999999999E-2</v>
      </c>
      <c r="L5212" s="44">
        <v>1.6262600000000002E-2</v>
      </c>
      <c r="M5212" s="44">
        <v>1.54223E-2</v>
      </c>
      <c r="N5212" s="119"/>
    </row>
    <row r="5213" spans="4:14" ht="15.75" customHeight="1" x14ac:dyDescent="0.25">
      <c r="D5213" s="40"/>
      <c r="E5213" s="40"/>
      <c r="F5213" s="101">
        <v>43811</v>
      </c>
      <c r="G5213" s="44">
        <v>1.73975E-2</v>
      </c>
      <c r="H5213" s="44">
        <v>1.89363E-2</v>
      </c>
      <c r="I5213" s="44">
        <v>1.88638E-2</v>
      </c>
      <c r="J5213" s="44">
        <v>4.7500000000000001E-2</v>
      </c>
      <c r="K5213" s="44">
        <v>1.8922000000000001E-2</v>
      </c>
      <c r="L5213" s="44">
        <v>1.65516E-2</v>
      </c>
      <c r="M5213" s="44">
        <v>1.5422400000000001E-2</v>
      </c>
      <c r="N5213" s="119"/>
    </row>
    <row r="5214" spans="4:14" ht="15.75" customHeight="1" x14ac:dyDescent="0.25">
      <c r="D5214" s="40"/>
      <c r="E5214" s="40"/>
      <c r="F5214" s="101">
        <v>43812</v>
      </c>
      <c r="G5214" s="44">
        <v>1.7373799999999998E-2</v>
      </c>
      <c r="H5214" s="44">
        <v>1.8996300000000001E-2</v>
      </c>
      <c r="I5214" s="44">
        <v>1.9028799999999998E-2</v>
      </c>
      <c r="J5214" s="44">
        <v>4.7500000000000001E-2</v>
      </c>
      <c r="K5214" s="44">
        <v>1.8225999999999999E-2</v>
      </c>
      <c r="L5214" s="44">
        <v>1.6630199999999998E-2</v>
      </c>
      <c r="M5214" s="44">
        <v>1.5425700000000001E-2</v>
      </c>
      <c r="N5214" s="119"/>
    </row>
    <row r="5215" spans="4:14" ht="15.75" customHeight="1" x14ac:dyDescent="0.25">
      <c r="D5215" s="40"/>
      <c r="E5215" s="40"/>
      <c r="F5215" s="101">
        <v>43815</v>
      </c>
      <c r="G5215" s="44">
        <v>1.74488E-2</v>
      </c>
      <c r="H5215" s="44">
        <v>1.8985000000000002E-2</v>
      </c>
      <c r="I5215" s="44">
        <v>1.8933800000000001E-2</v>
      </c>
      <c r="J5215" s="44">
        <v>4.7500000000000001E-2</v>
      </c>
      <c r="K5215" s="44">
        <v>1.8713E-2</v>
      </c>
      <c r="L5215" s="44">
        <v>1.6763399999999998E-2</v>
      </c>
      <c r="M5215" s="44">
        <v>1.5435399999999998E-2</v>
      </c>
      <c r="N5215" s="119"/>
    </row>
    <row r="5216" spans="4:14" ht="15.75" customHeight="1" x14ac:dyDescent="0.25">
      <c r="D5216" s="40"/>
      <c r="E5216" s="40"/>
      <c r="F5216" s="101">
        <v>43816</v>
      </c>
      <c r="G5216" s="44">
        <v>1.76388E-2</v>
      </c>
      <c r="H5216" s="44">
        <v>1.9025E-2</v>
      </c>
      <c r="I5216" s="44">
        <v>1.9046300000000002E-2</v>
      </c>
      <c r="J5216" s="44">
        <v>4.7500000000000001E-2</v>
      </c>
      <c r="K5216" s="44">
        <v>1.8801000000000002E-2</v>
      </c>
      <c r="L5216" s="44">
        <v>1.6801E-2</v>
      </c>
      <c r="M5216" s="44">
        <v>1.5412799999999999E-2</v>
      </c>
      <c r="N5216" s="119"/>
    </row>
    <row r="5217" spans="4:14" ht="15.75" customHeight="1" x14ac:dyDescent="0.25">
      <c r="D5217" s="40"/>
      <c r="E5217" s="40"/>
      <c r="F5217" s="101">
        <v>43817</v>
      </c>
      <c r="G5217" s="44">
        <v>1.76463E-2</v>
      </c>
      <c r="H5217" s="44">
        <v>1.908E-2</v>
      </c>
      <c r="I5217" s="44">
        <v>1.9048799999999998E-2</v>
      </c>
      <c r="J5217" s="44">
        <v>4.7500000000000001E-2</v>
      </c>
      <c r="K5217" s="44">
        <v>1.9169000000000002E-2</v>
      </c>
      <c r="L5217" s="44">
        <v>1.7036900000000001E-2</v>
      </c>
      <c r="M5217" s="44">
        <v>1.5413399999999999E-2</v>
      </c>
      <c r="N5217" s="119"/>
    </row>
    <row r="5218" spans="4:14" ht="15.75" customHeight="1" x14ac:dyDescent="0.25">
      <c r="D5218" s="40"/>
      <c r="E5218" s="40"/>
      <c r="F5218" s="101">
        <v>43818</v>
      </c>
      <c r="G5218" s="44">
        <v>1.7851300000000001E-2</v>
      </c>
      <c r="H5218" s="44">
        <v>1.9277499999999999E-2</v>
      </c>
      <c r="I5218" s="44">
        <v>1.9162499999999999E-2</v>
      </c>
      <c r="J5218" s="44">
        <v>4.7500000000000001E-2</v>
      </c>
      <c r="K5218" s="44">
        <v>1.9204000000000002E-2</v>
      </c>
      <c r="L5218" s="44">
        <v>1.6905300000000002E-2</v>
      </c>
      <c r="M5218" s="44">
        <v>1.54162E-2</v>
      </c>
      <c r="N5218" s="119"/>
    </row>
    <row r="5219" spans="4:14" ht="15.75" customHeight="1" x14ac:dyDescent="0.25">
      <c r="D5219" s="40"/>
      <c r="E5219" s="40"/>
      <c r="F5219" s="101">
        <v>43819</v>
      </c>
      <c r="G5219" s="44">
        <v>1.77988E-2</v>
      </c>
      <c r="H5219" s="44">
        <v>1.93475E-2</v>
      </c>
      <c r="I5219" s="44">
        <v>1.9205E-2</v>
      </c>
      <c r="J5219" s="44">
        <v>4.7500000000000001E-2</v>
      </c>
      <c r="K5219" s="44">
        <v>1.9171000000000001E-2</v>
      </c>
      <c r="L5219" s="44">
        <v>1.6947399999999998E-2</v>
      </c>
      <c r="M5219" s="44">
        <v>1.5419199999999999E-2</v>
      </c>
      <c r="N5219" s="119"/>
    </row>
    <row r="5220" spans="4:14" ht="15.75" customHeight="1" x14ac:dyDescent="0.25">
      <c r="D5220" s="40"/>
      <c r="E5220" s="40"/>
      <c r="F5220" s="101">
        <v>43822</v>
      </c>
      <c r="G5220" s="44">
        <v>1.7920000000000002E-2</v>
      </c>
      <c r="H5220" s="44">
        <v>1.9466300000000002E-2</v>
      </c>
      <c r="I5220" s="44">
        <v>1.9243799999999998E-2</v>
      </c>
      <c r="J5220" s="44">
        <v>4.7500000000000001E-2</v>
      </c>
      <c r="K5220" s="44">
        <v>1.9293999999999999E-2</v>
      </c>
      <c r="L5220" s="44">
        <v>1.71159E-2</v>
      </c>
      <c r="M5220" s="44">
        <v>1.5428900000000001E-2</v>
      </c>
      <c r="N5220" s="119"/>
    </row>
    <row r="5221" spans="4:14" ht="15.75" customHeight="1" x14ac:dyDescent="0.25">
      <c r="D5221" s="40"/>
      <c r="E5221" s="40"/>
      <c r="F5221" s="101">
        <v>43823</v>
      </c>
      <c r="G5221" s="44">
        <v>1.8047500000000001E-2</v>
      </c>
      <c r="H5221" s="44">
        <v>1.9604999999999997E-2</v>
      </c>
      <c r="I5221" s="44">
        <v>1.92125E-2</v>
      </c>
      <c r="J5221" s="44">
        <v>4.7500000000000001E-2</v>
      </c>
      <c r="K5221" s="44">
        <v>1.8995999999999999E-2</v>
      </c>
      <c r="L5221" s="44">
        <v>1.75277E-2</v>
      </c>
      <c r="M5221" s="44">
        <v>1.5435399999999998E-2</v>
      </c>
      <c r="N5221" s="119"/>
    </row>
    <row r="5222" spans="4:14" ht="15.75" customHeight="1" x14ac:dyDescent="0.25">
      <c r="D5222" s="40"/>
      <c r="E5222" s="40"/>
      <c r="F5222" s="101">
        <v>43824</v>
      </c>
      <c r="G5222" s="44" t="s">
        <v>33</v>
      </c>
      <c r="H5222" s="44" t="s">
        <v>33</v>
      </c>
      <c r="I5222" s="44" t="s">
        <v>33</v>
      </c>
      <c r="J5222" s="44" t="s">
        <v>33</v>
      </c>
      <c r="K5222" s="44">
        <v>1.8995999999999999E-2</v>
      </c>
      <c r="L5222" s="44" t="s">
        <v>33</v>
      </c>
      <c r="M5222" s="44">
        <v>1.5435399999999998E-2</v>
      </c>
      <c r="N5222" s="119"/>
    </row>
    <row r="5223" spans="4:14" ht="15.75" customHeight="1" x14ac:dyDescent="0.25">
      <c r="D5223" s="40"/>
      <c r="E5223" s="40"/>
      <c r="F5223" s="101">
        <v>43825</v>
      </c>
      <c r="G5223" s="44" t="s">
        <v>33</v>
      </c>
      <c r="H5223" s="44" t="s">
        <v>33</v>
      </c>
      <c r="I5223" s="44" t="s">
        <v>33</v>
      </c>
      <c r="J5223" s="44">
        <v>4.7500000000000001E-2</v>
      </c>
      <c r="K5223" s="44">
        <v>1.8944000000000003E-2</v>
      </c>
      <c r="L5223" s="44">
        <v>1.7423599999999997E-2</v>
      </c>
      <c r="M5223" s="44">
        <v>1.5438E-2</v>
      </c>
      <c r="N5223" s="119"/>
    </row>
    <row r="5224" spans="4:14" ht="15.75" customHeight="1" x14ac:dyDescent="0.25">
      <c r="D5224" s="40"/>
      <c r="E5224" s="40"/>
      <c r="F5224" s="101">
        <v>43826</v>
      </c>
      <c r="G5224" s="44">
        <v>1.7993800000000001E-2</v>
      </c>
      <c r="H5224" s="44">
        <v>1.94463E-2</v>
      </c>
      <c r="I5224" s="44">
        <v>1.9207499999999999E-2</v>
      </c>
      <c r="J5224" s="44">
        <v>4.7500000000000001E-2</v>
      </c>
      <c r="K5224" s="44">
        <v>1.8752000000000001E-2</v>
      </c>
      <c r="L5224" s="44">
        <v>1.7441399999999999E-2</v>
      </c>
      <c r="M5224" s="44">
        <v>1.5445E-2</v>
      </c>
      <c r="N5224" s="119"/>
    </row>
    <row r="5225" spans="4:14" ht="15.75" customHeight="1" x14ac:dyDescent="0.25">
      <c r="D5225" s="40"/>
      <c r="E5225" s="40"/>
      <c r="F5225" s="101">
        <v>43829</v>
      </c>
      <c r="G5225" s="44">
        <v>1.78088E-2</v>
      </c>
      <c r="H5225" s="44">
        <v>1.9093800000000001E-2</v>
      </c>
      <c r="I5225" s="44">
        <v>1.90875E-2</v>
      </c>
      <c r="J5225" s="44">
        <v>4.7500000000000001E-2</v>
      </c>
      <c r="K5225" s="44">
        <v>1.8787999999999999E-2</v>
      </c>
      <c r="L5225" s="44">
        <v>1.7366900000000001E-2</v>
      </c>
      <c r="M5225" s="44">
        <v>1.54451E-2</v>
      </c>
      <c r="N5225" s="119"/>
    </row>
    <row r="5226" spans="4:14" ht="15.75" customHeight="1" x14ac:dyDescent="0.25">
      <c r="D5226" s="40"/>
      <c r="E5226" s="40"/>
      <c r="F5226" s="101">
        <v>43830</v>
      </c>
      <c r="G5226" s="44">
        <v>1.7624999999999998E-2</v>
      </c>
      <c r="H5226" s="44">
        <v>1.9083799999999998E-2</v>
      </c>
      <c r="I5226" s="44">
        <v>1.9121300000000001E-2</v>
      </c>
      <c r="J5226" s="44">
        <v>4.7500000000000001E-2</v>
      </c>
      <c r="K5226" s="44">
        <v>1.9175000000000001E-2</v>
      </c>
      <c r="L5226" s="44">
        <v>1.75395E-2</v>
      </c>
      <c r="M5226" s="44">
        <v>1.5458000000000001E-2</v>
      </c>
      <c r="N5226" s="119"/>
    </row>
    <row r="5227" spans="4:14" ht="15.75" customHeight="1" x14ac:dyDescent="0.25">
      <c r="D5227" s="40"/>
      <c r="E5227" s="40"/>
      <c r="F5227" s="101">
        <v>43831</v>
      </c>
      <c r="G5227" s="44" t="s">
        <v>33</v>
      </c>
      <c r="H5227" s="44" t="s">
        <v>33</v>
      </c>
      <c r="I5227" s="44" t="s">
        <v>33</v>
      </c>
      <c r="J5227" s="44" t="s">
        <v>33</v>
      </c>
      <c r="K5227" s="44">
        <v>1.9175000000000001E-2</v>
      </c>
      <c r="L5227" s="44" t="s">
        <v>33</v>
      </c>
      <c r="M5227" s="44">
        <v>1.5458000000000001E-2</v>
      </c>
      <c r="N5227" s="119"/>
    </row>
    <row r="5228" spans="4:14" ht="15.75" customHeight="1" x14ac:dyDescent="0.25">
      <c r="D5228" s="40"/>
      <c r="E5228" s="40"/>
      <c r="F5228" s="101">
        <v>43832</v>
      </c>
      <c r="G5228" s="44">
        <v>1.7343799999999999E-2</v>
      </c>
      <c r="H5228" s="44">
        <v>1.9002499999999999E-2</v>
      </c>
      <c r="I5228" s="44">
        <v>1.9095000000000001E-2</v>
      </c>
      <c r="J5228" s="44">
        <v>4.7500000000000001E-2</v>
      </c>
      <c r="K5228" s="44">
        <v>1.8770999999999999E-2</v>
      </c>
      <c r="L5228" s="44">
        <v>1.7466699999999998E-2</v>
      </c>
      <c r="M5228" s="44">
        <v>1.5506800000000001E-2</v>
      </c>
      <c r="N5228" s="119"/>
    </row>
    <row r="5229" spans="4:14" ht="15.75" customHeight="1" x14ac:dyDescent="0.25">
      <c r="D5229" s="40"/>
      <c r="E5229" s="40"/>
      <c r="F5229" s="101">
        <v>43833</v>
      </c>
      <c r="G5229" s="44">
        <v>1.7142500000000001E-2</v>
      </c>
      <c r="H5229" s="44">
        <v>1.87388E-2</v>
      </c>
      <c r="I5229" s="44">
        <v>1.8928799999999999E-2</v>
      </c>
      <c r="J5229" s="44">
        <v>4.7500000000000001E-2</v>
      </c>
      <c r="K5229" s="44">
        <v>1.7881000000000001E-2</v>
      </c>
      <c r="L5229" s="44">
        <v>1.6842299999999998E-2</v>
      </c>
      <c r="M5229" s="44">
        <v>1.5509599999999998E-2</v>
      </c>
      <c r="N5229" s="119"/>
    </row>
    <row r="5230" spans="4:14" ht="15.75" customHeight="1" x14ac:dyDescent="0.25">
      <c r="D5230" s="40"/>
      <c r="E5230" s="40"/>
      <c r="F5230" s="101">
        <v>43836</v>
      </c>
      <c r="G5230" s="44">
        <v>1.69213E-2</v>
      </c>
      <c r="H5230" s="44">
        <v>1.87225E-2</v>
      </c>
      <c r="I5230" s="44">
        <v>1.8942500000000001E-2</v>
      </c>
      <c r="J5230" s="44">
        <v>4.7500000000000001E-2</v>
      </c>
      <c r="K5230" s="44">
        <v>1.8089999999999998E-2</v>
      </c>
      <c r="L5230" s="44">
        <v>1.6315699999999999E-2</v>
      </c>
      <c r="M5230" s="44">
        <v>1.55517E-2</v>
      </c>
      <c r="N5230" s="119"/>
    </row>
    <row r="5231" spans="4:14" ht="15.75" customHeight="1" x14ac:dyDescent="0.25">
      <c r="D5231" s="40"/>
      <c r="E5231" s="40"/>
      <c r="F5231" s="101">
        <v>43837</v>
      </c>
      <c r="G5231" s="44">
        <v>1.6990000000000002E-2</v>
      </c>
      <c r="H5231" s="44">
        <v>1.8779999999999998E-2</v>
      </c>
      <c r="I5231" s="44">
        <v>1.8805000000000002E-2</v>
      </c>
      <c r="J5231" s="44">
        <v>4.7500000000000001E-2</v>
      </c>
      <c r="K5231" s="44">
        <v>1.8177000000000002E-2</v>
      </c>
      <c r="L5231" s="44">
        <v>1.62874E-2</v>
      </c>
      <c r="M5231" s="44">
        <v>1.55646E-2</v>
      </c>
      <c r="N5231" s="119"/>
    </row>
    <row r="5232" spans="4:14" ht="15.75" customHeight="1" x14ac:dyDescent="0.25">
      <c r="D5232" s="40"/>
      <c r="E5232" s="40"/>
      <c r="F5232" s="101">
        <v>43838</v>
      </c>
      <c r="G5232" s="44">
        <v>1.6771299999999999E-2</v>
      </c>
      <c r="H5232" s="44">
        <v>1.8340000000000002E-2</v>
      </c>
      <c r="I5232" s="44">
        <v>1.8743799999999998E-2</v>
      </c>
      <c r="J5232" s="44">
        <v>4.7500000000000001E-2</v>
      </c>
      <c r="K5232" s="44">
        <v>1.8737999999999998E-2</v>
      </c>
      <c r="L5232" s="44">
        <v>1.6262200000000001E-2</v>
      </c>
      <c r="M5232" s="44">
        <v>1.55862E-2</v>
      </c>
      <c r="N5232" s="119"/>
    </row>
    <row r="5233" spans="4:14" ht="15.75" customHeight="1" x14ac:dyDescent="0.25">
      <c r="D5233" s="40"/>
      <c r="E5233" s="40"/>
      <c r="F5233" s="101">
        <v>43839</v>
      </c>
      <c r="G5233" s="44">
        <v>1.6836299999999998E-2</v>
      </c>
      <c r="H5233" s="44">
        <v>1.84788E-2</v>
      </c>
      <c r="I5233" s="44">
        <v>1.8796299999999998E-2</v>
      </c>
      <c r="J5233" s="44">
        <v>4.7500000000000001E-2</v>
      </c>
      <c r="K5233" s="44">
        <v>1.8544999999999999E-2</v>
      </c>
      <c r="L5233" s="44">
        <v>1.64213E-2</v>
      </c>
      <c r="M5233" s="44">
        <v>1.5588200000000002E-2</v>
      </c>
      <c r="N5233" s="119"/>
    </row>
    <row r="5234" spans="4:14" ht="15.75" customHeight="1" x14ac:dyDescent="0.25">
      <c r="D5234" s="40"/>
      <c r="E5234" s="40"/>
      <c r="F5234" s="101">
        <v>43840</v>
      </c>
      <c r="G5234" s="44">
        <v>1.6766300000000001E-2</v>
      </c>
      <c r="H5234" s="44">
        <v>1.8377500000000001E-2</v>
      </c>
      <c r="I5234" s="44">
        <v>1.87213E-2</v>
      </c>
      <c r="J5234" s="44">
        <v>4.7500000000000001E-2</v>
      </c>
      <c r="K5234" s="44">
        <v>1.8196E-2</v>
      </c>
      <c r="L5234" s="44">
        <v>1.6379600000000001E-2</v>
      </c>
      <c r="M5234" s="44">
        <v>1.5590399999999999E-2</v>
      </c>
      <c r="N5234" s="119"/>
    </row>
    <row r="5235" spans="4:14" ht="15.75" customHeight="1" x14ac:dyDescent="0.25">
      <c r="D5235" s="40"/>
      <c r="E5235" s="40"/>
      <c r="F5235" s="101">
        <v>43843</v>
      </c>
      <c r="G5235" s="44">
        <v>1.67625E-2</v>
      </c>
      <c r="H5235" s="44">
        <v>1.8312499999999999E-2</v>
      </c>
      <c r="I5235" s="44">
        <v>1.8725000000000002E-2</v>
      </c>
      <c r="J5235" s="44">
        <v>4.7500000000000001E-2</v>
      </c>
      <c r="K5235" s="44">
        <v>1.8459E-2</v>
      </c>
      <c r="L5235" s="44">
        <v>1.63383E-2</v>
      </c>
      <c r="M5235" s="44">
        <v>1.5616300000000001E-2</v>
      </c>
      <c r="N5235" s="119"/>
    </row>
    <row r="5236" spans="4:14" ht="15.75" customHeight="1" x14ac:dyDescent="0.25">
      <c r="D5236" s="40"/>
      <c r="E5236" s="40"/>
      <c r="F5236" s="101">
        <v>43844</v>
      </c>
      <c r="G5236" s="44">
        <v>1.6696300000000001E-2</v>
      </c>
      <c r="H5236" s="44">
        <v>1.84263E-2</v>
      </c>
      <c r="I5236" s="44">
        <v>1.8645000000000002E-2</v>
      </c>
      <c r="J5236" s="44">
        <v>4.7500000000000001E-2</v>
      </c>
      <c r="K5236" s="44">
        <v>1.8109E-2</v>
      </c>
      <c r="L5236" s="44">
        <v>1.6234100000000001E-2</v>
      </c>
      <c r="M5236" s="44">
        <v>1.5626000000000001E-2</v>
      </c>
      <c r="N5236" s="119"/>
    </row>
    <row r="5237" spans="4:14" ht="15.75" customHeight="1" x14ac:dyDescent="0.25">
      <c r="D5237" s="40"/>
      <c r="E5237" s="40"/>
      <c r="F5237" s="101">
        <v>43845</v>
      </c>
      <c r="G5237" s="44">
        <v>1.669E-2</v>
      </c>
      <c r="H5237" s="44">
        <v>1.8361300000000001E-2</v>
      </c>
      <c r="I5237" s="44">
        <v>1.865E-2</v>
      </c>
      <c r="J5237" s="44">
        <v>4.7500000000000001E-2</v>
      </c>
      <c r="K5237" s="44">
        <v>1.7829999999999999E-2</v>
      </c>
      <c r="L5237" s="44">
        <v>1.6172200000000001E-2</v>
      </c>
      <c r="M5237" s="44">
        <v>1.5651999999999999E-2</v>
      </c>
      <c r="N5237" s="119"/>
    </row>
    <row r="5238" spans="4:14" ht="15.75" customHeight="1" x14ac:dyDescent="0.25">
      <c r="D5238" s="40"/>
      <c r="E5238" s="40"/>
      <c r="F5238" s="101">
        <v>43846</v>
      </c>
      <c r="G5238" s="44">
        <v>1.6577500000000002E-2</v>
      </c>
      <c r="H5238" s="44">
        <v>1.8266299999999999E-2</v>
      </c>
      <c r="I5238" s="44">
        <v>1.84875E-2</v>
      </c>
      <c r="J5238" s="44">
        <v>4.7500000000000001E-2</v>
      </c>
      <c r="K5238" s="44">
        <v>1.8074E-2</v>
      </c>
      <c r="L5238" s="44">
        <v>1.6198300000000002E-2</v>
      </c>
      <c r="M5238" s="44">
        <v>1.5652900000000001E-2</v>
      </c>
      <c r="N5238" s="119"/>
    </row>
    <row r="5239" spans="4:14" ht="15.75" customHeight="1" x14ac:dyDescent="0.25">
      <c r="D5239" s="40"/>
      <c r="E5239" s="40"/>
      <c r="F5239" s="101">
        <v>43847</v>
      </c>
      <c r="G5239" s="44">
        <v>1.6543800000000001E-2</v>
      </c>
      <c r="H5239" s="44">
        <v>1.8191300000000001E-2</v>
      </c>
      <c r="I5239" s="44">
        <v>1.8448800000000001E-2</v>
      </c>
      <c r="J5239" s="44">
        <v>4.7500000000000001E-2</v>
      </c>
      <c r="K5239" s="44">
        <v>1.8214999999999999E-2</v>
      </c>
      <c r="L5239" s="44">
        <v>1.62366E-2</v>
      </c>
      <c r="M5239" s="44">
        <v>1.5657000000000001E-2</v>
      </c>
      <c r="N5239" s="119"/>
    </row>
    <row r="5240" spans="4:14" ht="15.75" customHeight="1" x14ac:dyDescent="0.25">
      <c r="D5240" s="40"/>
      <c r="E5240" s="40"/>
      <c r="F5240" s="101">
        <v>43850</v>
      </c>
      <c r="G5240" s="44">
        <v>1.6533800000000001E-2</v>
      </c>
      <c r="H5240" s="44">
        <v>1.8021300000000001E-2</v>
      </c>
      <c r="I5240" s="44">
        <v>1.8294999999999999E-2</v>
      </c>
      <c r="J5240" s="44" t="s">
        <v>33</v>
      </c>
      <c r="K5240" s="44">
        <v>1.8214999999999999E-2</v>
      </c>
      <c r="L5240" s="44" t="s">
        <v>33</v>
      </c>
      <c r="M5240" s="44">
        <v>1.5657000000000001E-2</v>
      </c>
      <c r="N5240" s="119"/>
    </row>
    <row r="5241" spans="4:14" ht="15.75" customHeight="1" x14ac:dyDescent="0.25">
      <c r="D5241" s="40"/>
      <c r="E5241" s="40"/>
      <c r="F5241" s="101">
        <v>43851</v>
      </c>
      <c r="G5241" s="44">
        <v>1.6594999999999999E-2</v>
      </c>
      <c r="H5241" s="44">
        <v>1.8062499999999999E-2</v>
      </c>
      <c r="I5241" s="44">
        <v>1.83438E-2</v>
      </c>
      <c r="J5241" s="44">
        <v>4.7500000000000001E-2</v>
      </c>
      <c r="K5241" s="44">
        <v>1.7742999999999998E-2</v>
      </c>
      <c r="L5241" s="44">
        <v>1.6086100000000002E-2</v>
      </c>
      <c r="M5241" s="44">
        <v>1.57196E-2</v>
      </c>
      <c r="N5241" s="119"/>
    </row>
    <row r="5242" spans="4:14" ht="15.75" customHeight="1" x14ac:dyDescent="0.25">
      <c r="D5242" s="40"/>
      <c r="E5242" s="40"/>
      <c r="F5242" s="101">
        <v>43852</v>
      </c>
      <c r="G5242" s="44">
        <v>1.6593800000000002E-2</v>
      </c>
      <c r="H5242" s="44">
        <v>1.8008800000000002E-2</v>
      </c>
      <c r="I5242" s="44">
        <v>1.82463E-2</v>
      </c>
      <c r="J5242" s="44">
        <v>4.7500000000000001E-2</v>
      </c>
      <c r="K5242" s="44">
        <v>1.7690999999999998E-2</v>
      </c>
      <c r="L5242" s="44">
        <v>1.60527E-2</v>
      </c>
      <c r="M5242" s="44">
        <v>1.5737899999999999E-2</v>
      </c>
      <c r="N5242" s="119"/>
    </row>
    <row r="5243" spans="4:14" ht="15.75" customHeight="1" x14ac:dyDescent="0.25">
      <c r="D5243" s="40"/>
      <c r="E5243" s="40"/>
      <c r="F5243" s="101">
        <v>43853</v>
      </c>
      <c r="G5243" s="44">
        <v>1.66088E-2</v>
      </c>
      <c r="H5243" s="44">
        <v>1.79413E-2</v>
      </c>
      <c r="I5243" s="44">
        <v>1.8217500000000001E-2</v>
      </c>
      <c r="J5243" s="44">
        <v>4.7500000000000001E-2</v>
      </c>
      <c r="K5243" s="44">
        <v>1.7325E-2</v>
      </c>
      <c r="L5243" s="44">
        <v>1.5936099999999998E-2</v>
      </c>
      <c r="M5243" s="44">
        <v>1.5747799999999999E-2</v>
      </c>
      <c r="N5243" s="119"/>
    </row>
    <row r="5244" spans="4:14" ht="15.75" customHeight="1" x14ac:dyDescent="0.25">
      <c r="D5244" s="40"/>
      <c r="E5244" s="40"/>
      <c r="F5244" s="101">
        <v>43854</v>
      </c>
      <c r="G5244" s="44">
        <v>1.6594999999999999E-2</v>
      </c>
      <c r="H5244" s="44">
        <v>1.7953799999999999E-2</v>
      </c>
      <c r="I5244" s="44">
        <v>1.8052499999999999E-2</v>
      </c>
      <c r="J5244" s="44">
        <v>4.7500000000000001E-2</v>
      </c>
      <c r="K5244" s="44">
        <v>1.6839E-2</v>
      </c>
      <c r="L5244" s="44">
        <v>1.59252E-2</v>
      </c>
      <c r="M5244" s="44">
        <v>1.5758299999999999E-2</v>
      </c>
      <c r="N5244" s="119"/>
    </row>
    <row r="5245" spans="4:14" ht="15.75" customHeight="1" x14ac:dyDescent="0.25">
      <c r="D5245" s="40"/>
      <c r="E5245" s="40"/>
      <c r="F5245" s="101">
        <v>43857</v>
      </c>
      <c r="G5245" s="44">
        <v>1.64925E-2</v>
      </c>
      <c r="H5245" s="44">
        <v>1.7745E-2</v>
      </c>
      <c r="I5245" s="44">
        <v>1.7835E-2</v>
      </c>
      <c r="J5245" s="44">
        <v>4.7500000000000001E-2</v>
      </c>
      <c r="K5245" s="44">
        <v>1.6080000000000001E-2</v>
      </c>
      <c r="L5245" s="44">
        <v>1.59241E-2</v>
      </c>
      <c r="M5245" s="44">
        <v>1.5810100000000001E-2</v>
      </c>
      <c r="N5245" s="119"/>
    </row>
    <row r="5246" spans="4:14" ht="15.75" customHeight="1" x14ac:dyDescent="0.25">
      <c r="D5246" s="40"/>
      <c r="E5246" s="40"/>
      <c r="F5246" s="101">
        <v>43858</v>
      </c>
      <c r="G5246" s="44">
        <v>1.6500000000000001E-2</v>
      </c>
      <c r="H5246" s="44">
        <v>1.7695000000000002E-2</v>
      </c>
      <c r="I5246" s="44">
        <v>1.771E-2</v>
      </c>
      <c r="J5246" s="44">
        <v>4.7500000000000001E-2</v>
      </c>
      <c r="K5246" s="44">
        <v>1.6562E-2</v>
      </c>
      <c r="L5246" s="44">
        <v>1.59095E-2</v>
      </c>
      <c r="M5246" s="44">
        <v>1.5826199999999999E-2</v>
      </c>
      <c r="N5246" s="119"/>
    </row>
    <row r="5247" spans="4:14" ht="15.75" customHeight="1" x14ac:dyDescent="0.25">
      <c r="D5247" s="40"/>
      <c r="E5247" s="40"/>
      <c r="F5247" s="101">
        <v>43859</v>
      </c>
      <c r="G5247" s="44">
        <v>1.6452500000000002E-2</v>
      </c>
      <c r="H5247" s="44">
        <v>1.77713E-2</v>
      </c>
      <c r="I5247" s="44">
        <v>1.7792499999999999E-2</v>
      </c>
      <c r="J5247" s="44">
        <v>4.7500000000000001E-2</v>
      </c>
      <c r="K5247" s="44">
        <v>1.5839000000000002E-2</v>
      </c>
      <c r="L5247" s="44">
        <v>1.5876600000000001E-2</v>
      </c>
      <c r="M5247" s="44">
        <v>1.5843100000000002E-2</v>
      </c>
      <c r="N5247" s="119"/>
    </row>
    <row r="5248" spans="4:14" ht="15.75" customHeight="1" x14ac:dyDescent="0.25">
      <c r="D5248" s="40"/>
      <c r="E5248" s="40"/>
      <c r="F5248" s="101">
        <v>43860</v>
      </c>
      <c r="G5248" s="44">
        <v>1.6549999999999999E-2</v>
      </c>
      <c r="H5248" s="44">
        <v>1.7632499999999999E-2</v>
      </c>
      <c r="I5248" s="44">
        <v>1.7633799999999998E-2</v>
      </c>
      <c r="J5248" s="44">
        <v>4.7500000000000001E-2</v>
      </c>
      <c r="K5248" s="44">
        <v>1.5855999999999999E-2</v>
      </c>
      <c r="L5248" s="44">
        <v>1.5878199999999999E-2</v>
      </c>
      <c r="M5248" s="44">
        <v>1.58611E-2</v>
      </c>
      <c r="N5248" s="119"/>
    </row>
    <row r="5249" spans="4:14" ht="15.75" customHeight="1" x14ac:dyDescent="0.25">
      <c r="D5249" s="40"/>
      <c r="E5249" s="40"/>
      <c r="F5249" s="101">
        <v>43861</v>
      </c>
      <c r="G5249" s="44">
        <v>1.66188E-2</v>
      </c>
      <c r="H5249" s="44">
        <v>1.75113E-2</v>
      </c>
      <c r="I5249" s="44">
        <v>1.7452499999999999E-2</v>
      </c>
      <c r="J5249" s="44">
        <v>4.7500000000000001E-2</v>
      </c>
      <c r="K5249" s="44">
        <v>1.5068E-2</v>
      </c>
      <c r="L5249" s="44">
        <v>1.59644E-2</v>
      </c>
      <c r="M5249" s="44">
        <v>1.5862600000000001E-2</v>
      </c>
      <c r="N5249" s="119"/>
    </row>
    <row r="5250" spans="4:14" ht="15.75" customHeight="1" x14ac:dyDescent="0.25">
      <c r="D5250" s="40"/>
      <c r="E5250" s="40"/>
      <c r="F5250" s="101">
        <v>43864</v>
      </c>
      <c r="G5250" s="44">
        <v>1.6677500000000001E-2</v>
      </c>
      <c r="H5250" s="44">
        <v>1.7410000000000002E-2</v>
      </c>
      <c r="I5250" s="44">
        <v>1.7170000000000001E-2</v>
      </c>
      <c r="J5250" s="44">
        <v>4.7500000000000001E-2</v>
      </c>
      <c r="K5250" s="44">
        <v>1.5271999999999999E-2</v>
      </c>
      <c r="L5250" s="44">
        <v>1.6023300000000001E-2</v>
      </c>
      <c r="M5250" s="44">
        <v>1.58646E-2</v>
      </c>
      <c r="N5250" s="119"/>
    </row>
    <row r="5251" spans="4:14" ht="15.75" customHeight="1" x14ac:dyDescent="0.25">
      <c r="D5251" s="40"/>
      <c r="E5251" s="40"/>
      <c r="F5251" s="101">
        <v>43865</v>
      </c>
      <c r="G5251" s="44">
        <v>1.66625E-2</v>
      </c>
      <c r="H5251" s="44">
        <v>1.7373799999999998E-2</v>
      </c>
      <c r="I5251" s="44">
        <v>1.7434999999999999E-2</v>
      </c>
      <c r="J5251" s="44">
        <v>4.7500000000000001E-2</v>
      </c>
      <c r="K5251" s="44">
        <v>1.5990999999999998E-2</v>
      </c>
      <c r="L5251" s="44">
        <v>1.60666E-2</v>
      </c>
      <c r="M5251" s="44">
        <v>1.5881900000000001E-2</v>
      </c>
      <c r="N5251" s="119"/>
    </row>
    <row r="5252" spans="4:14" ht="15.75" customHeight="1" x14ac:dyDescent="0.25">
      <c r="D5252" s="40"/>
      <c r="E5252" s="40"/>
      <c r="F5252" s="101">
        <v>43866</v>
      </c>
      <c r="G5252" s="44">
        <v>1.6696300000000001E-2</v>
      </c>
      <c r="H5252" s="44">
        <v>1.7416299999999999E-2</v>
      </c>
      <c r="I5252" s="44">
        <v>1.7588800000000002E-2</v>
      </c>
      <c r="J5252" s="44">
        <v>4.7500000000000001E-2</v>
      </c>
      <c r="K5252" s="44">
        <v>1.6508000000000002E-2</v>
      </c>
      <c r="L5252" s="44">
        <v>1.6102099999999998E-2</v>
      </c>
      <c r="M5252" s="44">
        <v>1.57541E-2</v>
      </c>
      <c r="N5252" s="119"/>
    </row>
    <row r="5253" spans="4:14" ht="15.75" customHeight="1" x14ac:dyDescent="0.25">
      <c r="D5253" s="40"/>
      <c r="E5253" s="40"/>
      <c r="F5253" s="101">
        <v>43867</v>
      </c>
      <c r="G5253" s="44">
        <v>1.6708799999999999E-2</v>
      </c>
      <c r="H5253" s="44">
        <v>1.73413E-2</v>
      </c>
      <c r="I5253" s="44">
        <v>1.7496299999999999E-2</v>
      </c>
      <c r="J5253" s="44">
        <v>4.7500000000000001E-2</v>
      </c>
      <c r="K5253" s="44">
        <v>1.6422000000000003E-2</v>
      </c>
      <c r="L5253" s="44">
        <v>1.6135E-2</v>
      </c>
      <c r="M5253" s="44">
        <v>1.5591799999999999E-2</v>
      </c>
      <c r="N5253" s="119"/>
    </row>
    <row r="5254" spans="4:14" ht="15.75" customHeight="1" x14ac:dyDescent="0.25">
      <c r="D5254" s="40"/>
      <c r="E5254" s="40"/>
      <c r="F5254" s="101">
        <v>43868</v>
      </c>
      <c r="G5254" s="44">
        <v>1.6652500000000001E-2</v>
      </c>
      <c r="H5254" s="44">
        <v>1.7308799999999999E-2</v>
      </c>
      <c r="I5254" s="44">
        <v>1.7403800000000001E-2</v>
      </c>
      <c r="J5254" s="44">
        <v>4.7500000000000001E-2</v>
      </c>
      <c r="K5254" s="44">
        <v>1.5834000000000001E-2</v>
      </c>
      <c r="L5254" s="44">
        <v>1.6124300000000001E-2</v>
      </c>
      <c r="M5254" s="44">
        <v>1.5138199999999999E-2</v>
      </c>
      <c r="N5254" s="119"/>
    </row>
    <row r="5255" spans="4:14" ht="15.75" customHeight="1" x14ac:dyDescent="0.25">
      <c r="D5255" s="40"/>
      <c r="E5255" s="40"/>
      <c r="F5255" s="101">
        <v>43871</v>
      </c>
      <c r="G5255" s="44">
        <v>1.6578800000000001E-2</v>
      </c>
      <c r="H5255" s="44">
        <v>1.7131300000000002E-2</v>
      </c>
      <c r="I5255" s="44">
        <v>1.7206300000000001E-2</v>
      </c>
      <c r="J5255" s="44">
        <v>4.7500000000000001E-2</v>
      </c>
      <c r="K5255" s="44">
        <v>1.5696000000000002E-2</v>
      </c>
      <c r="L5255" s="44">
        <v>1.6105400000000002E-2</v>
      </c>
      <c r="M5255" s="44">
        <v>1.4922100000000001E-2</v>
      </c>
      <c r="N5255" s="119"/>
    </row>
    <row r="5256" spans="4:14" ht="15.75" customHeight="1" x14ac:dyDescent="0.25">
      <c r="D5256" s="40"/>
      <c r="E5256" s="40"/>
      <c r="F5256" s="101">
        <v>43872</v>
      </c>
      <c r="G5256" s="44">
        <v>1.6527500000000001E-2</v>
      </c>
      <c r="H5256" s="44">
        <v>1.7072500000000001E-2</v>
      </c>
      <c r="I5256" s="44">
        <v>1.7245E-2</v>
      </c>
      <c r="J5256" s="44">
        <v>4.7500000000000001E-2</v>
      </c>
      <c r="K5256" s="44">
        <v>1.6005999999999999E-2</v>
      </c>
      <c r="L5256" s="44">
        <v>1.6049799999999999E-2</v>
      </c>
      <c r="M5256" s="44">
        <v>1.4759899999999999E-2</v>
      </c>
      <c r="N5256" s="119"/>
    </row>
    <row r="5257" spans="4:14" ht="15.75" customHeight="1" x14ac:dyDescent="0.25">
      <c r="D5257" s="40"/>
      <c r="E5257" s="40"/>
      <c r="F5257" s="101">
        <v>43873</v>
      </c>
      <c r="G5257" s="44">
        <v>1.65013E-2</v>
      </c>
      <c r="H5257" s="44">
        <v>1.7037500000000001E-2</v>
      </c>
      <c r="I5257" s="44">
        <v>1.72538E-2</v>
      </c>
      <c r="J5257" s="44">
        <v>4.7500000000000001E-2</v>
      </c>
      <c r="K5257" s="44">
        <v>1.6333E-2</v>
      </c>
      <c r="L5257" s="44">
        <v>1.5979799999999999E-2</v>
      </c>
      <c r="M5257" s="44">
        <v>1.4611400000000002E-2</v>
      </c>
      <c r="N5257" s="119"/>
    </row>
    <row r="5258" spans="4:14" ht="15.75" customHeight="1" x14ac:dyDescent="0.25">
      <c r="D5258" s="40"/>
      <c r="E5258" s="40"/>
      <c r="F5258" s="101">
        <v>43874</v>
      </c>
      <c r="G5258" s="44">
        <v>1.6585000000000003E-2</v>
      </c>
      <c r="H5258" s="44">
        <v>1.6916299999999999E-2</v>
      </c>
      <c r="I5258" s="44">
        <v>1.71288E-2</v>
      </c>
      <c r="J5258" s="44">
        <v>4.7500000000000001E-2</v>
      </c>
      <c r="K5258" s="44">
        <v>1.6173E-2</v>
      </c>
      <c r="L5258" s="44">
        <v>1.5960800000000001E-2</v>
      </c>
      <c r="M5258" s="44">
        <v>1.4483699999999999E-2</v>
      </c>
      <c r="N5258" s="119"/>
    </row>
    <row r="5259" spans="4:14" ht="15.75" customHeight="1" x14ac:dyDescent="0.25">
      <c r="D5259" s="40"/>
      <c r="E5259" s="40"/>
      <c r="F5259" s="101">
        <v>43875</v>
      </c>
      <c r="G5259" s="44">
        <v>1.65825E-2</v>
      </c>
      <c r="H5259" s="44">
        <v>1.6917500000000002E-2</v>
      </c>
      <c r="I5259" s="44">
        <v>1.7100000000000001E-2</v>
      </c>
      <c r="J5259" s="44">
        <v>4.7500000000000001E-2</v>
      </c>
      <c r="K5259" s="44">
        <v>1.5848000000000001E-2</v>
      </c>
      <c r="L5259" s="44">
        <v>1.5949700000000001E-2</v>
      </c>
      <c r="M5259" s="44">
        <v>1.41079E-2</v>
      </c>
      <c r="N5259" s="119"/>
    </row>
    <row r="5260" spans="4:14" ht="15.75" customHeight="1" x14ac:dyDescent="0.25">
      <c r="D5260" s="40"/>
      <c r="E5260" s="40"/>
      <c r="F5260" s="101">
        <v>43878</v>
      </c>
      <c r="G5260" s="44">
        <v>1.6467499999999999E-2</v>
      </c>
      <c r="H5260" s="44">
        <v>1.6928800000000001E-2</v>
      </c>
      <c r="I5260" s="44">
        <v>1.7248799999999998E-2</v>
      </c>
      <c r="J5260" s="44" t="s">
        <v>33</v>
      </c>
      <c r="K5260" s="44">
        <v>1.5848000000000001E-2</v>
      </c>
      <c r="L5260" s="44" t="s">
        <v>33</v>
      </c>
      <c r="M5260" s="44">
        <v>1.41079E-2</v>
      </c>
      <c r="N5260" s="119"/>
    </row>
    <row r="5261" spans="4:14" ht="15.75" customHeight="1" x14ac:dyDescent="0.25">
      <c r="D5261" s="40"/>
      <c r="E5261" s="40"/>
      <c r="F5261" s="101">
        <v>43879</v>
      </c>
      <c r="G5261" s="44">
        <v>1.6469999999999999E-2</v>
      </c>
      <c r="H5261" s="44">
        <v>1.6946300000000001E-2</v>
      </c>
      <c r="I5261" s="44">
        <v>1.7148799999999999E-2</v>
      </c>
      <c r="J5261" s="44">
        <v>4.7500000000000001E-2</v>
      </c>
      <c r="K5261" s="44">
        <v>1.5609999999999999E-2</v>
      </c>
      <c r="L5261" s="44">
        <v>1.5951900000000001E-2</v>
      </c>
      <c r="M5261" s="44">
        <v>1.31755E-2</v>
      </c>
      <c r="N5261" s="119"/>
    </row>
    <row r="5262" spans="4:14" ht="15.75" customHeight="1" x14ac:dyDescent="0.25">
      <c r="D5262" s="40"/>
      <c r="E5262" s="40"/>
      <c r="F5262" s="101">
        <v>43880</v>
      </c>
      <c r="G5262" s="44">
        <v>1.63938E-2</v>
      </c>
      <c r="H5262" s="44">
        <v>1.6959999999999999E-2</v>
      </c>
      <c r="I5262" s="44">
        <v>1.6987499999999999E-2</v>
      </c>
      <c r="J5262" s="44">
        <v>4.7500000000000001E-2</v>
      </c>
      <c r="K5262" s="44">
        <v>1.5661000000000001E-2</v>
      </c>
      <c r="L5262" s="44">
        <v>1.5971900000000001E-2</v>
      </c>
      <c r="M5262" s="44">
        <v>1.2657700000000001E-2</v>
      </c>
      <c r="N5262" s="119"/>
    </row>
    <row r="5263" spans="4:14" ht="15.75" customHeight="1" x14ac:dyDescent="0.25">
      <c r="D5263" s="40"/>
      <c r="E5263" s="40"/>
      <c r="F5263" s="101">
        <v>43881</v>
      </c>
      <c r="G5263" s="44">
        <v>1.6288800000000003E-2</v>
      </c>
      <c r="H5263" s="44">
        <v>1.6827499999999999E-2</v>
      </c>
      <c r="I5263" s="44">
        <v>1.6956300000000001E-2</v>
      </c>
      <c r="J5263" s="44">
        <v>4.7500000000000001E-2</v>
      </c>
      <c r="K5263" s="44">
        <v>1.5152000000000001E-2</v>
      </c>
      <c r="L5263" s="44">
        <v>1.5944100000000003E-2</v>
      </c>
      <c r="M5263" s="44">
        <v>1.2129600000000001E-2</v>
      </c>
      <c r="N5263" s="119"/>
    </row>
    <row r="5264" spans="4:14" ht="15.75" customHeight="1" x14ac:dyDescent="0.25">
      <c r="D5264" s="40"/>
      <c r="E5264" s="40"/>
      <c r="F5264" s="101">
        <v>43882</v>
      </c>
      <c r="G5264" s="44">
        <v>1.6267500000000001E-2</v>
      </c>
      <c r="H5264" s="44">
        <v>1.6792499999999998E-2</v>
      </c>
      <c r="I5264" s="44">
        <v>1.6747499999999998E-2</v>
      </c>
      <c r="J5264" s="44">
        <v>4.7500000000000001E-2</v>
      </c>
      <c r="K5264" s="44">
        <v>1.4713E-2</v>
      </c>
      <c r="L5264" s="44">
        <v>1.5926599999999999E-2</v>
      </c>
      <c r="M5264" s="44">
        <v>1.0869200000000001E-2</v>
      </c>
      <c r="N5264" s="119"/>
    </row>
    <row r="5265" spans="4:14" ht="15.75" customHeight="1" x14ac:dyDescent="0.25">
      <c r="D5265" s="40"/>
      <c r="E5265" s="40"/>
      <c r="F5265" s="101">
        <v>43885</v>
      </c>
      <c r="G5265" s="44">
        <v>1.61613E-2</v>
      </c>
      <c r="H5265" s="44">
        <v>1.64663E-2</v>
      </c>
      <c r="I5265" s="44">
        <v>1.62763E-2</v>
      </c>
      <c r="J5265" s="44">
        <v>4.7500000000000001E-2</v>
      </c>
      <c r="K5265" s="44">
        <v>1.3705E-2</v>
      </c>
      <c r="L5265" s="44">
        <v>1.58762E-2</v>
      </c>
      <c r="M5265" s="44">
        <v>9.9899000000000012E-3</v>
      </c>
      <c r="N5265" s="119"/>
    </row>
    <row r="5266" spans="4:14" ht="15.75" customHeight="1" x14ac:dyDescent="0.25">
      <c r="D5266" s="40"/>
      <c r="E5266" s="40"/>
      <c r="F5266" s="101">
        <v>43886</v>
      </c>
      <c r="G5266" s="44">
        <v>1.61263E-2</v>
      </c>
      <c r="H5266" s="44">
        <v>1.63763E-2</v>
      </c>
      <c r="I5266" s="44">
        <v>1.62863E-2</v>
      </c>
      <c r="J5266" s="44">
        <v>4.7500000000000001E-2</v>
      </c>
      <c r="K5266" s="44">
        <v>1.3521E-2</v>
      </c>
      <c r="L5266" s="44">
        <v>1.5855999999999999E-2</v>
      </c>
      <c r="M5266" s="44">
        <v>9.4481000000000009E-3</v>
      </c>
      <c r="N5266" s="119"/>
    </row>
    <row r="5267" spans="4:14" ht="15.75" customHeight="1" x14ac:dyDescent="0.25">
      <c r="D5267" s="40"/>
      <c r="E5267" s="40"/>
      <c r="F5267" s="101">
        <v>43887</v>
      </c>
      <c r="G5267" s="44">
        <v>1.6033800000000001E-2</v>
      </c>
      <c r="H5267" s="44">
        <v>1.6132500000000001E-2</v>
      </c>
      <c r="I5267" s="44">
        <v>1.59025E-2</v>
      </c>
      <c r="J5267" s="44">
        <v>4.7500000000000001E-2</v>
      </c>
      <c r="K5267" s="44">
        <v>1.3370999999999999E-2</v>
      </c>
      <c r="L5267" s="44">
        <v>1.58487E-2</v>
      </c>
      <c r="M5267" s="44">
        <v>8.9029E-3</v>
      </c>
      <c r="N5267" s="119"/>
    </row>
    <row r="5268" spans="4:14" ht="15.75" customHeight="1" x14ac:dyDescent="0.25">
      <c r="D5268" s="40"/>
      <c r="E5268" s="40"/>
      <c r="F5268" s="101">
        <v>43888</v>
      </c>
      <c r="G5268" s="44">
        <v>1.58113E-2</v>
      </c>
      <c r="H5268" s="44">
        <v>1.58038E-2</v>
      </c>
      <c r="I5268" s="44">
        <v>1.5332500000000001E-2</v>
      </c>
      <c r="J5268" s="44">
        <v>4.7500000000000001E-2</v>
      </c>
      <c r="K5268" s="44">
        <v>1.2607E-2</v>
      </c>
      <c r="L5268" s="44">
        <v>1.5805800000000002E-2</v>
      </c>
      <c r="M5268" s="44">
        <v>8.3610999999999998E-3</v>
      </c>
      <c r="N5268" s="119"/>
    </row>
    <row r="5269" spans="4:14" ht="15.75" customHeight="1" x14ac:dyDescent="0.25">
      <c r="D5269" s="40"/>
      <c r="E5269" s="40"/>
      <c r="F5269" s="101">
        <v>43889</v>
      </c>
      <c r="G5269" s="44">
        <v>1.5152499999999999E-2</v>
      </c>
      <c r="H5269" s="44">
        <v>1.46275E-2</v>
      </c>
      <c r="I5269" s="44">
        <v>1.3972500000000001E-2</v>
      </c>
      <c r="J5269" s="44">
        <v>4.7500000000000001E-2</v>
      </c>
      <c r="K5269" s="44">
        <v>1.1486000000000001E-2</v>
      </c>
      <c r="L5269" s="44">
        <v>1.5762600000000002E-2</v>
      </c>
      <c r="M5269" s="44">
        <v>7.3214000000000005E-3</v>
      </c>
      <c r="N5269" s="119"/>
    </row>
    <row r="5270" spans="4:14" ht="15.75" customHeight="1" x14ac:dyDescent="0.25">
      <c r="D5270" s="40"/>
      <c r="E5270" s="40"/>
      <c r="F5270" s="101">
        <v>43892</v>
      </c>
      <c r="G5270" s="44">
        <v>1.35575E-2</v>
      </c>
      <c r="H5270" s="44">
        <v>1.25375E-2</v>
      </c>
      <c r="I5270" s="44">
        <v>1.1983799999999999E-2</v>
      </c>
      <c r="J5270" s="44">
        <v>4.7500000000000001E-2</v>
      </c>
      <c r="K5270" s="44">
        <v>1.1632E-2</v>
      </c>
      <c r="L5270" s="44">
        <v>1.5659300000000001E-2</v>
      </c>
      <c r="M5270" s="44">
        <v>5.7818999999999995E-3</v>
      </c>
      <c r="N5270" s="119"/>
    </row>
    <row r="5271" spans="4:14" ht="15.75" customHeight="1" x14ac:dyDescent="0.25">
      <c r="D5271" s="40"/>
      <c r="E5271" s="40"/>
      <c r="F5271" s="101">
        <v>43893</v>
      </c>
      <c r="G5271" s="44">
        <v>1.3767499999999998E-2</v>
      </c>
      <c r="H5271" s="44">
        <v>1.31425E-2</v>
      </c>
      <c r="I5271" s="44">
        <v>1.252E-2</v>
      </c>
      <c r="J5271" s="44">
        <v>4.7500000000000001E-2</v>
      </c>
      <c r="K5271" s="44">
        <v>9.9900000000000006E-3</v>
      </c>
      <c r="L5271" s="44">
        <v>1.55368E-2</v>
      </c>
      <c r="M5271" s="44">
        <v>5.2719999999999998E-3</v>
      </c>
      <c r="N5271" s="119"/>
    </row>
    <row r="5272" spans="4:14" ht="15.75" customHeight="1" x14ac:dyDescent="0.25">
      <c r="D5272" s="40"/>
      <c r="E5272" s="40"/>
      <c r="F5272" s="101">
        <v>43894</v>
      </c>
      <c r="G5272" s="44">
        <v>1.0162500000000001E-2</v>
      </c>
      <c r="H5272" s="44">
        <v>1.0006299999999999E-2</v>
      </c>
      <c r="I5272" s="44">
        <v>9.8887999999999997E-3</v>
      </c>
      <c r="J5272" s="44">
        <v>4.2500000000000003E-2</v>
      </c>
      <c r="K5272" s="44">
        <v>1.0522E-2</v>
      </c>
      <c r="L5272" s="44">
        <v>1.48249E-2</v>
      </c>
      <c r="M5272" s="44">
        <v>4.4644000000000003E-3</v>
      </c>
      <c r="N5272" s="119"/>
    </row>
    <row r="5273" spans="4:14" ht="15.75" customHeight="1" x14ac:dyDescent="0.25">
      <c r="D5273" s="40"/>
      <c r="E5273" s="40"/>
      <c r="F5273" s="101">
        <v>43895</v>
      </c>
      <c r="G5273" s="44">
        <v>1.0051300000000001E-2</v>
      </c>
      <c r="H5273" s="44">
        <v>9.9887999999999991E-3</v>
      </c>
      <c r="I5273" s="44">
        <v>9.7462999999999994E-3</v>
      </c>
      <c r="J5273" s="44">
        <v>4.2500000000000003E-2</v>
      </c>
      <c r="K5273" s="44">
        <v>9.1199999999999996E-3</v>
      </c>
      <c r="L5273" s="44">
        <v>1.37302E-2</v>
      </c>
      <c r="M5273" s="44">
        <v>4.2193999999999999E-3</v>
      </c>
      <c r="N5273" s="119"/>
    </row>
    <row r="5274" spans="4:14" ht="15.75" customHeight="1" x14ac:dyDescent="0.25">
      <c r="D5274" s="40"/>
      <c r="E5274" s="40"/>
      <c r="F5274" s="101">
        <v>43896</v>
      </c>
      <c r="G5274" s="44">
        <v>8.6262999999999999E-3</v>
      </c>
      <c r="H5274" s="44">
        <v>8.9600000000000009E-3</v>
      </c>
      <c r="I5274" s="44">
        <v>8.7988000000000007E-3</v>
      </c>
      <c r="J5274" s="44">
        <v>4.2500000000000003E-2</v>
      </c>
      <c r="K5274" s="44">
        <v>7.6229999999999996E-3</v>
      </c>
      <c r="L5274" s="44">
        <v>1.2408300000000001E-2</v>
      </c>
      <c r="M5274" s="44">
        <v>3.9940999999999996E-3</v>
      </c>
      <c r="N5274" s="119"/>
    </row>
    <row r="5275" spans="4:14" ht="15.75" customHeight="1" x14ac:dyDescent="0.25">
      <c r="D5275" s="40"/>
      <c r="E5275" s="40"/>
      <c r="F5275" s="101">
        <v>43899</v>
      </c>
      <c r="G5275" s="44">
        <v>7.2487999999999997E-3</v>
      </c>
      <c r="H5275" s="44">
        <v>7.6812999999999994E-3</v>
      </c>
      <c r="I5275" s="44">
        <v>7.3538000000000006E-3</v>
      </c>
      <c r="J5275" s="44">
        <v>4.2500000000000003E-2</v>
      </c>
      <c r="K5275" s="44">
        <v>5.4069999999999995E-3</v>
      </c>
      <c r="L5275" s="44">
        <v>1.0360299999999999E-2</v>
      </c>
      <c r="M5275" s="44">
        <v>2.9389999999999998E-3</v>
      </c>
      <c r="N5275" s="119"/>
    </row>
    <row r="5276" spans="4:14" ht="15.75" customHeight="1" x14ac:dyDescent="0.25">
      <c r="D5276" s="40"/>
      <c r="E5276" s="40"/>
      <c r="F5276" s="101">
        <v>43900</v>
      </c>
      <c r="G5276" s="44">
        <v>8.1137999999999991E-3</v>
      </c>
      <c r="H5276" s="44">
        <v>7.8413000000000007E-3</v>
      </c>
      <c r="I5276" s="44">
        <v>7.6963000000000005E-3</v>
      </c>
      <c r="J5276" s="44">
        <v>4.2500000000000003E-2</v>
      </c>
      <c r="K5276" s="44">
        <v>8.0300000000000007E-3</v>
      </c>
      <c r="L5276" s="44">
        <v>1.0337900000000001E-2</v>
      </c>
      <c r="M5276" s="44">
        <v>2.3708000000000002E-3</v>
      </c>
      <c r="N5276" s="119"/>
    </row>
    <row r="5277" spans="4:14" ht="15.75" customHeight="1" x14ac:dyDescent="0.25">
      <c r="D5277" s="40"/>
      <c r="E5277" s="40"/>
      <c r="F5277" s="101">
        <v>43901</v>
      </c>
      <c r="G5277" s="44">
        <v>7.9662999999999991E-3</v>
      </c>
      <c r="H5277" s="44">
        <v>7.7249999999999992E-3</v>
      </c>
      <c r="I5277" s="44">
        <v>7.4399999999999996E-3</v>
      </c>
      <c r="J5277" s="44">
        <v>4.2500000000000003E-2</v>
      </c>
      <c r="K5277" s="44">
        <v>8.6950000000000013E-3</v>
      </c>
      <c r="L5277" s="44">
        <v>9.8673000000000007E-3</v>
      </c>
      <c r="M5277" s="44">
        <v>2.1061999999999999E-3</v>
      </c>
      <c r="N5277" s="119"/>
    </row>
    <row r="5278" spans="4:14" ht="15.75" customHeight="1" x14ac:dyDescent="0.25">
      <c r="D5278" s="40"/>
      <c r="E5278" s="40"/>
      <c r="F5278" s="101">
        <v>43902</v>
      </c>
      <c r="G5278" s="44">
        <v>7.0463000000000001E-3</v>
      </c>
      <c r="H5278" s="44">
        <v>7.4050000000000001E-3</v>
      </c>
      <c r="I5278" s="44">
        <v>7.3787999999999996E-3</v>
      </c>
      <c r="J5278" s="44">
        <v>4.2500000000000003E-2</v>
      </c>
      <c r="K5278" s="44">
        <v>8.0420000000000005E-3</v>
      </c>
      <c r="L5278" s="44">
        <v>9.9486999999999996E-3</v>
      </c>
      <c r="M5278" s="44">
        <v>1.8126000000000001E-3</v>
      </c>
      <c r="N5278" s="119"/>
    </row>
    <row r="5279" spans="4:14" ht="15.75" customHeight="1" x14ac:dyDescent="0.25">
      <c r="D5279" s="40"/>
      <c r="E5279" s="40"/>
      <c r="F5279" s="101">
        <v>43903</v>
      </c>
      <c r="G5279" s="44">
        <v>8.0012999999999994E-3</v>
      </c>
      <c r="H5279" s="44">
        <v>8.4313000000000009E-3</v>
      </c>
      <c r="I5279" s="44">
        <v>8.2138000000000003E-3</v>
      </c>
      <c r="J5279" s="44">
        <v>4.2500000000000003E-2</v>
      </c>
      <c r="K5279" s="44">
        <v>9.6030000000000004E-3</v>
      </c>
      <c r="L5279" s="44">
        <v>9.9787999999999995E-3</v>
      </c>
      <c r="M5279" s="44">
        <v>1.4839E-3</v>
      </c>
      <c r="N5279" s="119"/>
    </row>
    <row r="5280" spans="4:14" ht="15.75" customHeight="1" x14ac:dyDescent="0.25">
      <c r="D5280" s="40"/>
      <c r="E5280" s="40"/>
      <c r="F5280" s="101">
        <v>43906</v>
      </c>
      <c r="G5280" s="44">
        <v>6.1162999999999999E-3</v>
      </c>
      <c r="H5280" s="44">
        <v>8.8938000000000003E-3</v>
      </c>
      <c r="I5280" s="44">
        <v>8.4375000000000006E-3</v>
      </c>
      <c r="J5280" s="44">
        <v>3.2500000000000001E-2</v>
      </c>
      <c r="K5280" s="44">
        <v>7.1819999999999991E-3</v>
      </c>
      <c r="L5280" s="44">
        <v>9.8714000000000007E-3</v>
      </c>
      <c r="M5280" s="44">
        <v>4.548E-4</v>
      </c>
      <c r="N5280" s="119"/>
    </row>
    <row r="5281" spans="4:14" ht="15.75" customHeight="1" x14ac:dyDescent="0.25">
      <c r="D5281" s="40"/>
      <c r="E5281" s="40"/>
      <c r="F5281" s="101">
        <v>43907</v>
      </c>
      <c r="G5281" s="44">
        <v>7.4999999999999997E-3</v>
      </c>
      <c r="H5281" s="44">
        <v>1.05188E-2</v>
      </c>
      <c r="I5281" s="44">
        <v>9.130000000000001E-3</v>
      </c>
      <c r="J5281" s="44">
        <v>3.2500000000000001E-2</v>
      </c>
      <c r="K5281" s="44">
        <v>1.0784E-2</v>
      </c>
      <c r="L5281" s="44">
        <v>1.0181599999999999E-2</v>
      </c>
      <c r="M5281" s="44">
        <v>3.8059999999999998E-4</v>
      </c>
      <c r="N5281" s="119"/>
    </row>
    <row r="5282" spans="4:14" ht="15.75" customHeight="1" x14ac:dyDescent="0.25">
      <c r="D5282" s="40"/>
      <c r="E5282" s="40"/>
      <c r="F5282" s="101">
        <v>43908</v>
      </c>
      <c r="G5282" s="44">
        <v>7.7288000000000001E-3</v>
      </c>
      <c r="H5282" s="44">
        <v>1.1157500000000001E-2</v>
      </c>
      <c r="I5282" s="44">
        <v>9.5199999999999989E-3</v>
      </c>
      <c r="J5282" s="44">
        <v>3.2500000000000001E-2</v>
      </c>
      <c r="K5282" s="44">
        <v>1.1915E-2</v>
      </c>
      <c r="L5282" s="44">
        <v>1.0184800000000001E-2</v>
      </c>
      <c r="M5282" s="44">
        <v>2.2120000000000001E-4</v>
      </c>
      <c r="N5282" s="119"/>
    </row>
    <row r="5283" spans="4:14" ht="15.75" customHeight="1" x14ac:dyDescent="0.25">
      <c r="D5283" s="40"/>
      <c r="E5283" s="40"/>
      <c r="F5283" s="101">
        <v>43909</v>
      </c>
      <c r="G5283" s="44">
        <v>9.2362999999999994E-3</v>
      </c>
      <c r="H5283" s="44">
        <v>1.19513E-2</v>
      </c>
      <c r="I5283" s="44">
        <v>9.7949999999999999E-3</v>
      </c>
      <c r="J5283" s="44">
        <v>3.2500000000000001E-2</v>
      </c>
      <c r="K5283" s="44">
        <v>1.1404000000000001E-2</v>
      </c>
      <c r="L5283" s="44">
        <v>1.00669E-2</v>
      </c>
      <c r="M5283" s="44">
        <v>1.9689999999999999E-4</v>
      </c>
      <c r="N5283" s="119"/>
    </row>
    <row r="5284" spans="4:14" ht="15.75" customHeight="1" x14ac:dyDescent="0.25">
      <c r="D5284" s="40"/>
      <c r="E5284" s="40"/>
      <c r="F5284" s="101">
        <v>43910</v>
      </c>
      <c r="G5284" s="44">
        <v>9.2849999999999999E-3</v>
      </c>
      <c r="H5284" s="44">
        <v>1.20413E-2</v>
      </c>
      <c r="I5284" s="44">
        <v>9.9424999999999999E-3</v>
      </c>
      <c r="J5284" s="44">
        <v>3.2500000000000001E-2</v>
      </c>
      <c r="K5284" s="44">
        <v>8.4539999999999997E-3</v>
      </c>
      <c r="L5284" s="44">
        <v>1.0115600000000001E-2</v>
      </c>
      <c r="M5284" s="44">
        <v>1.839E-4</v>
      </c>
      <c r="N5284" s="119"/>
    </row>
    <row r="5285" spans="4:14" ht="15.75" customHeight="1" x14ac:dyDescent="0.25">
      <c r="D5285" s="40"/>
      <c r="E5285" s="40"/>
      <c r="F5285" s="101">
        <v>43913</v>
      </c>
      <c r="G5285" s="44">
        <v>9.4663000000000004E-3</v>
      </c>
      <c r="H5285" s="44">
        <v>1.21563E-2</v>
      </c>
      <c r="I5285" s="44">
        <v>9.7324999999999998E-3</v>
      </c>
      <c r="J5285" s="44">
        <v>3.2500000000000001E-2</v>
      </c>
      <c r="K5285" s="44">
        <v>7.8630000000000002E-3</v>
      </c>
      <c r="L5285" s="44">
        <v>1.02868E-2</v>
      </c>
      <c r="M5285" s="44">
        <v>1.5810000000000002E-4</v>
      </c>
      <c r="N5285" s="119"/>
    </row>
    <row r="5286" spans="4:14" ht="15.75" customHeight="1" x14ac:dyDescent="0.25">
      <c r="D5286" s="40"/>
      <c r="E5286" s="40"/>
      <c r="F5286" s="101">
        <v>43914</v>
      </c>
      <c r="G5286" s="44">
        <v>9.2487999999999997E-3</v>
      </c>
      <c r="H5286" s="44">
        <v>1.2323800000000001E-2</v>
      </c>
      <c r="I5286" s="44">
        <v>9.8212999999999998E-3</v>
      </c>
      <c r="J5286" s="44">
        <v>3.2500000000000001E-2</v>
      </c>
      <c r="K5286" s="44">
        <v>8.4659999999999996E-3</v>
      </c>
      <c r="L5286" s="44">
        <v>1.0343100000000001E-2</v>
      </c>
      <c r="M5286" s="44">
        <v>1.548E-4</v>
      </c>
      <c r="N5286" s="119"/>
    </row>
    <row r="5287" spans="4:14" ht="15.75" customHeight="1" x14ac:dyDescent="0.25">
      <c r="D5287" s="40"/>
      <c r="E5287" s="40"/>
      <c r="F5287" s="101">
        <v>43915</v>
      </c>
      <c r="G5287" s="44">
        <v>9.5913000000000005E-3</v>
      </c>
      <c r="H5287" s="44">
        <v>1.2669999999999999E-2</v>
      </c>
      <c r="I5287" s="44">
        <v>1.0676300000000001E-2</v>
      </c>
      <c r="J5287" s="44">
        <v>3.2500000000000001E-2</v>
      </c>
      <c r="K5287" s="44">
        <v>8.6730000000000002E-3</v>
      </c>
      <c r="L5287" s="44">
        <v>1.19603E-2</v>
      </c>
      <c r="M5287" s="44">
        <v>1.6969999999999998E-4</v>
      </c>
      <c r="N5287" s="119"/>
    </row>
    <row r="5288" spans="4:14" ht="15.75" customHeight="1" x14ac:dyDescent="0.25">
      <c r="D5288" s="40"/>
      <c r="E5288" s="40"/>
      <c r="F5288" s="101">
        <v>43916</v>
      </c>
      <c r="G5288" s="44">
        <v>9.4088000000000001E-3</v>
      </c>
      <c r="H5288" s="44">
        <v>1.3746299999999999E-2</v>
      </c>
      <c r="I5288" s="44">
        <v>1.05763E-2</v>
      </c>
      <c r="J5288" s="44">
        <v>3.2500000000000001E-2</v>
      </c>
      <c r="K5288" s="44">
        <v>8.4469999999999996E-3</v>
      </c>
      <c r="L5288" s="44">
        <v>1.29759E-2</v>
      </c>
      <c r="M5288" s="44">
        <v>1.719E-4</v>
      </c>
      <c r="N5288" s="119"/>
    </row>
    <row r="5289" spans="4:14" ht="15.75" customHeight="1" x14ac:dyDescent="0.25">
      <c r="D5289" s="40"/>
      <c r="E5289" s="40"/>
      <c r="F5289" s="101">
        <v>43917</v>
      </c>
      <c r="G5289" s="44">
        <v>9.8938000000000012E-3</v>
      </c>
      <c r="H5289" s="44">
        <v>1.45013E-2</v>
      </c>
      <c r="I5289" s="44">
        <v>1.072E-2</v>
      </c>
      <c r="J5289" s="44">
        <v>3.2500000000000001E-2</v>
      </c>
      <c r="K5289" s="44">
        <v>6.7459999999999994E-3</v>
      </c>
      <c r="L5289" s="44">
        <v>1.0823899999999999E-2</v>
      </c>
      <c r="M5289" s="44">
        <v>1.7420000000000001E-4</v>
      </c>
      <c r="N5289" s="119"/>
    </row>
    <row r="5290" spans="4:14" ht="15.75" customHeight="1" x14ac:dyDescent="0.25">
      <c r="D5290" s="40"/>
      <c r="E5290" s="40"/>
      <c r="F5290" s="101">
        <v>43920</v>
      </c>
      <c r="G5290" s="44">
        <v>9.8449999999999996E-3</v>
      </c>
      <c r="H5290" s="44">
        <v>1.4333800000000001E-2</v>
      </c>
      <c r="I5290" s="44">
        <v>1.09175E-2</v>
      </c>
      <c r="J5290" s="44">
        <v>3.2500000000000001E-2</v>
      </c>
      <c r="K5290" s="44">
        <v>7.2640000000000005E-3</v>
      </c>
      <c r="L5290" s="44">
        <v>1.01987E-2</v>
      </c>
      <c r="M5290" s="44">
        <v>1.806E-4</v>
      </c>
      <c r="N5290" s="119"/>
    </row>
    <row r="5291" spans="4:14" ht="15.75" customHeight="1" x14ac:dyDescent="0.25">
      <c r="D5291" s="40"/>
      <c r="E5291" s="40"/>
      <c r="F5291" s="101">
        <v>43921</v>
      </c>
      <c r="G5291" s="44">
        <v>9.9287999999999998E-3</v>
      </c>
      <c r="H5291" s="44">
        <v>1.4504999999999999E-2</v>
      </c>
      <c r="I5291" s="44">
        <v>1.1752499999999999E-2</v>
      </c>
      <c r="J5291" s="44">
        <v>3.2500000000000001E-2</v>
      </c>
      <c r="K5291" s="44">
        <v>6.6949999999999996E-3</v>
      </c>
      <c r="L5291" s="44">
        <v>9.9285999999999992E-3</v>
      </c>
      <c r="M5291" s="44">
        <v>1.8329999999999998E-4</v>
      </c>
      <c r="N5291" s="119"/>
    </row>
    <row r="5292" spans="4:14" ht="15.75" customHeight="1" x14ac:dyDescent="0.25">
      <c r="D5292" s="40"/>
      <c r="E5292" s="40"/>
      <c r="F5292" s="101">
        <v>43922</v>
      </c>
      <c r="G5292" s="44">
        <v>1.0162500000000001E-2</v>
      </c>
      <c r="H5292" s="44">
        <v>1.4365000000000001E-2</v>
      </c>
      <c r="I5292" s="44">
        <v>1.19525E-2</v>
      </c>
      <c r="J5292" s="44">
        <v>3.2500000000000001E-2</v>
      </c>
      <c r="K5292" s="44">
        <v>5.8320000000000004E-3</v>
      </c>
      <c r="L5292" s="44">
        <v>9.0244999999999995E-3</v>
      </c>
      <c r="M5292" s="44">
        <v>1.9330000000000001E-4</v>
      </c>
      <c r="N5292" s="119"/>
    </row>
    <row r="5293" spans="4:14" ht="15.75" customHeight="1" x14ac:dyDescent="0.25">
      <c r="D5293" s="40"/>
      <c r="E5293" s="40"/>
      <c r="F5293" s="101">
        <v>43923</v>
      </c>
      <c r="G5293" s="44">
        <v>9.8163E-3</v>
      </c>
      <c r="H5293" s="44">
        <v>1.3729999999999999E-2</v>
      </c>
      <c r="I5293" s="44">
        <v>1.20488E-2</v>
      </c>
      <c r="J5293" s="44">
        <v>3.2500000000000001E-2</v>
      </c>
      <c r="K5293" s="44">
        <v>5.9699999999999996E-3</v>
      </c>
      <c r="L5293" s="44">
        <v>8.9341999999999998E-3</v>
      </c>
      <c r="M5293" s="44">
        <v>2.063E-4</v>
      </c>
      <c r="N5293" s="119"/>
    </row>
    <row r="5294" spans="4:14" ht="15.75" customHeight="1" x14ac:dyDescent="0.25">
      <c r="D5294" s="40"/>
      <c r="E5294" s="40"/>
      <c r="F5294" s="101">
        <v>43924</v>
      </c>
      <c r="G5294" s="44">
        <v>9.8513000000000003E-3</v>
      </c>
      <c r="H5294" s="44">
        <v>1.38738E-2</v>
      </c>
      <c r="I5294" s="44">
        <v>1.20888E-2</v>
      </c>
      <c r="J5294" s="44">
        <v>3.2500000000000001E-2</v>
      </c>
      <c r="K5294" s="44">
        <v>5.9480000000000002E-3</v>
      </c>
      <c r="L5294" s="44">
        <v>8.3236000000000004E-3</v>
      </c>
      <c r="M5294" s="44">
        <v>2.097E-4</v>
      </c>
      <c r="N5294" s="119"/>
    </row>
    <row r="5295" spans="4:14" ht="15.75" customHeight="1" x14ac:dyDescent="0.25">
      <c r="D5295" s="40"/>
      <c r="E5295" s="40"/>
      <c r="F5295" s="101">
        <v>43927</v>
      </c>
      <c r="G5295" s="44">
        <v>9.2125000000000002E-3</v>
      </c>
      <c r="H5295" s="44">
        <v>1.3523799999999999E-2</v>
      </c>
      <c r="I5295" s="44">
        <v>1.2382500000000001E-2</v>
      </c>
      <c r="J5295" s="44">
        <v>3.2500000000000001E-2</v>
      </c>
      <c r="K5295" s="44">
        <v>6.6979999999999991E-3</v>
      </c>
      <c r="L5295" s="44">
        <v>7.6009000000000007E-3</v>
      </c>
      <c r="M5295" s="44">
        <v>2.4000000000000001E-4</v>
      </c>
      <c r="N5295" s="119"/>
    </row>
    <row r="5296" spans="4:14" ht="15.75" customHeight="1" x14ac:dyDescent="0.25">
      <c r="D5296" s="40"/>
      <c r="E5296" s="40"/>
      <c r="F5296" s="101">
        <v>43928</v>
      </c>
      <c r="G5296" s="44">
        <v>8.6350000000000003E-3</v>
      </c>
      <c r="H5296" s="44">
        <v>1.31988E-2</v>
      </c>
      <c r="I5296" s="44">
        <v>1.2244999999999999E-2</v>
      </c>
      <c r="J5296" s="44">
        <v>3.2500000000000001E-2</v>
      </c>
      <c r="K5296" s="44">
        <v>7.1220000000000007E-3</v>
      </c>
      <c r="L5296" s="44">
        <v>6.9543000000000001E-3</v>
      </c>
      <c r="M5296" s="44">
        <v>2.5329999999999998E-4</v>
      </c>
      <c r="N5296" s="119"/>
    </row>
    <row r="5297" spans="4:18" ht="15.75" customHeight="1" x14ac:dyDescent="0.25">
      <c r="D5297" s="40"/>
      <c r="E5297" s="40"/>
      <c r="F5297" s="101">
        <v>43929</v>
      </c>
      <c r="G5297" s="44">
        <v>8.2887999999999989E-3</v>
      </c>
      <c r="H5297" s="44">
        <v>1.31138E-2</v>
      </c>
      <c r="I5297" s="44">
        <v>1.22825E-2</v>
      </c>
      <c r="J5297" s="44">
        <v>3.2500000000000001E-2</v>
      </c>
      <c r="K5297" s="44">
        <v>7.7219999999999997E-3</v>
      </c>
      <c r="L5297" s="44">
        <v>7.0803000000000003E-3</v>
      </c>
      <c r="M5297" s="44">
        <v>2.6669999999999998E-4</v>
      </c>
      <c r="N5297" s="119"/>
    </row>
    <row r="5298" spans="4:18" ht="15.75" customHeight="1" x14ac:dyDescent="0.25">
      <c r="D5298" s="40"/>
      <c r="E5298" s="40"/>
      <c r="F5298" s="101">
        <v>43930</v>
      </c>
      <c r="G5298" s="44">
        <v>8.1399999999999997E-3</v>
      </c>
      <c r="H5298" s="44">
        <v>1.21888E-2</v>
      </c>
      <c r="I5298" s="44">
        <v>1.22588E-2</v>
      </c>
      <c r="J5298" s="44">
        <v>3.2500000000000001E-2</v>
      </c>
      <c r="K5298" s="44">
        <v>7.1909999999999995E-3</v>
      </c>
      <c r="L5298" s="44">
        <v>6.6039000000000002E-3</v>
      </c>
      <c r="M5298" s="44">
        <v>3.0309999999999999E-4</v>
      </c>
      <c r="N5298" s="119"/>
    </row>
    <row r="5299" spans="4:18" ht="15.75" customHeight="1" x14ac:dyDescent="0.25">
      <c r="D5299" s="40"/>
      <c r="E5299" s="40"/>
      <c r="F5299" s="101">
        <v>43931</v>
      </c>
      <c r="G5299" s="44" t="s">
        <v>33</v>
      </c>
      <c r="H5299" s="44" t="s">
        <v>33</v>
      </c>
      <c r="I5299" s="44" t="s">
        <v>33</v>
      </c>
      <c r="J5299" s="44" t="s">
        <v>33</v>
      </c>
      <c r="K5299" s="44">
        <v>7.1909999999999995E-3</v>
      </c>
      <c r="L5299" s="44" t="s">
        <v>33</v>
      </c>
      <c r="M5299" s="44">
        <v>3.0309999999999999E-4</v>
      </c>
      <c r="N5299" s="119"/>
    </row>
    <row r="5300" spans="4:18" ht="15.75" customHeight="1" x14ac:dyDescent="0.25">
      <c r="D5300" s="40"/>
      <c r="E5300" s="40"/>
      <c r="F5300" s="101">
        <v>43934</v>
      </c>
      <c r="G5300" s="44" t="s">
        <v>33</v>
      </c>
      <c r="H5300" s="44" t="s">
        <v>33</v>
      </c>
      <c r="I5300" s="44" t="s">
        <v>33</v>
      </c>
      <c r="J5300" s="44">
        <v>3.2500000000000001E-2</v>
      </c>
      <c r="K5300" s="44">
        <v>7.7130000000000002E-3</v>
      </c>
      <c r="L5300" s="44">
        <v>6.1161000000000002E-3</v>
      </c>
      <c r="M5300" s="44">
        <v>3.5000000000000005E-4</v>
      </c>
      <c r="N5300" s="119"/>
    </row>
    <row r="5301" spans="4:18" ht="15.75" customHeight="1" x14ac:dyDescent="0.25">
      <c r="D5301" s="40"/>
      <c r="E5301" s="40"/>
      <c r="F5301" s="101">
        <v>43935</v>
      </c>
      <c r="G5301" s="44">
        <v>7.9413000000000001E-3</v>
      </c>
      <c r="H5301" s="44">
        <v>1.1761299999999999E-2</v>
      </c>
      <c r="I5301" s="44">
        <v>1.1587499999999999E-2</v>
      </c>
      <c r="J5301" s="44">
        <v>3.2500000000000001E-2</v>
      </c>
      <c r="K5301" s="44">
        <v>7.5199999999999998E-3</v>
      </c>
      <c r="L5301" s="44">
        <v>5.8626999999999993E-3</v>
      </c>
      <c r="M5301" s="44">
        <v>3.567E-4</v>
      </c>
      <c r="N5301" s="119"/>
    </row>
    <row r="5302" spans="4:18" ht="15.75" customHeight="1" x14ac:dyDescent="0.25">
      <c r="D5302" s="40"/>
      <c r="E5302" s="40"/>
      <c r="F5302" s="101">
        <v>43936</v>
      </c>
      <c r="G5302" s="44">
        <v>7.5075000000000003E-3</v>
      </c>
      <c r="H5302" s="44">
        <v>1.1348800000000001E-2</v>
      </c>
      <c r="I5302" s="44">
        <v>1.1501300000000001E-2</v>
      </c>
      <c r="J5302" s="44">
        <v>3.2500000000000001E-2</v>
      </c>
      <c r="K5302" s="44">
        <v>6.3160000000000004E-3</v>
      </c>
      <c r="L5302" s="44">
        <v>5.4474999999999992E-3</v>
      </c>
      <c r="M5302" s="44">
        <v>3.433E-4</v>
      </c>
      <c r="N5302" s="119"/>
    </row>
    <row r="5303" spans="4:18" ht="15.75" customHeight="1" x14ac:dyDescent="0.25">
      <c r="D5303" s="40"/>
      <c r="E5303" s="40"/>
      <c r="F5303" s="101">
        <v>43937</v>
      </c>
      <c r="G5303" s="44">
        <v>7.1825000000000005E-3</v>
      </c>
      <c r="H5303" s="44">
        <v>1.1352500000000001E-2</v>
      </c>
      <c r="I5303" s="44">
        <v>1.125E-2</v>
      </c>
      <c r="J5303" s="44">
        <v>3.2500000000000001E-2</v>
      </c>
      <c r="K5303" s="44">
        <v>6.267E-3</v>
      </c>
      <c r="L5303" s="44">
        <v>5.2693000000000002E-3</v>
      </c>
      <c r="M5303" s="44">
        <v>3.5940000000000001E-4</v>
      </c>
      <c r="N5303" s="119"/>
    </row>
    <row r="5304" spans="4:18" ht="15.75" customHeight="1" x14ac:dyDescent="0.25">
      <c r="D5304" s="40"/>
      <c r="E5304" s="40"/>
      <c r="F5304" s="101">
        <v>43938</v>
      </c>
      <c r="G5304" s="44">
        <v>6.7275E-3</v>
      </c>
      <c r="H5304" s="44">
        <v>1.1089999999999999E-2</v>
      </c>
      <c r="I5304" s="44">
        <v>1.1025E-2</v>
      </c>
      <c r="J5304" s="44">
        <v>3.2500000000000001E-2</v>
      </c>
      <c r="K5304" s="44">
        <v>6.4170000000000008E-3</v>
      </c>
      <c r="L5304" s="44">
        <v>5.2250999999999999E-3</v>
      </c>
      <c r="M5304" s="44">
        <v>3.613E-4</v>
      </c>
      <c r="N5304" s="119"/>
    </row>
    <row r="5305" spans="4:18" ht="15.75" customHeight="1" x14ac:dyDescent="0.25">
      <c r="D5305" s="40"/>
      <c r="E5305" s="40"/>
      <c r="F5305" s="101">
        <v>43941</v>
      </c>
      <c r="G5305" s="44">
        <v>6.6737999999999997E-3</v>
      </c>
      <c r="H5305" s="44">
        <v>1.0976300000000001E-2</v>
      </c>
      <c r="I5305" s="44">
        <v>1.0758799999999999E-2</v>
      </c>
      <c r="J5305" s="44">
        <v>3.2500000000000001E-2</v>
      </c>
      <c r="K5305" s="44">
        <v>6.0529999999999994E-3</v>
      </c>
      <c r="L5305" s="44">
        <v>4.5003999999999999E-3</v>
      </c>
      <c r="M5305" s="44">
        <v>3.6999999999999999E-4</v>
      </c>
      <c r="N5305" s="119"/>
    </row>
    <row r="5306" spans="4:18" ht="15.75" customHeight="1" x14ac:dyDescent="0.25">
      <c r="D5306" s="40"/>
      <c r="E5306" s="40"/>
      <c r="F5306" s="101">
        <v>43942</v>
      </c>
      <c r="G5306" s="44">
        <v>6.2462999999999998E-3</v>
      </c>
      <c r="H5306" s="44">
        <v>1.043E-2</v>
      </c>
      <c r="I5306" s="44">
        <v>1.0242500000000002E-2</v>
      </c>
      <c r="J5306" s="44">
        <v>3.2500000000000001E-2</v>
      </c>
      <c r="K5306" s="44">
        <v>5.6910000000000007E-3</v>
      </c>
      <c r="L5306" s="44">
        <v>4.6439000000000003E-3</v>
      </c>
      <c r="M5306" s="44">
        <v>3.6670000000000002E-4</v>
      </c>
      <c r="N5306" s="119"/>
    </row>
    <row r="5307" spans="4:18" ht="15.75" customHeight="1" x14ac:dyDescent="0.25">
      <c r="D5307" s="40"/>
      <c r="E5307" s="40"/>
      <c r="F5307" s="101">
        <v>43943</v>
      </c>
      <c r="G5307" s="44">
        <v>5.6974999999999994E-3</v>
      </c>
      <c r="H5307" s="44">
        <v>1.0202500000000001E-2</v>
      </c>
      <c r="I5307" s="44">
        <v>9.9062999999999998E-3</v>
      </c>
      <c r="J5307" s="44">
        <v>3.2500000000000001E-2</v>
      </c>
      <c r="K5307" s="44">
        <v>6.1900000000000002E-3</v>
      </c>
      <c r="L5307" s="44">
        <v>4.2677999999999995E-3</v>
      </c>
      <c r="M5307" s="44">
        <v>3.6999999999999999E-4</v>
      </c>
      <c r="N5307" s="119"/>
    </row>
    <row r="5308" spans="4:18" ht="15.75" customHeight="1" x14ac:dyDescent="0.25">
      <c r="D5308" s="40"/>
      <c r="E5308" s="40"/>
      <c r="F5308" s="101">
        <v>43944</v>
      </c>
      <c r="G5308" s="44">
        <v>4.8725000000000001E-3</v>
      </c>
      <c r="H5308" s="44">
        <v>9.9138000000000004E-3</v>
      </c>
      <c r="I5308" s="44">
        <v>9.6525000000000014E-3</v>
      </c>
      <c r="J5308" s="44">
        <v>3.2500000000000001E-2</v>
      </c>
      <c r="K5308" s="44">
        <v>6.0150000000000004E-3</v>
      </c>
      <c r="L5308" s="44">
        <v>4.3468000000000005E-3</v>
      </c>
      <c r="M5308" s="44">
        <v>3.8180000000000001E-4</v>
      </c>
      <c r="N5308" s="119"/>
    </row>
    <row r="5309" spans="4:18" ht="15.75" customHeight="1" x14ac:dyDescent="0.25">
      <c r="D5309" s="40"/>
      <c r="E5309" s="40"/>
      <c r="F5309" s="101">
        <v>43945</v>
      </c>
      <c r="G5309" s="44">
        <v>4.4088E-3</v>
      </c>
      <c r="H5309" s="44">
        <v>8.8713000000000004E-3</v>
      </c>
      <c r="I5309" s="44">
        <v>9.2224999999999998E-3</v>
      </c>
      <c r="J5309" s="44">
        <v>3.2500000000000001E-2</v>
      </c>
      <c r="K5309" s="44">
        <v>6.0080000000000003E-3</v>
      </c>
      <c r="L5309" s="44">
        <v>3.4821000000000001E-3</v>
      </c>
      <c r="M5309" s="44">
        <v>3.9059999999999995E-4</v>
      </c>
      <c r="N5309" s="119"/>
    </row>
    <row r="5310" spans="4:18" ht="15.75" customHeight="1" x14ac:dyDescent="0.25">
      <c r="D5310" s="40"/>
      <c r="E5310" s="40"/>
      <c r="F5310" s="101">
        <v>43948</v>
      </c>
      <c r="G5310" s="44">
        <v>4.3763000000000005E-3</v>
      </c>
      <c r="H5310" s="44">
        <v>8.4075E-3</v>
      </c>
      <c r="I5310" s="44">
        <v>8.9312999999999997E-3</v>
      </c>
      <c r="J5310" s="44">
        <v>3.2500000000000001E-2</v>
      </c>
      <c r="K5310" s="44">
        <v>6.6049999999999998E-3</v>
      </c>
      <c r="L5310" s="44">
        <v>2.7409000000000001E-3</v>
      </c>
      <c r="M5310" s="44">
        <v>4.0669999999999997E-4</v>
      </c>
      <c r="N5310" s="119"/>
      <c r="P5310" s="46"/>
      <c r="Q5310" s="46"/>
      <c r="R5310" s="46"/>
    </row>
    <row r="5311" spans="4:18" ht="15.75" customHeight="1" x14ac:dyDescent="0.25">
      <c r="D5311" s="40"/>
      <c r="E5311" s="40"/>
      <c r="F5311" s="101">
        <v>43949</v>
      </c>
      <c r="G5311" s="44">
        <v>4.0362999999999996E-3</v>
      </c>
      <c r="H5311" s="44">
        <v>7.6013000000000001E-3</v>
      </c>
      <c r="I5311" s="44">
        <v>8.6187999999999994E-3</v>
      </c>
      <c r="J5311" s="44">
        <v>3.2500000000000001E-2</v>
      </c>
      <c r="K5311" s="44">
        <v>6.1289999999999999E-3</v>
      </c>
      <c r="L5311" s="44">
        <v>2.4687999999999997E-3</v>
      </c>
      <c r="M5311" s="44">
        <v>4.1669999999999999E-4</v>
      </c>
      <c r="N5311" s="119"/>
    </row>
    <row r="5312" spans="4:18" ht="15.75" customHeight="1" x14ac:dyDescent="0.25">
      <c r="D5312" s="40"/>
      <c r="E5312" s="40"/>
      <c r="F5312" s="101">
        <v>43950</v>
      </c>
      <c r="G5312" s="44">
        <v>3.7013000000000002E-3</v>
      </c>
      <c r="H5312" s="44">
        <v>6.8662999999999997E-3</v>
      </c>
      <c r="I5312" s="44">
        <v>8.0488000000000001E-3</v>
      </c>
      <c r="J5312" s="44">
        <v>3.2500000000000001E-2</v>
      </c>
      <c r="K5312" s="44">
        <v>6.2690000000000003E-3</v>
      </c>
      <c r="L5312" s="44">
        <v>2.3963000000000001E-3</v>
      </c>
      <c r="M5312" s="44">
        <v>4.3330000000000002E-4</v>
      </c>
      <c r="N5312" s="119"/>
    </row>
    <row r="5313" spans="4:18" ht="15.75" customHeight="1" x14ac:dyDescent="0.25">
      <c r="D5313" s="40"/>
      <c r="E5313" s="40"/>
      <c r="F5313" s="101">
        <v>43951</v>
      </c>
      <c r="G5313" s="44">
        <v>3.2962999999999998E-3</v>
      </c>
      <c r="H5313" s="44">
        <v>5.5612999999999999E-3</v>
      </c>
      <c r="I5313" s="44">
        <v>7.5949999999999993E-3</v>
      </c>
      <c r="J5313" s="44">
        <v>3.2500000000000001E-2</v>
      </c>
      <c r="K5313" s="44">
        <v>6.3929999999999994E-3</v>
      </c>
      <c r="L5313" s="44">
        <v>2.3248000000000001E-3</v>
      </c>
      <c r="M5313" s="44">
        <v>4.4479999999999997E-4</v>
      </c>
      <c r="N5313" s="119"/>
    </row>
    <row r="5314" spans="4:18" ht="15.75" customHeight="1" x14ac:dyDescent="0.25">
      <c r="D5314" s="40"/>
      <c r="E5314" s="40"/>
      <c r="F5314" s="101">
        <v>43952</v>
      </c>
      <c r="G5314" s="44">
        <v>3.0337999999999997E-3</v>
      </c>
      <c r="H5314" s="44">
        <v>5.4088000000000001E-3</v>
      </c>
      <c r="I5314" s="44">
        <v>7.1300000000000001E-3</v>
      </c>
      <c r="J5314" s="44">
        <v>3.2500000000000001E-2</v>
      </c>
      <c r="K5314" s="44">
        <v>6.1180000000000002E-3</v>
      </c>
      <c r="L5314" s="44">
        <v>2.0341000000000001E-3</v>
      </c>
      <c r="M5314" s="44">
        <v>4.6129999999999999E-4</v>
      </c>
      <c r="N5314" s="119"/>
    </row>
    <row r="5315" spans="4:18" ht="15.75" customHeight="1" x14ac:dyDescent="0.25">
      <c r="D5315" s="40"/>
      <c r="E5315" s="40"/>
      <c r="F5315" s="101">
        <v>43955</v>
      </c>
      <c r="G5315" s="44">
        <v>2.6274999999999996E-3</v>
      </c>
      <c r="H5315" s="44">
        <v>5.0087999999999999E-3</v>
      </c>
      <c r="I5315" s="44">
        <v>7.045E-3</v>
      </c>
      <c r="J5315" s="44">
        <v>3.2500000000000001E-2</v>
      </c>
      <c r="K5315" s="44">
        <v>6.3360000000000005E-3</v>
      </c>
      <c r="L5315" s="44">
        <v>1.9114999999999998E-3</v>
      </c>
      <c r="M5315" s="44">
        <v>4.9359999999999996E-4</v>
      </c>
      <c r="N5315" s="119"/>
      <c r="P5315" s="46"/>
      <c r="Q5315" s="46"/>
      <c r="R5315" s="46"/>
    </row>
    <row r="5316" spans="4:18" ht="15.75" customHeight="1" x14ac:dyDescent="0.25">
      <c r="D5316" s="40"/>
      <c r="E5316" s="40"/>
      <c r="F5316" s="101">
        <v>43956</v>
      </c>
      <c r="G5316" s="44">
        <v>2.4724999999999999E-3</v>
      </c>
      <c r="H5316" s="44">
        <v>4.7399999999999994E-3</v>
      </c>
      <c r="I5316" s="44">
        <v>7.0013000000000002E-3</v>
      </c>
      <c r="J5316" s="44">
        <v>3.2500000000000001E-2</v>
      </c>
      <c r="K5316" s="44">
        <v>6.6190000000000008E-3</v>
      </c>
      <c r="L5316" s="44">
        <v>1.8332999999999999E-3</v>
      </c>
      <c r="M5316" s="44">
        <v>5.0000000000000001E-4</v>
      </c>
      <c r="N5316" s="119"/>
    </row>
    <row r="5317" spans="4:18" ht="15.75" customHeight="1" x14ac:dyDescent="0.25">
      <c r="D5317" s="40"/>
      <c r="E5317" s="40"/>
      <c r="F5317" s="101">
        <v>43957</v>
      </c>
      <c r="G5317" s="44">
        <v>2.2163E-3</v>
      </c>
      <c r="H5317" s="44">
        <v>4.4762999999999999E-3</v>
      </c>
      <c r="I5317" s="44">
        <v>6.9438E-3</v>
      </c>
      <c r="J5317" s="44">
        <v>3.2500000000000001E-2</v>
      </c>
      <c r="K5317" s="44">
        <v>7.0299999999999998E-3</v>
      </c>
      <c r="L5317" s="44">
        <v>1.5712999999999999E-3</v>
      </c>
      <c r="M5317" s="44">
        <v>5.1820000000000002E-4</v>
      </c>
      <c r="N5317" s="119"/>
    </row>
    <row r="5318" spans="4:18" ht="15.75" customHeight="1" x14ac:dyDescent="0.25">
      <c r="D5318" s="40"/>
      <c r="E5318" s="40"/>
      <c r="F5318" s="101">
        <v>43958</v>
      </c>
      <c r="G5318" s="44">
        <v>1.98E-3</v>
      </c>
      <c r="H5318" s="44">
        <v>4.3463E-3</v>
      </c>
      <c r="I5318" s="44">
        <v>6.8799999999999998E-3</v>
      </c>
      <c r="J5318" s="44">
        <v>3.2500000000000001E-2</v>
      </c>
      <c r="K5318" s="44">
        <v>6.4090000000000006E-3</v>
      </c>
      <c r="L5318" s="44">
        <v>1.5808E-3</v>
      </c>
      <c r="M5318" s="44">
        <v>5.1880000000000003E-4</v>
      </c>
      <c r="N5318" s="119"/>
    </row>
    <row r="5319" spans="4:18" ht="15.75" customHeight="1" x14ac:dyDescent="0.25">
      <c r="D5319" s="40"/>
      <c r="E5319" s="40"/>
      <c r="F5319" s="101">
        <v>43959</v>
      </c>
      <c r="G5319" s="44" t="s">
        <v>33</v>
      </c>
      <c r="H5319" s="44" t="s">
        <v>33</v>
      </c>
      <c r="I5319" s="44" t="s">
        <v>33</v>
      </c>
      <c r="J5319" s="44">
        <v>3.2500000000000001E-2</v>
      </c>
      <c r="K5319" s="44">
        <v>6.8310000000000003E-3</v>
      </c>
      <c r="L5319" s="44">
        <v>1.5024000000000001E-3</v>
      </c>
      <c r="M5319" s="44">
        <v>5.1940000000000005E-4</v>
      </c>
      <c r="N5319" s="119"/>
    </row>
    <row r="5320" spans="4:18" ht="15.75" customHeight="1" x14ac:dyDescent="0.25">
      <c r="D5320" s="40"/>
      <c r="E5320" s="40"/>
      <c r="F5320" s="101">
        <v>43962</v>
      </c>
      <c r="G5320" s="44">
        <v>1.9088E-3</v>
      </c>
      <c r="H5320" s="44">
        <v>4.3350000000000003E-3</v>
      </c>
      <c r="I5320" s="44">
        <v>6.5888000000000006E-3</v>
      </c>
      <c r="J5320" s="44">
        <v>3.2500000000000001E-2</v>
      </c>
      <c r="K5320" s="44">
        <v>7.0989999999999994E-3</v>
      </c>
      <c r="L5320" s="44">
        <v>1.4177E-3</v>
      </c>
      <c r="M5320" s="44">
        <v>5.3229999999999998E-4</v>
      </c>
      <c r="N5320" s="119"/>
    </row>
    <row r="5321" spans="4:18" ht="15.75" customHeight="1" x14ac:dyDescent="0.25">
      <c r="D5321" s="40"/>
      <c r="E5321" s="40"/>
      <c r="F5321" s="101">
        <v>43963</v>
      </c>
      <c r="G5321" s="44">
        <v>1.8387999999999998E-3</v>
      </c>
      <c r="H5321" s="44">
        <v>4.2399999999999998E-3</v>
      </c>
      <c r="I5321" s="44">
        <v>6.5863000000000007E-3</v>
      </c>
      <c r="J5321" s="44">
        <v>3.2500000000000001E-2</v>
      </c>
      <c r="K5321" s="44">
        <v>6.6510000000000007E-3</v>
      </c>
      <c r="L5321" s="44">
        <v>1.3539000000000001E-3</v>
      </c>
      <c r="M5321" s="44">
        <v>5.3870000000000003E-4</v>
      </c>
      <c r="N5321" s="119"/>
    </row>
    <row r="5322" spans="4:18" ht="15.75" customHeight="1" x14ac:dyDescent="0.25">
      <c r="D5322" s="40"/>
      <c r="E5322" s="40"/>
      <c r="F5322" s="101">
        <v>43964</v>
      </c>
      <c r="G5322" s="44">
        <v>1.8362999999999999E-3</v>
      </c>
      <c r="H5322" s="44">
        <v>3.9237999999999999E-3</v>
      </c>
      <c r="I5322" s="44">
        <v>6.7513E-3</v>
      </c>
      <c r="J5322" s="44">
        <v>3.2500000000000001E-2</v>
      </c>
      <c r="K5322" s="44">
        <v>6.5249999999999996E-3</v>
      </c>
      <c r="L5322" s="44">
        <v>1.2798999999999998E-3</v>
      </c>
      <c r="M5322" s="44">
        <v>5.6059999999999997E-4</v>
      </c>
      <c r="N5322" s="119"/>
    </row>
    <row r="5323" spans="4:18" ht="15.75" customHeight="1" x14ac:dyDescent="0.25">
      <c r="D5323" s="40"/>
      <c r="E5323" s="40"/>
      <c r="F5323" s="101">
        <v>43965</v>
      </c>
      <c r="G5323" s="44">
        <v>1.8212999999999999E-3</v>
      </c>
      <c r="H5323" s="44">
        <v>3.8562999999999996E-3</v>
      </c>
      <c r="I5323" s="44">
        <v>6.6537999999999996E-3</v>
      </c>
      <c r="J5323" s="44">
        <v>3.2500000000000001E-2</v>
      </c>
      <c r="K5323" s="44">
        <v>6.2180000000000004E-3</v>
      </c>
      <c r="L5323" s="44">
        <v>1.2937000000000001E-3</v>
      </c>
      <c r="M5323" s="44">
        <v>5.6559999999999998E-4</v>
      </c>
      <c r="N5323" s="119"/>
    </row>
    <row r="5324" spans="4:18" ht="15.75" customHeight="1" x14ac:dyDescent="0.25">
      <c r="D5324" s="40"/>
      <c r="E5324" s="40"/>
      <c r="F5324" s="101">
        <v>43966</v>
      </c>
      <c r="G5324" s="44">
        <v>1.7238000000000002E-3</v>
      </c>
      <c r="H5324" s="44">
        <v>3.8050000000000002E-3</v>
      </c>
      <c r="I5324" s="44">
        <v>6.5900000000000004E-3</v>
      </c>
      <c r="J5324" s="44">
        <v>3.2500000000000001E-2</v>
      </c>
      <c r="K5324" s="44">
        <v>6.4280000000000006E-3</v>
      </c>
      <c r="L5324" s="44">
        <v>1.2403E-3</v>
      </c>
      <c r="M5324" s="44">
        <v>5.7740000000000005E-4</v>
      </c>
      <c r="N5324" s="119"/>
    </row>
    <row r="5325" spans="4:18" ht="15.75" customHeight="1" x14ac:dyDescent="0.25">
      <c r="D5325" s="40"/>
      <c r="E5325" s="40"/>
      <c r="F5325" s="101">
        <v>43969</v>
      </c>
      <c r="G5325" s="44">
        <v>1.7075E-3</v>
      </c>
      <c r="H5325" s="44">
        <v>3.7663000000000002E-3</v>
      </c>
      <c r="I5325" s="44">
        <v>6.2813000000000001E-3</v>
      </c>
      <c r="J5325" s="44">
        <v>3.2500000000000001E-2</v>
      </c>
      <c r="K5325" s="44">
        <v>7.2570000000000004E-3</v>
      </c>
      <c r="L5325" s="44">
        <v>1.2319E-3</v>
      </c>
      <c r="M5325" s="44">
        <v>6.1609999999999996E-4</v>
      </c>
      <c r="N5325" s="119"/>
    </row>
    <row r="5326" spans="4:18" ht="15.75" customHeight="1" x14ac:dyDescent="0.25">
      <c r="D5326" s="40"/>
      <c r="E5326" s="40"/>
      <c r="F5326" s="101">
        <v>43970</v>
      </c>
      <c r="G5326" s="44">
        <v>1.7088000000000001E-3</v>
      </c>
      <c r="H5326" s="44">
        <v>3.7413000000000004E-3</v>
      </c>
      <c r="I5326" s="44">
        <v>5.9037999999999998E-3</v>
      </c>
      <c r="J5326" s="44">
        <v>3.2500000000000001E-2</v>
      </c>
      <c r="K5326" s="44">
        <v>6.8820000000000001E-3</v>
      </c>
      <c r="L5326" s="44">
        <v>1.3668E-3</v>
      </c>
      <c r="M5326" s="44">
        <v>6.3229999999999992E-4</v>
      </c>
      <c r="N5326" s="119"/>
    </row>
    <row r="5327" spans="4:18" ht="15.75" customHeight="1" x14ac:dyDescent="0.25">
      <c r="D5327" s="40"/>
      <c r="E5327" s="40"/>
      <c r="F5327" s="101">
        <v>43971</v>
      </c>
      <c r="G5327" s="44">
        <v>1.7299999999999998E-3</v>
      </c>
      <c r="H5327" s="44">
        <v>3.5799999999999998E-3</v>
      </c>
      <c r="I5327" s="44">
        <v>5.8613000000000007E-3</v>
      </c>
      <c r="J5327" s="44">
        <v>3.2500000000000001E-2</v>
      </c>
      <c r="K5327" s="44">
        <v>6.8010000000000006E-3</v>
      </c>
      <c r="L5327" s="44">
        <v>1.3894000000000001E-3</v>
      </c>
      <c r="M5327" s="44">
        <v>6.6370000000000003E-4</v>
      </c>
      <c r="N5327" s="119"/>
    </row>
    <row r="5328" spans="4:18" ht="15.75" customHeight="1" x14ac:dyDescent="0.25">
      <c r="D5328" s="40"/>
      <c r="E5328" s="40"/>
      <c r="F5328" s="101">
        <v>43972</v>
      </c>
      <c r="G5328" s="44">
        <v>1.6825000000000002E-3</v>
      </c>
      <c r="H5328" s="44">
        <v>3.5949999999999997E-3</v>
      </c>
      <c r="I5328" s="44">
        <v>5.7662999999999994E-3</v>
      </c>
      <c r="J5328" s="44">
        <v>3.2500000000000001E-2</v>
      </c>
      <c r="K5328" s="44">
        <v>6.7200000000000003E-3</v>
      </c>
      <c r="L5328" s="44">
        <v>1.3838000000000001E-3</v>
      </c>
      <c r="M5328" s="44">
        <v>6.8129999999999992E-4</v>
      </c>
      <c r="N5328" s="119"/>
    </row>
    <row r="5329" spans="4:14" ht="15.75" customHeight="1" x14ac:dyDescent="0.25">
      <c r="D5329" s="40"/>
      <c r="E5329" s="40"/>
      <c r="F5329" s="101">
        <v>43973</v>
      </c>
      <c r="G5329" s="44">
        <v>1.7374999999999999E-3</v>
      </c>
      <c r="H5329" s="44">
        <v>3.6925E-3</v>
      </c>
      <c r="I5329" s="44">
        <v>5.6999999999999993E-3</v>
      </c>
      <c r="J5329" s="44">
        <v>3.2500000000000001E-2</v>
      </c>
      <c r="K5329" s="44">
        <v>6.5910000000000005E-3</v>
      </c>
      <c r="L5329" s="44">
        <v>1.1379000000000001E-3</v>
      </c>
      <c r="M5329" s="44">
        <v>6.9680000000000002E-4</v>
      </c>
      <c r="N5329" s="119"/>
    </row>
    <row r="5330" spans="4:14" ht="15.75" customHeight="1" x14ac:dyDescent="0.25">
      <c r="D5330" s="40"/>
      <c r="E5330" s="40"/>
      <c r="F5330" s="101">
        <v>43976</v>
      </c>
      <c r="G5330" s="44" t="s">
        <v>33</v>
      </c>
      <c r="H5330" s="44" t="s">
        <v>33</v>
      </c>
      <c r="I5330" s="44" t="s">
        <v>33</v>
      </c>
      <c r="J5330" s="44" t="s">
        <v>33</v>
      </c>
      <c r="K5330" s="44">
        <v>6.5910000000000005E-3</v>
      </c>
      <c r="L5330" s="44" t="s">
        <v>33</v>
      </c>
      <c r="M5330" s="44">
        <v>6.9680000000000002E-4</v>
      </c>
      <c r="N5330" s="119"/>
    </row>
    <row r="5331" spans="4:14" ht="15.75" customHeight="1" x14ac:dyDescent="0.25">
      <c r="D5331" s="40"/>
      <c r="E5331" s="40"/>
      <c r="F5331" s="101">
        <v>43977</v>
      </c>
      <c r="G5331" s="44">
        <v>1.6950000000000001E-3</v>
      </c>
      <c r="H5331" s="44">
        <v>3.7125000000000001E-3</v>
      </c>
      <c r="I5331" s="44">
        <v>5.7162999999999997E-3</v>
      </c>
      <c r="J5331" s="44">
        <v>3.2500000000000001E-2</v>
      </c>
      <c r="K5331" s="44">
        <v>6.9649999999999998E-3</v>
      </c>
      <c r="L5331" s="44">
        <v>1.1007E-3</v>
      </c>
      <c r="M5331" s="44">
        <v>7.4840000000000009E-4</v>
      </c>
      <c r="N5331" s="119"/>
    </row>
    <row r="5332" spans="4:14" ht="15.75" customHeight="1" x14ac:dyDescent="0.25">
      <c r="D5332" s="40"/>
      <c r="E5332" s="40"/>
      <c r="F5332" s="101">
        <v>43978</v>
      </c>
      <c r="G5332" s="44">
        <v>1.7363000000000001E-3</v>
      </c>
      <c r="H5332" s="44">
        <v>3.6249999999999998E-3</v>
      </c>
      <c r="I5332" s="44">
        <v>5.4837999999999996E-3</v>
      </c>
      <c r="J5332" s="44">
        <v>3.2500000000000001E-2</v>
      </c>
      <c r="K5332" s="44">
        <v>6.8189999999999995E-3</v>
      </c>
      <c r="L5332" s="44">
        <v>1.1504E-3</v>
      </c>
      <c r="M5332" s="44">
        <v>7.5759999999999998E-4</v>
      </c>
      <c r="N5332" s="119"/>
    </row>
    <row r="5333" spans="4:14" ht="15.75" customHeight="1" x14ac:dyDescent="0.25">
      <c r="D5333" s="40"/>
      <c r="E5333" s="40"/>
      <c r="F5333" s="101">
        <v>43979</v>
      </c>
      <c r="G5333" s="44">
        <v>1.7263000000000001E-3</v>
      </c>
      <c r="H5333" s="44">
        <v>3.4999999999999996E-3</v>
      </c>
      <c r="I5333" s="44">
        <v>5.1500000000000001E-3</v>
      </c>
      <c r="J5333" s="44">
        <v>3.2500000000000001E-2</v>
      </c>
      <c r="K5333" s="44">
        <v>6.8999999999999999E-3</v>
      </c>
      <c r="L5333" s="44">
        <v>1.2210999999999999E-3</v>
      </c>
      <c r="M5333" s="44">
        <v>7.6249999999999994E-4</v>
      </c>
      <c r="N5333" s="119"/>
    </row>
    <row r="5334" spans="4:14" ht="15.75" customHeight="1" x14ac:dyDescent="0.25">
      <c r="D5334" s="40"/>
      <c r="E5334" s="40"/>
      <c r="F5334" s="101">
        <v>43980</v>
      </c>
      <c r="G5334" s="44">
        <v>1.825E-3</v>
      </c>
      <c r="H5334" s="44">
        <v>3.4399999999999999E-3</v>
      </c>
      <c r="I5334" s="44">
        <v>5.0975000000000005E-3</v>
      </c>
      <c r="J5334" s="44">
        <v>3.2500000000000001E-2</v>
      </c>
      <c r="K5334" s="44">
        <v>6.5259999999999997E-3</v>
      </c>
      <c r="L5334" s="44">
        <v>1.2409000000000001E-3</v>
      </c>
      <c r="M5334" s="44">
        <v>7.6780000000000001E-4</v>
      </c>
      <c r="N5334" s="119"/>
    </row>
    <row r="5335" spans="4:14" ht="15.75" customHeight="1" x14ac:dyDescent="0.25">
      <c r="D5335" s="40"/>
      <c r="E5335" s="40"/>
      <c r="F5335" s="101">
        <v>43983</v>
      </c>
      <c r="G5335" s="44">
        <v>1.7813000000000002E-3</v>
      </c>
      <c r="H5335" s="44">
        <v>3.3712999999999998E-3</v>
      </c>
      <c r="I5335" s="44">
        <v>4.9624999999999999E-3</v>
      </c>
      <c r="J5335" s="44">
        <v>3.2500000000000001E-2</v>
      </c>
      <c r="K5335" s="44">
        <v>6.5910000000000005E-3</v>
      </c>
      <c r="L5335" s="44">
        <v>1.2308E-3</v>
      </c>
      <c r="M5335" s="44">
        <v>7.9339999999999999E-4</v>
      </c>
      <c r="N5335" s="119"/>
    </row>
    <row r="5336" spans="4:14" ht="15.75" customHeight="1" x14ac:dyDescent="0.25">
      <c r="D5336" s="40"/>
      <c r="E5336" s="40"/>
      <c r="F5336" s="101">
        <v>43984</v>
      </c>
      <c r="G5336" s="44">
        <v>1.7875E-3</v>
      </c>
      <c r="H5336" s="44">
        <v>3.3050000000000002E-3</v>
      </c>
      <c r="I5336" s="44">
        <v>4.8199999999999996E-3</v>
      </c>
      <c r="J5336" s="44">
        <v>3.2500000000000001E-2</v>
      </c>
      <c r="K5336" s="44">
        <v>6.8520000000000005E-3</v>
      </c>
      <c r="L5336" s="44">
        <v>1.2201E-3</v>
      </c>
      <c r="M5336" s="44">
        <v>8.1000000000000006E-4</v>
      </c>
      <c r="N5336" s="119"/>
    </row>
    <row r="5337" spans="4:14" ht="15.75" customHeight="1" x14ac:dyDescent="0.25">
      <c r="D5337" s="40"/>
      <c r="E5337" s="40"/>
      <c r="F5337" s="101">
        <v>43985</v>
      </c>
      <c r="G5337" s="44">
        <v>1.7363000000000001E-3</v>
      </c>
      <c r="H5337" s="44">
        <v>3.2662999999999998E-3</v>
      </c>
      <c r="I5337" s="44">
        <v>4.7650000000000001E-3</v>
      </c>
      <c r="J5337" s="44">
        <v>3.2500000000000001E-2</v>
      </c>
      <c r="K5337" s="44">
        <v>7.4580000000000002E-3</v>
      </c>
      <c r="L5337" s="44">
        <v>1.261E-3</v>
      </c>
      <c r="M5337" s="44">
        <v>8.4849999999999997E-4</v>
      </c>
      <c r="N5337" s="119"/>
    </row>
    <row r="5338" spans="4:14" ht="15.75" customHeight="1" x14ac:dyDescent="0.25">
      <c r="D5338" s="40"/>
      <c r="E5338" s="40"/>
      <c r="F5338" s="101">
        <v>43986</v>
      </c>
      <c r="G5338" s="44">
        <v>1.7524999999999999E-3</v>
      </c>
      <c r="H5338" s="44">
        <v>3.1763000000000004E-3</v>
      </c>
      <c r="I5338" s="44">
        <v>4.8050000000000002E-3</v>
      </c>
      <c r="J5338" s="44">
        <v>3.2500000000000001E-2</v>
      </c>
      <c r="K5338" s="44">
        <v>8.234E-3</v>
      </c>
      <c r="L5338" s="44">
        <v>1.3095000000000001E-3</v>
      </c>
      <c r="M5338" s="44">
        <v>8.5629999999999994E-4</v>
      </c>
      <c r="N5338" s="119"/>
    </row>
    <row r="5339" spans="4:14" ht="15.75" customHeight="1" x14ac:dyDescent="0.25">
      <c r="D5339" s="40"/>
      <c r="E5339" s="40"/>
      <c r="F5339" s="101">
        <v>43987</v>
      </c>
      <c r="G5339" s="44">
        <v>1.8013E-3</v>
      </c>
      <c r="H5339" s="44">
        <v>3.1287999999999997E-3</v>
      </c>
      <c r="I5339" s="44">
        <v>4.8124999999999999E-3</v>
      </c>
      <c r="J5339" s="44">
        <v>3.2500000000000001E-2</v>
      </c>
      <c r="K5339" s="44">
        <v>8.9510000000000006E-3</v>
      </c>
      <c r="L5339" s="44">
        <v>1.2472E-3</v>
      </c>
      <c r="M5339" s="44">
        <v>8.6129999999999996E-4</v>
      </c>
      <c r="N5339" s="119"/>
    </row>
    <row r="5340" spans="4:14" ht="15.75" customHeight="1" x14ac:dyDescent="0.25">
      <c r="D5340" s="40"/>
      <c r="E5340" s="40"/>
      <c r="F5340" s="101">
        <v>43990</v>
      </c>
      <c r="G5340" s="44">
        <v>1.7663000000000002E-3</v>
      </c>
      <c r="H5340" s="44">
        <v>3.0975000000000004E-3</v>
      </c>
      <c r="I5340" s="44">
        <v>4.8338000000000001E-3</v>
      </c>
      <c r="J5340" s="44">
        <v>3.2500000000000001E-2</v>
      </c>
      <c r="K5340" s="44">
        <v>8.7519999999999994E-3</v>
      </c>
      <c r="L5340" s="44">
        <v>1.2794E-3</v>
      </c>
      <c r="M5340" s="44">
        <v>8.8670000000000003E-4</v>
      </c>
      <c r="N5340" s="119"/>
    </row>
    <row r="5341" spans="4:14" ht="15.75" customHeight="1" x14ac:dyDescent="0.25">
      <c r="D5341" s="40"/>
      <c r="E5341" s="40"/>
      <c r="F5341" s="101">
        <v>43991</v>
      </c>
      <c r="G5341" s="44">
        <v>1.8787999999999999E-3</v>
      </c>
      <c r="H5341" s="44">
        <v>3.1463000000000003E-3</v>
      </c>
      <c r="I5341" s="44">
        <v>4.6050000000000006E-3</v>
      </c>
      <c r="J5341" s="44">
        <v>3.2500000000000001E-2</v>
      </c>
      <c r="K5341" s="44">
        <v>8.2529999999999999E-3</v>
      </c>
      <c r="L5341" s="44">
        <v>1.3722999999999999E-3</v>
      </c>
      <c r="M5341" s="44">
        <v>8.9669999999999995E-4</v>
      </c>
      <c r="N5341" s="119"/>
    </row>
    <row r="5342" spans="4:14" ht="15.75" customHeight="1" x14ac:dyDescent="0.25">
      <c r="D5342" s="40"/>
      <c r="E5342" s="40"/>
      <c r="F5342" s="101">
        <v>43992</v>
      </c>
      <c r="G5342" s="44">
        <v>1.905E-3</v>
      </c>
      <c r="H5342" s="44">
        <v>3.1838000000000001E-3</v>
      </c>
      <c r="I5342" s="44">
        <v>4.2649999999999997E-3</v>
      </c>
      <c r="J5342" s="44">
        <v>3.2500000000000001E-2</v>
      </c>
      <c r="K5342" s="44">
        <v>7.2629999999999995E-3</v>
      </c>
      <c r="L5342" s="44">
        <v>1.4436E-3</v>
      </c>
      <c r="M5342" s="44">
        <v>9.0340000000000006E-4</v>
      </c>
      <c r="N5342" s="119"/>
    </row>
    <row r="5343" spans="4:14" ht="15.75" customHeight="1" x14ac:dyDescent="0.25">
      <c r="D5343" s="40"/>
      <c r="E5343" s="40"/>
      <c r="F5343" s="101">
        <v>43993</v>
      </c>
      <c r="G5343" s="44">
        <v>1.8475E-3</v>
      </c>
      <c r="H5343" s="44">
        <v>3.1338E-3</v>
      </c>
      <c r="I5343" s="44">
        <v>4.1963E-3</v>
      </c>
      <c r="J5343" s="44">
        <v>3.2500000000000001E-2</v>
      </c>
      <c r="K5343" s="44">
        <v>6.6900000000000006E-3</v>
      </c>
      <c r="L5343" s="44">
        <v>1.4237E-3</v>
      </c>
      <c r="M5343" s="44">
        <v>9.188E-4</v>
      </c>
      <c r="N5343" s="119"/>
    </row>
    <row r="5344" spans="4:14" ht="15.75" customHeight="1" x14ac:dyDescent="0.25">
      <c r="D5344" s="40"/>
      <c r="E5344" s="40"/>
      <c r="F5344" s="101">
        <v>43994</v>
      </c>
      <c r="G5344" s="44">
        <v>1.9513E-3</v>
      </c>
      <c r="H5344" s="44">
        <v>3.2087999999999999E-3</v>
      </c>
      <c r="I5344" s="44">
        <v>4.3200000000000001E-3</v>
      </c>
      <c r="J5344" s="44">
        <v>3.2500000000000001E-2</v>
      </c>
      <c r="K5344" s="44">
        <v>7.0340000000000003E-3</v>
      </c>
      <c r="L5344" s="44">
        <v>1.3747999999999998E-3</v>
      </c>
      <c r="M5344" s="44">
        <v>9.2259999999999998E-4</v>
      </c>
      <c r="N5344" s="119"/>
    </row>
    <row r="5345" spans="4:14" ht="15.75" customHeight="1" x14ac:dyDescent="0.25">
      <c r="D5345" s="40"/>
      <c r="E5345" s="40"/>
      <c r="F5345" s="101">
        <v>43997</v>
      </c>
      <c r="G5345" s="44">
        <v>1.9388000000000001E-3</v>
      </c>
      <c r="H5345" s="44">
        <v>2.99E-3</v>
      </c>
      <c r="I5345" s="44">
        <v>4.3087999999999998E-3</v>
      </c>
      <c r="J5345" s="44">
        <v>3.2500000000000001E-2</v>
      </c>
      <c r="K5345" s="44">
        <v>7.2150000000000001E-3</v>
      </c>
      <c r="L5345" s="44">
        <v>1.3691999999999999E-3</v>
      </c>
      <c r="M5345" s="44">
        <v>9.4339999999999995E-4</v>
      </c>
      <c r="N5345" s="119"/>
    </row>
    <row r="5346" spans="4:14" ht="15.75" customHeight="1" x14ac:dyDescent="0.25">
      <c r="D5346" s="40"/>
      <c r="E5346" s="40"/>
      <c r="F5346" s="101">
        <v>43998</v>
      </c>
      <c r="G5346" s="44">
        <v>1.9375E-3</v>
      </c>
      <c r="H5346" s="44">
        <v>3.0788E-3</v>
      </c>
      <c r="I5346" s="44">
        <v>4.2975000000000001E-3</v>
      </c>
      <c r="J5346" s="44">
        <v>3.2500000000000001E-2</v>
      </c>
      <c r="K5346" s="44">
        <v>7.528E-3</v>
      </c>
      <c r="L5346" s="44">
        <v>1.3894999999999999E-3</v>
      </c>
      <c r="M5346" s="44">
        <v>9.567E-4</v>
      </c>
      <c r="N5346" s="119"/>
    </row>
    <row r="5347" spans="4:14" ht="15.75" customHeight="1" x14ac:dyDescent="0.25">
      <c r="D5347" s="40"/>
      <c r="E5347" s="40"/>
      <c r="F5347" s="101">
        <v>43999</v>
      </c>
      <c r="G5347" s="44">
        <v>1.9388000000000001E-3</v>
      </c>
      <c r="H5347" s="44">
        <v>3.1624999999999999E-3</v>
      </c>
      <c r="I5347" s="44">
        <v>4.2475000000000004E-3</v>
      </c>
      <c r="J5347" s="44">
        <v>3.2500000000000001E-2</v>
      </c>
      <c r="K5347" s="44">
        <v>7.3800000000000003E-3</v>
      </c>
      <c r="L5347" s="44">
        <v>1.4511999999999999E-3</v>
      </c>
      <c r="M5347" s="44">
        <v>9.6670000000000002E-4</v>
      </c>
      <c r="N5347" s="119"/>
    </row>
    <row r="5348" spans="4:14" ht="15.75" customHeight="1" x14ac:dyDescent="0.25">
      <c r="D5348" s="40"/>
      <c r="E5348" s="40"/>
      <c r="F5348" s="101">
        <v>44000</v>
      </c>
      <c r="G5348" s="44">
        <v>1.9E-3</v>
      </c>
      <c r="H5348" s="44">
        <v>3.0637999999999998E-3</v>
      </c>
      <c r="I5348" s="44">
        <v>4.2475000000000004E-3</v>
      </c>
      <c r="J5348" s="44">
        <v>3.2500000000000001E-2</v>
      </c>
      <c r="K5348" s="44">
        <v>7.084E-3</v>
      </c>
      <c r="L5348" s="44">
        <v>1.4968999999999998E-3</v>
      </c>
      <c r="M5348" s="44">
        <v>9.9069999999999996E-4</v>
      </c>
      <c r="N5348" s="119"/>
    </row>
    <row r="5349" spans="4:14" ht="15.75" customHeight="1" x14ac:dyDescent="0.25">
      <c r="D5349" s="40"/>
      <c r="E5349" s="40"/>
      <c r="F5349" s="101">
        <v>44001</v>
      </c>
      <c r="G5349" s="44">
        <v>1.9012999999999999E-3</v>
      </c>
      <c r="H5349" s="44">
        <v>3.0513000000000003E-3</v>
      </c>
      <c r="I5349" s="44">
        <v>4.1449999999999994E-3</v>
      </c>
      <c r="J5349" s="44">
        <v>3.2500000000000001E-2</v>
      </c>
      <c r="K5349" s="44">
        <v>6.9369999999999996E-3</v>
      </c>
      <c r="L5349" s="44">
        <v>1.5190000000000002E-3</v>
      </c>
      <c r="M5349" s="44">
        <v>9.9360000000000008E-4</v>
      </c>
      <c r="N5349" s="119"/>
    </row>
    <row r="5350" spans="4:14" ht="15.75" customHeight="1" x14ac:dyDescent="0.25">
      <c r="D5350" s="40"/>
      <c r="E5350" s="40"/>
      <c r="F5350" s="101">
        <v>44004</v>
      </c>
      <c r="G5350" s="44">
        <v>1.8475E-3</v>
      </c>
      <c r="H5350" s="44">
        <v>2.9662999999999998E-3</v>
      </c>
      <c r="I5350" s="44">
        <v>3.9450000000000006E-3</v>
      </c>
      <c r="J5350" s="44">
        <v>3.2500000000000001E-2</v>
      </c>
      <c r="K5350" s="44">
        <v>7.0850000000000002E-3</v>
      </c>
      <c r="L5350" s="44">
        <v>1.5671999999999999E-3</v>
      </c>
      <c r="M5350" s="44">
        <v>1.0134E-3</v>
      </c>
      <c r="N5350" s="119"/>
    </row>
    <row r="5351" spans="4:14" ht="15.75" customHeight="1" x14ac:dyDescent="0.25">
      <c r="D5351" s="40"/>
      <c r="E5351" s="40"/>
      <c r="F5351" s="101">
        <v>44005</v>
      </c>
      <c r="G5351" s="44">
        <v>1.8450000000000001E-3</v>
      </c>
      <c r="H5351" s="44">
        <v>2.9687999999999997E-3</v>
      </c>
      <c r="I5351" s="44">
        <v>3.8263000000000004E-3</v>
      </c>
      <c r="J5351" s="44">
        <v>3.2500000000000001E-2</v>
      </c>
      <c r="K5351" s="44">
        <v>7.1180000000000002E-3</v>
      </c>
      <c r="L5351" s="44">
        <v>1.5364E-3</v>
      </c>
      <c r="M5351" s="44">
        <v>1.0199999999999999E-3</v>
      </c>
      <c r="N5351" s="119"/>
    </row>
    <row r="5352" spans="4:14" ht="15.75" customHeight="1" x14ac:dyDescent="0.25">
      <c r="D5352" s="40"/>
      <c r="E5352" s="40"/>
      <c r="F5352" s="101">
        <v>44006</v>
      </c>
      <c r="G5352" s="44">
        <v>1.7949999999999999E-3</v>
      </c>
      <c r="H5352" s="44">
        <v>2.8375000000000002E-3</v>
      </c>
      <c r="I5352" s="44">
        <v>3.7938E-3</v>
      </c>
      <c r="J5352" s="44">
        <v>3.2500000000000001E-2</v>
      </c>
      <c r="K5352" s="44">
        <v>6.7900000000000009E-3</v>
      </c>
      <c r="L5352" s="44">
        <v>1.5562999999999998E-3</v>
      </c>
      <c r="M5352" s="44">
        <v>1.0299999999999999E-3</v>
      </c>
      <c r="N5352" s="119"/>
    </row>
    <row r="5353" spans="4:14" ht="15.75" customHeight="1" x14ac:dyDescent="0.25">
      <c r="D5353" s="40"/>
      <c r="E5353" s="40"/>
      <c r="F5353" s="101">
        <v>44007</v>
      </c>
      <c r="G5353" s="44">
        <v>1.8362999999999999E-3</v>
      </c>
      <c r="H5353" s="44">
        <v>3.0599999999999998E-3</v>
      </c>
      <c r="I5353" s="44">
        <v>3.6462999999999999E-3</v>
      </c>
      <c r="J5353" s="44">
        <v>3.2500000000000001E-2</v>
      </c>
      <c r="K5353" s="44">
        <v>6.8560000000000001E-3</v>
      </c>
      <c r="L5353" s="44">
        <v>1.554E-3</v>
      </c>
      <c r="M5353" s="44">
        <v>1.0344E-3</v>
      </c>
      <c r="N5353" s="119"/>
    </row>
    <row r="5354" spans="4:14" ht="15.75" customHeight="1" x14ac:dyDescent="0.25">
      <c r="D5354" s="40"/>
      <c r="E5354" s="40"/>
      <c r="F5354" s="101">
        <v>44008</v>
      </c>
      <c r="G5354" s="44">
        <v>1.7825E-3</v>
      </c>
      <c r="H5354" s="44">
        <v>3.0788E-3</v>
      </c>
      <c r="I5354" s="44">
        <v>3.6137999999999999E-3</v>
      </c>
      <c r="J5354" s="44">
        <v>3.2500000000000001E-2</v>
      </c>
      <c r="K5354" s="44">
        <v>6.4129999999999994E-3</v>
      </c>
      <c r="L5354" s="44">
        <v>1.5273000000000001E-3</v>
      </c>
      <c r="M5354" s="44">
        <v>1.0388000000000001E-3</v>
      </c>
      <c r="N5354" s="119"/>
    </row>
    <row r="5355" spans="4:14" ht="15.75" customHeight="1" x14ac:dyDescent="0.25">
      <c r="D5355" s="40"/>
      <c r="E5355" s="40"/>
      <c r="F5355" s="101">
        <v>44011</v>
      </c>
      <c r="G5355" s="44">
        <v>1.7100000000000001E-3</v>
      </c>
      <c r="H5355" s="44">
        <v>2.9613E-3</v>
      </c>
      <c r="I5355" s="44">
        <v>3.6687999999999998E-3</v>
      </c>
      <c r="J5355" s="44">
        <v>3.2500000000000001E-2</v>
      </c>
      <c r="K5355" s="44">
        <v>6.234E-3</v>
      </c>
      <c r="L5355" s="44">
        <v>1.5734E-3</v>
      </c>
      <c r="M5355" s="44">
        <v>1.06E-3</v>
      </c>
      <c r="N5355" s="119"/>
    </row>
    <row r="5356" spans="4:14" ht="15.75" customHeight="1" x14ac:dyDescent="0.25">
      <c r="D5356" s="40"/>
      <c r="E5356" s="40"/>
      <c r="F5356" s="101">
        <v>44012</v>
      </c>
      <c r="G5356" s="44">
        <v>1.6225E-3</v>
      </c>
      <c r="H5356" s="44">
        <v>3.0200000000000001E-3</v>
      </c>
      <c r="I5356" s="44">
        <v>3.6925E-3</v>
      </c>
      <c r="J5356" s="44">
        <v>3.2500000000000001E-2</v>
      </c>
      <c r="K5356" s="44">
        <v>6.561E-3</v>
      </c>
      <c r="L5356" s="44">
        <v>1.5681E-3</v>
      </c>
      <c r="M5356" s="44">
        <v>1.0633999999999999E-3</v>
      </c>
      <c r="N5356" s="119"/>
    </row>
    <row r="5357" spans="4:14" ht="15.75" customHeight="1" x14ac:dyDescent="0.25">
      <c r="D5357" s="40"/>
      <c r="E5357" s="40"/>
      <c r="F5357" s="101">
        <v>44013</v>
      </c>
      <c r="G5357" s="44">
        <v>1.6625000000000001E-3</v>
      </c>
      <c r="H5357" s="44">
        <v>2.9849999999999998E-3</v>
      </c>
      <c r="I5357" s="44">
        <v>3.8425E-3</v>
      </c>
      <c r="J5357" s="44">
        <v>3.2500000000000001E-2</v>
      </c>
      <c r="K5357" s="44">
        <v>6.7579999999999993E-3</v>
      </c>
      <c r="L5357" s="44">
        <v>1.5570999999999998E-3</v>
      </c>
      <c r="M5357" s="44">
        <v>1.0576000000000001E-3</v>
      </c>
      <c r="N5357" s="119"/>
    </row>
    <row r="5358" spans="4:14" ht="15.75" customHeight="1" x14ac:dyDescent="0.25">
      <c r="D5358" s="40"/>
      <c r="E5358" s="40"/>
      <c r="F5358" s="101">
        <v>44014</v>
      </c>
      <c r="G5358" s="44">
        <v>1.6375000000000001E-3</v>
      </c>
      <c r="H5358" s="44">
        <v>3.0375000000000003E-3</v>
      </c>
      <c r="I5358" s="44">
        <v>3.6613000000000001E-3</v>
      </c>
      <c r="J5358" s="44">
        <v>3.2500000000000001E-2</v>
      </c>
      <c r="K5358" s="44">
        <v>6.6930000000000002E-3</v>
      </c>
      <c r="L5358" s="44">
        <v>1.4421999999999998E-3</v>
      </c>
      <c r="M5358" s="44">
        <v>1.0563E-3</v>
      </c>
      <c r="N5358" s="119"/>
    </row>
    <row r="5359" spans="4:14" ht="15.75" customHeight="1" x14ac:dyDescent="0.25">
      <c r="D5359" s="40"/>
      <c r="E5359" s="40"/>
      <c r="F5359" s="101">
        <v>44015</v>
      </c>
      <c r="G5359" s="44">
        <v>1.6263E-3</v>
      </c>
      <c r="H5359" s="44">
        <v>2.7588000000000001E-3</v>
      </c>
      <c r="I5359" s="44">
        <v>3.6625000000000004E-3</v>
      </c>
      <c r="J5359" s="44" t="s">
        <v>33</v>
      </c>
      <c r="K5359" s="44">
        <v>6.6930000000000002E-3</v>
      </c>
      <c r="L5359" s="44" t="s">
        <v>33</v>
      </c>
      <c r="M5359" s="44">
        <v>1.0563E-3</v>
      </c>
      <c r="N5359" s="119"/>
    </row>
    <row r="5360" spans="4:14" ht="15.75" customHeight="1" x14ac:dyDescent="0.25">
      <c r="D5360" s="40"/>
      <c r="E5360" s="40"/>
      <c r="F5360" s="101">
        <v>44018</v>
      </c>
      <c r="G5360" s="44">
        <v>1.6588E-3</v>
      </c>
      <c r="H5360" s="44">
        <v>2.7650000000000001E-3</v>
      </c>
      <c r="I5360" s="44">
        <v>3.6425000000000003E-3</v>
      </c>
      <c r="J5360" s="44">
        <v>3.2500000000000001E-2</v>
      </c>
      <c r="K5360" s="44">
        <v>6.7589999999999994E-3</v>
      </c>
      <c r="L5360" s="44">
        <v>1.3779E-3</v>
      </c>
      <c r="M5360" s="44">
        <v>1.0388000000000001E-3</v>
      </c>
      <c r="N5360" s="119"/>
    </row>
    <row r="5361" spans="4:14" ht="15.75" customHeight="1" x14ac:dyDescent="0.25">
      <c r="D5361" s="40"/>
      <c r="E5361" s="40"/>
      <c r="F5361" s="101">
        <v>44019</v>
      </c>
      <c r="G5361" s="44">
        <v>1.825E-3</v>
      </c>
      <c r="H5361" s="44">
        <v>2.6838000000000001E-3</v>
      </c>
      <c r="I5361" s="44">
        <v>3.6025000000000002E-3</v>
      </c>
      <c r="J5361" s="44">
        <v>3.2500000000000001E-2</v>
      </c>
      <c r="K5361" s="44">
        <v>6.3970000000000008E-3</v>
      </c>
      <c r="L5361" s="44">
        <v>1.4038E-3</v>
      </c>
      <c r="M5361" s="44">
        <v>1.0355E-3</v>
      </c>
      <c r="N5361" s="119"/>
    </row>
    <row r="5362" spans="4:14" ht="15.75" customHeight="1" x14ac:dyDescent="0.25">
      <c r="D5362" s="40"/>
      <c r="E5362" s="40"/>
      <c r="F5362" s="101">
        <v>44020</v>
      </c>
      <c r="G5362" s="44">
        <v>1.8825000000000001E-3</v>
      </c>
      <c r="H5362" s="44">
        <v>2.7288E-3</v>
      </c>
      <c r="I5362" s="44">
        <v>3.5338000000000001E-3</v>
      </c>
      <c r="J5362" s="44">
        <v>3.2500000000000001E-2</v>
      </c>
      <c r="K5362" s="44">
        <v>6.6439999999999997E-3</v>
      </c>
      <c r="L5362" s="44">
        <v>1.4396000000000001E-3</v>
      </c>
      <c r="M5362" s="44">
        <v>1.0242999999999999E-3</v>
      </c>
      <c r="N5362" s="119"/>
    </row>
    <row r="5363" spans="4:14" ht="15.75" customHeight="1" x14ac:dyDescent="0.25">
      <c r="D5363" s="40"/>
      <c r="E5363" s="40"/>
      <c r="F5363" s="101">
        <v>44021</v>
      </c>
      <c r="G5363" s="44">
        <v>1.7825E-3</v>
      </c>
      <c r="H5363" s="44">
        <v>2.6624999999999999E-3</v>
      </c>
      <c r="I5363" s="44">
        <v>3.4849999999999998E-3</v>
      </c>
      <c r="J5363" s="44">
        <v>3.2500000000000001E-2</v>
      </c>
      <c r="K5363" s="44">
        <v>6.1350000000000007E-3</v>
      </c>
      <c r="L5363" s="44">
        <v>1.4854999999999998E-3</v>
      </c>
      <c r="M5363" s="44">
        <v>1.0249999999999999E-3</v>
      </c>
      <c r="N5363" s="119"/>
    </row>
    <row r="5364" spans="4:14" ht="15.75" customHeight="1" x14ac:dyDescent="0.25">
      <c r="D5364" s="40"/>
      <c r="E5364" s="40"/>
      <c r="F5364" s="101">
        <v>44022</v>
      </c>
      <c r="G5364" s="44">
        <v>1.7538E-3</v>
      </c>
      <c r="H5364" s="44">
        <v>2.6812999999999997E-3</v>
      </c>
      <c r="I5364" s="44">
        <v>3.4538000000000004E-3</v>
      </c>
      <c r="J5364" s="44">
        <v>3.2500000000000001E-2</v>
      </c>
      <c r="K5364" s="44">
        <v>6.4470000000000005E-3</v>
      </c>
      <c r="L5364" s="44">
        <v>1.4889E-3</v>
      </c>
      <c r="M5364" s="44">
        <v>1.0258000000000001E-3</v>
      </c>
      <c r="N5364" s="119"/>
    </row>
    <row r="5365" spans="4:14" ht="15.75" customHeight="1" x14ac:dyDescent="0.25">
      <c r="D5365" s="40"/>
      <c r="E5365" s="40"/>
      <c r="F5365" s="101">
        <v>44025</v>
      </c>
      <c r="G5365" s="44">
        <v>1.7474999999999999E-3</v>
      </c>
      <c r="H5365" s="44">
        <v>2.7500000000000003E-3</v>
      </c>
      <c r="I5365" s="44">
        <v>3.3925000000000001E-3</v>
      </c>
      <c r="J5365" s="44">
        <v>3.2500000000000001E-2</v>
      </c>
      <c r="K5365" s="44">
        <v>6.1839999999999994E-3</v>
      </c>
      <c r="L5365" s="44">
        <v>1.4896E-3</v>
      </c>
      <c r="M5365" s="44">
        <v>1.0194E-3</v>
      </c>
      <c r="N5365" s="119"/>
    </row>
    <row r="5366" spans="4:14" ht="15.75" customHeight="1" x14ac:dyDescent="0.25">
      <c r="D5366" s="40"/>
      <c r="E5366" s="40"/>
      <c r="F5366" s="101">
        <v>44026</v>
      </c>
      <c r="G5366" s="44">
        <v>1.7663000000000002E-3</v>
      </c>
      <c r="H5366" s="44">
        <v>2.7087999999999999E-3</v>
      </c>
      <c r="I5366" s="44">
        <v>3.4138000000000003E-3</v>
      </c>
      <c r="J5366" s="44">
        <v>3.2500000000000001E-2</v>
      </c>
      <c r="K5366" s="44">
        <v>6.2329999999999998E-3</v>
      </c>
      <c r="L5366" s="44">
        <v>1.4035E-3</v>
      </c>
      <c r="M5366" s="44">
        <v>1.0162000000000001E-3</v>
      </c>
      <c r="N5366" s="119"/>
    </row>
    <row r="5367" spans="4:14" ht="15.75" customHeight="1" x14ac:dyDescent="0.25">
      <c r="D5367" s="40"/>
      <c r="E5367" s="40"/>
      <c r="F5367" s="101">
        <v>44027</v>
      </c>
      <c r="G5367" s="44">
        <v>1.8088000000000002E-3</v>
      </c>
      <c r="H5367" s="44">
        <v>2.7288E-3</v>
      </c>
      <c r="I5367" s="44">
        <v>3.3463E-3</v>
      </c>
      <c r="J5367" s="44">
        <v>3.2500000000000001E-2</v>
      </c>
      <c r="K5367" s="44">
        <v>6.2989999999999999E-3</v>
      </c>
      <c r="L5367" s="44">
        <v>1.4146E-3</v>
      </c>
      <c r="M5367" s="44">
        <v>1.0031E-3</v>
      </c>
      <c r="N5367" s="119"/>
    </row>
    <row r="5368" spans="4:14" ht="15.75" customHeight="1" x14ac:dyDescent="0.25">
      <c r="D5368" s="40"/>
      <c r="E5368" s="40"/>
      <c r="F5368" s="101">
        <v>44028</v>
      </c>
      <c r="G5368" s="44">
        <v>1.8675E-3</v>
      </c>
      <c r="H5368" s="44">
        <v>2.7174999999999999E-3</v>
      </c>
      <c r="I5368" s="44">
        <v>3.4238000000000003E-3</v>
      </c>
      <c r="J5368" s="44">
        <v>3.2500000000000001E-2</v>
      </c>
      <c r="K5368" s="44">
        <v>6.1679999999999999E-3</v>
      </c>
      <c r="L5368" s="44">
        <v>1.4380999999999999E-3</v>
      </c>
      <c r="M5368" s="44">
        <v>9.9379999999999998E-4</v>
      </c>
      <c r="N5368" s="119"/>
    </row>
    <row r="5369" spans="4:14" ht="15.75" customHeight="1" x14ac:dyDescent="0.25">
      <c r="D5369" s="40"/>
      <c r="E5369" s="40"/>
      <c r="F5369" s="101">
        <v>44029</v>
      </c>
      <c r="G5369" s="44">
        <v>1.7988000000000001E-3</v>
      </c>
      <c r="H5369" s="44">
        <v>2.7138000000000002E-3</v>
      </c>
      <c r="I5369" s="44">
        <v>3.3362999999999999E-3</v>
      </c>
      <c r="J5369" s="44">
        <v>3.2500000000000001E-2</v>
      </c>
      <c r="K5369" s="44">
        <v>6.2660000000000007E-3</v>
      </c>
      <c r="L5369" s="44">
        <v>1.4097999999999999E-3</v>
      </c>
      <c r="M5369" s="44">
        <v>9.8710000000000009E-4</v>
      </c>
      <c r="N5369" s="119"/>
    </row>
    <row r="5370" spans="4:14" ht="15.75" customHeight="1" x14ac:dyDescent="0.25">
      <c r="D5370" s="40"/>
      <c r="E5370" s="40"/>
      <c r="F5370" s="101">
        <v>44032</v>
      </c>
      <c r="G5370" s="44">
        <v>1.7563000000000001E-3</v>
      </c>
      <c r="H5370" s="44">
        <v>2.5774999999999999E-3</v>
      </c>
      <c r="I5370" s="44">
        <v>3.4275E-3</v>
      </c>
      <c r="J5370" s="44">
        <v>3.2500000000000001E-2</v>
      </c>
      <c r="K5370" s="44">
        <v>6.1019999999999998E-3</v>
      </c>
      <c r="L5370" s="44">
        <v>1.4272000000000002E-3</v>
      </c>
      <c r="M5370" s="44">
        <v>9.6129999999999989E-4</v>
      </c>
      <c r="N5370" s="119"/>
    </row>
    <row r="5371" spans="4:14" ht="15.75" customHeight="1" x14ac:dyDescent="0.25">
      <c r="D5371" s="40"/>
      <c r="E5371" s="40"/>
      <c r="F5371" s="101">
        <v>44033</v>
      </c>
      <c r="G5371" s="44">
        <v>1.7574999999999999E-3</v>
      </c>
      <c r="H5371" s="44">
        <v>2.555E-3</v>
      </c>
      <c r="I5371" s="44">
        <v>3.3988E-3</v>
      </c>
      <c r="J5371" s="44">
        <v>3.2500000000000001E-2</v>
      </c>
      <c r="K5371" s="44">
        <v>6.0040000000000007E-3</v>
      </c>
      <c r="L5371" s="44">
        <v>1.3997999999999999E-3</v>
      </c>
      <c r="M5371" s="44">
        <v>9.452000000000001E-4</v>
      </c>
      <c r="N5371" s="119"/>
    </row>
    <row r="5372" spans="4:14" ht="15.75" customHeight="1" x14ac:dyDescent="0.25">
      <c r="D5372" s="40"/>
      <c r="E5372" s="40"/>
      <c r="F5372" s="101">
        <v>44034</v>
      </c>
      <c r="G5372" s="44">
        <v>1.7899999999999999E-3</v>
      </c>
      <c r="H5372" s="44">
        <v>2.6350000000000002E-3</v>
      </c>
      <c r="I5372" s="44">
        <v>3.2750000000000001E-3</v>
      </c>
      <c r="J5372" s="44">
        <v>3.2500000000000001E-2</v>
      </c>
      <c r="K5372" s="44">
        <v>5.9709999999999997E-3</v>
      </c>
      <c r="L5372" s="44">
        <v>1.4077999999999999E-3</v>
      </c>
      <c r="M5372" s="44">
        <v>9.1819999999999998E-4</v>
      </c>
      <c r="N5372" s="119"/>
    </row>
    <row r="5373" spans="4:14" ht="15.75" customHeight="1" x14ac:dyDescent="0.25">
      <c r="D5373" s="40"/>
      <c r="E5373" s="40"/>
      <c r="F5373" s="101">
        <v>44035</v>
      </c>
      <c r="G5373" s="44">
        <v>1.7163E-3</v>
      </c>
      <c r="H5373" s="44">
        <v>2.4450000000000001E-3</v>
      </c>
      <c r="I5373" s="44">
        <v>3.2512999999999999E-3</v>
      </c>
      <c r="J5373" s="44">
        <v>3.2500000000000001E-2</v>
      </c>
      <c r="K5373" s="44">
        <v>5.7740000000000005E-3</v>
      </c>
      <c r="L5373" s="44">
        <v>1.4147999999999999E-3</v>
      </c>
      <c r="M5373" s="44">
        <v>9.1569999999999998E-4</v>
      </c>
      <c r="N5373" s="119"/>
    </row>
    <row r="5374" spans="4:14" ht="15.75" customHeight="1" x14ac:dyDescent="0.25">
      <c r="D5374" s="40"/>
      <c r="E5374" s="40"/>
      <c r="F5374" s="101">
        <v>44036</v>
      </c>
      <c r="G5374" s="44">
        <v>1.7263000000000001E-3</v>
      </c>
      <c r="H5374" s="44">
        <v>2.4675000000000001E-3</v>
      </c>
      <c r="I5374" s="44">
        <v>3.1849999999999999E-3</v>
      </c>
      <c r="J5374" s="44">
        <v>3.2500000000000001E-2</v>
      </c>
      <c r="K5374" s="44">
        <v>5.888E-3</v>
      </c>
      <c r="L5374" s="44">
        <v>1.4077E-3</v>
      </c>
      <c r="M5374" s="44">
        <v>9.1289999999999991E-4</v>
      </c>
      <c r="N5374" s="119"/>
    </row>
    <row r="5375" spans="4:14" ht="15.75" customHeight="1" x14ac:dyDescent="0.25">
      <c r="D5375" s="40"/>
      <c r="E5375" s="40"/>
      <c r="F5375" s="101">
        <v>44039</v>
      </c>
      <c r="G5375" s="44">
        <v>1.6625000000000001E-3</v>
      </c>
      <c r="H5375" s="44">
        <v>2.6963E-3</v>
      </c>
      <c r="I5375" s="44">
        <v>3.1663000000000004E-3</v>
      </c>
      <c r="J5375" s="44">
        <v>3.2500000000000001E-2</v>
      </c>
      <c r="K5375" s="44">
        <v>6.1510000000000002E-3</v>
      </c>
      <c r="L5375" s="44">
        <v>1.3611000000000001E-3</v>
      </c>
      <c r="M5375" s="44">
        <v>8.9039999999999996E-4</v>
      </c>
      <c r="N5375" s="119"/>
    </row>
    <row r="5376" spans="4:14" ht="15.75" customHeight="1" x14ac:dyDescent="0.25">
      <c r="D5376" s="40"/>
      <c r="E5376" s="40"/>
      <c r="F5376" s="101">
        <v>44040</v>
      </c>
      <c r="G5376" s="44">
        <v>1.6688E-3</v>
      </c>
      <c r="H5376" s="44">
        <v>2.6825E-3</v>
      </c>
      <c r="I5376" s="44">
        <v>3.1749999999999999E-3</v>
      </c>
      <c r="J5376" s="44">
        <v>3.2500000000000001E-2</v>
      </c>
      <c r="K5376" s="44">
        <v>5.79E-3</v>
      </c>
      <c r="L5376" s="44">
        <v>1.3619999999999999E-3</v>
      </c>
      <c r="M5376" s="44">
        <v>8.8069999999999999E-4</v>
      </c>
      <c r="N5376" s="119"/>
    </row>
    <row r="5377" spans="4:14" ht="15.75" customHeight="1" x14ac:dyDescent="0.25">
      <c r="D5377" s="40"/>
      <c r="E5377" s="40"/>
      <c r="F5377" s="101">
        <v>44041</v>
      </c>
      <c r="G5377" s="44">
        <v>1.6113E-3</v>
      </c>
      <c r="H5377" s="44">
        <v>2.6062999999999998E-3</v>
      </c>
      <c r="I5377" s="44">
        <v>3.1549999999999998E-3</v>
      </c>
      <c r="J5377" s="44">
        <v>3.2500000000000001E-2</v>
      </c>
      <c r="K5377" s="44">
        <v>5.7410000000000004E-3</v>
      </c>
      <c r="L5377" s="44">
        <v>1.3897999999999998E-3</v>
      </c>
      <c r="M5377" s="44">
        <v>8.6059999999999999E-4</v>
      </c>
      <c r="N5377" s="119"/>
    </row>
    <row r="5378" spans="4:14" ht="15.75" customHeight="1" x14ac:dyDescent="0.25">
      <c r="D5378" s="40"/>
      <c r="E5378" s="40"/>
      <c r="F5378" s="101">
        <v>44042</v>
      </c>
      <c r="G5378" s="44">
        <v>1.5562999999999998E-3</v>
      </c>
      <c r="H5378" s="44">
        <v>2.5100000000000001E-3</v>
      </c>
      <c r="I5378" s="44">
        <v>3.1487999999999998E-3</v>
      </c>
      <c r="J5378" s="44">
        <v>3.2500000000000001E-2</v>
      </c>
      <c r="K5378" s="44">
        <v>5.4619999999999998E-3</v>
      </c>
      <c r="L5378" s="44">
        <v>1.4238E-3</v>
      </c>
      <c r="M5378" s="44">
        <v>8.5940000000000007E-4</v>
      </c>
      <c r="N5378" s="119"/>
    </row>
    <row r="5379" spans="4:14" ht="15.75" customHeight="1" x14ac:dyDescent="0.25">
      <c r="D5379" s="40"/>
      <c r="E5379" s="40"/>
      <c r="F5379" s="101">
        <v>44043</v>
      </c>
      <c r="G5379" s="44">
        <v>1.5487999999999999E-3</v>
      </c>
      <c r="H5379" s="44">
        <v>2.4875000000000001E-3</v>
      </c>
      <c r="I5379" s="44">
        <v>3.0613000000000003E-3</v>
      </c>
      <c r="J5379" s="44">
        <v>3.2500000000000001E-2</v>
      </c>
      <c r="K5379" s="44">
        <v>5.2820000000000002E-3</v>
      </c>
      <c r="L5379" s="44">
        <v>1.4348E-3</v>
      </c>
      <c r="M5379" s="44">
        <v>8.5490000000000002E-4</v>
      </c>
      <c r="N5379" s="119"/>
    </row>
    <row r="5380" spans="4:14" ht="15.75" customHeight="1" x14ac:dyDescent="0.25">
      <c r="D5380" s="40"/>
      <c r="E5380" s="40"/>
      <c r="F5380" s="101">
        <v>44046</v>
      </c>
      <c r="G5380" s="44">
        <v>1.57E-3</v>
      </c>
      <c r="H5380" s="44">
        <v>2.49E-3</v>
      </c>
      <c r="I5380" s="44">
        <v>3.0349999999999999E-3</v>
      </c>
      <c r="J5380" s="44">
        <v>3.2500000000000001E-2</v>
      </c>
      <c r="K5380" s="44">
        <v>5.5430000000000002E-3</v>
      </c>
      <c r="L5380" s="44">
        <v>1.4115E-3</v>
      </c>
      <c r="M5380" s="44">
        <v>8.4519999999999994E-4</v>
      </c>
      <c r="N5380" s="119"/>
    </row>
    <row r="5381" spans="4:14" ht="15.75" customHeight="1" x14ac:dyDescent="0.25">
      <c r="D5381" s="40"/>
      <c r="E5381" s="40"/>
      <c r="F5381" s="101">
        <v>44047</v>
      </c>
      <c r="G5381" s="44">
        <v>1.4924999999999999E-3</v>
      </c>
      <c r="H5381" s="44">
        <v>2.4849999999999998E-3</v>
      </c>
      <c r="I5381" s="44">
        <v>3.055E-3</v>
      </c>
      <c r="J5381" s="44">
        <v>3.2500000000000001E-2</v>
      </c>
      <c r="K5381" s="44">
        <v>5.0690000000000006E-3</v>
      </c>
      <c r="L5381" s="44">
        <v>1.3650000000000001E-3</v>
      </c>
      <c r="M5381" s="44">
        <v>8.4519999999999994E-4</v>
      </c>
      <c r="N5381" s="119"/>
    </row>
    <row r="5382" spans="4:14" ht="15.75" customHeight="1" x14ac:dyDescent="0.25">
      <c r="D5382" s="40"/>
      <c r="E5382" s="40"/>
      <c r="F5382" s="101">
        <v>44048</v>
      </c>
      <c r="G5382" s="44">
        <v>1.5349999999999999E-3</v>
      </c>
      <c r="H5382" s="44">
        <v>2.4199999999999998E-3</v>
      </c>
      <c r="I5382" s="44">
        <v>2.9838E-3</v>
      </c>
      <c r="J5382" s="44">
        <v>3.2500000000000001E-2</v>
      </c>
      <c r="K5382" s="44">
        <v>5.4769999999999992E-3</v>
      </c>
      <c r="L5382" s="44">
        <v>1.3457E-3</v>
      </c>
      <c r="M5382" s="44">
        <v>8.5000000000000006E-4</v>
      </c>
      <c r="N5382" s="119"/>
    </row>
    <row r="5383" spans="4:14" ht="15.75" customHeight="1" x14ac:dyDescent="0.25">
      <c r="D5383" s="40"/>
      <c r="E5383" s="40"/>
      <c r="F5383" s="101">
        <v>44049</v>
      </c>
      <c r="G5383" s="44">
        <v>1.5537999999999999E-3</v>
      </c>
      <c r="H5383" s="44">
        <v>2.4324999999999998E-3</v>
      </c>
      <c r="I5383" s="44">
        <v>2.8912999999999999E-3</v>
      </c>
      <c r="J5383" s="44">
        <v>3.2500000000000001E-2</v>
      </c>
      <c r="K5383" s="44">
        <v>5.3620000000000004E-3</v>
      </c>
      <c r="L5383" s="44">
        <v>1.3701E-3</v>
      </c>
      <c r="M5383" s="44">
        <v>8.4849999999999997E-4</v>
      </c>
      <c r="N5383" s="119"/>
    </row>
    <row r="5384" spans="4:14" ht="15.75" customHeight="1" x14ac:dyDescent="0.25">
      <c r="D5384" s="40"/>
      <c r="E5384" s="40"/>
      <c r="F5384" s="101">
        <v>44050</v>
      </c>
      <c r="G5384" s="44">
        <v>1.6337999999999999E-3</v>
      </c>
      <c r="H5384" s="44">
        <v>2.5249999999999999E-3</v>
      </c>
      <c r="I5384" s="44">
        <v>3.0913E-3</v>
      </c>
      <c r="J5384" s="44">
        <v>3.2500000000000001E-2</v>
      </c>
      <c r="K5384" s="44">
        <v>5.6399999999999992E-3</v>
      </c>
      <c r="L5384" s="44">
        <v>1.3481000000000001E-3</v>
      </c>
      <c r="M5384" s="44">
        <v>8.4690000000000004E-4</v>
      </c>
      <c r="N5384" s="119"/>
    </row>
    <row r="5385" spans="4:14" ht="15.75" customHeight="1" x14ac:dyDescent="0.25">
      <c r="D5385" s="40"/>
      <c r="E5385" s="40"/>
      <c r="F5385" s="101">
        <v>44053</v>
      </c>
      <c r="G5385" s="44">
        <v>1.6825000000000002E-3</v>
      </c>
      <c r="H5385" s="44">
        <v>2.5688E-3</v>
      </c>
      <c r="I5385" s="44">
        <v>3.3312999999999997E-3</v>
      </c>
      <c r="J5385" s="44">
        <v>3.2500000000000001E-2</v>
      </c>
      <c r="K5385" s="44">
        <v>5.7549999999999997E-3</v>
      </c>
      <c r="L5385" s="44">
        <v>1.3294000000000001E-3</v>
      </c>
      <c r="M5385" s="44">
        <v>8.4519999999999994E-4</v>
      </c>
      <c r="N5385" s="119"/>
    </row>
    <row r="5386" spans="4:14" ht="15.75" customHeight="1" x14ac:dyDescent="0.25">
      <c r="D5386" s="40"/>
      <c r="E5386" s="40"/>
      <c r="F5386" s="101">
        <v>44054</v>
      </c>
      <c r="G5386" s="44">
        <v>1.6413000000000001E-3</v>
      </c>
      <c r="H5386" s="44">
        <v>2.5349999999999999E-3</v>
      </c>
      <c r="I5386" s="44">
        <v>3.3687999999999999E-3</v>
      </c>
      <c r="J5386" s="44">
        <v>3.2500000000000001E-2</v>
      </c>
      <c r="K5386" s="44">
        <v>6.4149999999999997E-3</v>
      </c>
      <c r="L5386" s="44">
        <v>1.3131999999999998E-3</v>
      </c>
      <c r="M5386" s="44">
        <v>8.4519999999999994E-4</v>
      </c>
      <c r="N5386" s="119"/>
    </row>
    <row r="5387" spans="4:14" ht="15.75" customHeight="1" x14ac:dyDescent="0.25">
      <c r="D5387" s="40"/>
      <c r="E5387" s="40"/>
      <c r="F5387" s="101">
        <v>44055</v>
      </c>
      <c r="G5387" s="44">
        <v>1.58E-3</v>
      </c>
      <c r="H5387" s="44">
        <v>2.6474999999999997E-3</v>
      </c>
      <c r="I5387" s="44">
        <v>3.3674999999999998E-3</v>
      </c>
      <c r="J5387" s="44">
        <v>3.2500000000000001E-2</v>
      </c>
      <c r="K5387" s="44">
        <v>6.7469999999999995E-3</v>
      </c>
      <c r="L5387" s="44">
        <v>1.3233000000000001E-3</v>
      </c>
      <c r="M5387" s="44">
        <v>8.4550000000000001E-4</v>
      </c>
      <c r="N5387" s="119"/>
    </row>
    <row r="5388" spans="4:14" ht="15.75" customHeight="1" x14ac:dyDescent="0.25">
      <c r="D5388" s="40"/>
      <c r="E5388" s="40"/>
      <c r="F5388" s="101">
        <v>44056</v>
      </c>
      <c r="G5388" s="44">
        <v>1.6187999999999999E-3</v>
      </c>
      <c r="H5388" s="44">
        <v>2.8013000000000001E-3</v>
      </c>
      <c r="I5388" s="44">
        <v>3.3838000000000002E-3</v>
      </c>
      <c r="J5388" s="44">
        <v>3.2500000000000001E-2</v>
      </c>
      <c r="K5388" s="44">
        <v>7.208E-3</v>
      </c>
      <c r="L5388" s="44">
        <v>1.2787999999999999E-3</v>
      </c>
      <c r="M5388" s="44">
        <v>8.4380000000000002E-4</v>
      </c>
      <c r="N5388" s="119"/>
    </row>
    <row r="5389" spans="4:14" ht="15.75" customHeight="1" x14ac:dyDescent="0.25">
      <c r="D5389" s="40"/>
      <c r="E5389" s="40"/>
      <c r="F5389" s="101">
        <v>44057</v>
      </c>
      <c r="G5389" s="44">
        <v>1.5149999999999999E-3</v>
      </c>
      <c r="H5389" s="44">
        <v>2.7038000000000001E-3</v>
      </c>
      <c r="I5389" s="44">
        <v>3.3250000000000003E-3</v>
      </c>
      <c r="J5389" s="44">
        <v>3.2500000000000001E-2</v>
      </c>
      <c r="K5389" s="44">
        <v>7.0940000000000005E-3</v>
      </c>
      <c r="L5389" s="44">
        <v>1.2652E-3</v>
      </c>
      <c r="M5389" s="44">
        <v>8.4199999999999998E-4</v>
      </c>
      <c r="N5389" s="119"/>
    </row>
    <row r="5390" spans="4:14" ht="15.75" customHeight="1" x14ac:dyDescent="0.25">
      <c r="D5390" s="40"/>
      <c r="E5390" s="40"/>
      <c r="F5390" s="101">
        <v>44060</v>
      </c>
      <c r="G5390" s="44">
        <v>1.6137999999999999E-3</v>
      </c>
      <c r="H5390" s="44">
        <v>2.6774999999999998E-3</v>
      </c>
      <c r="I5390" s="44">
        <v>3.1963000000000004E-3</v>
      </c>
      <c r="J5390" s="44">
        <v>3.2500000000000001E-2</v>
      </c>
      <c r="K5390" s="44">
        <v>6.8820000000000001E-3</v>
      </c>
      <c r="L5390" s="44">
        <v>1.2634E-3</v>
      </c>
      <c r="M5390" s="44">
        <v>8.4840000000000002E-4</v>
      </c>
      <c r="N5390" s="119"/>
    </row>
    <row r="5391" spans="4:14" ht="15.75" customHeight="1" x14ac:dyDescent="0.25">
      <c r="D5391" s="40"/>
      <c r="E5391" s="40"/>
      <c r="F5391" s="101">
        <v>44061</v>
      </c>
      <c r="G5391" s="44">
        <v>1.58E-3</v>
      </c>
      <c r="H5391" s="44">
        <v>2.5300000000000001E-3</v>
      </c>
      <c r="I5391" s="44">
        <v>3.1524999999999999E-3</v>
      </c>
      <c r="J5391" s="44">
        <v>3.2500000000000001E-2</v>
      </c>
      <c r="K5391" s="44">
        <v>6.6869999999999994E-3</v>
      </c>
      <c r="L5391" s="44">
        <v>1.2656E-3</v>
      </c>
      <c r="M5391" s="44">
        <v>8.4840000000000002E-4</v>
      </c>
      <c r="N5391" s="119"/>
    </row>
    <row r="5392" spans="4:14" ht="15.75" customHeight="1" x14ac:dyDescent="0.25">
      <c r="D5392" s="40"/>
      <c r="E5392" s="40"/>
      <c r="F5392" s="101">
        <v>44062</v>
      </c>
      <c r="G5392" s="44">
        <v>1.7088000000000001E-3</v>
      </c>
      <c r="H5392" s="44">
        <v>2.4687999999999997E-3</v>
      </c>
      <c r="I5392" s="44">
        <v>3.045E-3</v>
      </c>
      <c r="J5392" s="44">
        <v>3.2500000000000001E-2</v>
      </c>
      <c r="K5392" s="44">
        <v>6.8010000000000006E-3</v>
      </c>
      <c r="L5392" s="44">
        <v>1.2062000000000002E-3</v>
      </c>
      <c r="M5392" s="44">
        <v>8.5150000000000004E-4</v>
      </c>
      <c r="N5392" s="119"/>
    </row>
    <row r="5393" spans="4:14" ht="15.75" customHeight="1" x14ac:dyDescent="0.25">
      <c r="D5393" s="40"/>
      <c r="E5393" s="40"/>
      <c r="F5393" s="101">
        <v>44063</v>
      </c>
      <c r="G5393" s="44">
        <v>1.8324999999999999E-3</v>
      </c>
      <c r="H5393" s="44">
        <v>2.5613000000000003E-3</v>
      </c>
      <c r="I5393" s="44">
        <v>2.9862999999999999E-3</v>
      </c>
      <c r="J5393" s="44">
        <v>3.2500000000000001E-2</v>
      </c>
      <c r="K5393" s="44">
        <v>6.509E-3</v>
      </c>
      <c r="L5393" s="44">
        <v>1.1819999999999999E-3</v>
      </c>
      <c r="M5393" s="44">
        <v>8.5000000000000006E-4</v>
      </c>
      <c r="N5393" s="119"/>
    </row>
    <row r="5394" spans="4:14" ht="15.75" customHeight="1" x14ac:dyDescent="0.25">
      <c r="D5394" s="40"/>
      <c r="E5394" s="40"/>
      <c r="F5394" s="101">
        <v>44064</v>
      </c>
      <c r="G5394" s="44">
        <v>1.7513000000000001E-3</v>
      </c>
      <c r="H5394" s="44">
        <v>2.5000000000000001E-3</v>
      </c>
      <c r="I5394" s="44">
        <v>3.1438E-3</v>
      </c>
      <c r="J5394" s="44">
        <v>3.2500000000000001E-2</v>
      </c>
      <c r="K5394" s="44">
        <v>6.2819999999999994E-3</v>
      </c>
      <c r="L5394" s="44">
        <v>1.2352999999999999E-3</v>
      </c>
      <c r="M5394" s="44">
        <v>8.5490000000000002E-4</v>
      </c>
      <c r="N5394" s="119"/>
    </row>
    <row r="5395" spans="4:14" ht="15.75" customHeight="1" x14ac:dyDescent="0.25">
      <c r="D5395" s="40"/>
      <c r="E5395" s="40"/>
      <c r="F5395" s="101">
        <v>44067</v>
      </c>
      <c r="G5395" s="44">
        <v>1.7424999999999999E-3</v>
      </c>
      <c r="H5395" s="44">
        <v>2.3375000000000002E-3</v>
      </c>
      <c r="I5395" s="44">
        <v>2.9738E-3</v>
      </c>
      <c r="J5395" s="44">
        <v>3.2500000000000001E-2</v>
      </c>
      <c r="K5395" s="44">
        <v>6.5420000000000001E-3</v>
      </c>
      <c r="L5395" s="44">
        <v>1.245E-3</v>
      </c>
      <c r="M5395" s="44">
        <v>8.5490000000000002E-4</v>
      </c>
      <c r="N5395" s="119"/>
    </row>
    <row r="5396" spans="4:14" ht="15.75" customHeight="1" x14ac:dyDescent="0.25">
      <c r="D5396" s="40"/>
      <c r="E5396" s="40"/>
      <c r="F5396" s="101">
        <v>44068</v>
      </c>
      <c r="G5396" s="44">
        <v>1.7025E-3</v>
      </c>
      <c r="H5396" s="44">
        <v>2.5100000000000001E-3</v>
      </c>
      <c r="I5396" s="44">
        <v>3.0813000000000004E-3</v>
      </c>
      <c r="J5396" s="44">
        <v>3.2500000000000001E-2</v>
      </c>
      <c r="K5396" s="44">
        <v>6.8349999999999999E-3</v>
      </c>
      <c r="L5396" s="44">
        <v>1.2191999999999999E-3</v>
      </c>
      <c r="M5396" s="44">
        <v>8.5159999999999999E-4</v>
      </c>
      <c r="N5396" s="119"/>
    </row>
    <row r="5397" spans="4:14" ht="15.75" customHeight="1" x14ac:dyDescent="0.25">
      <c r="D5397" s="40"/>
      <c r="E5397" s="40"/>
      <c r="F5397" s="101">
        <v>44069</v>
      </c>
      <c r="G5397" s="44">
        <v>1.5638E-3</v>
      </c>
      <c r="H5397" s="44">
        <v>2.5588E-3</v>
      </c>
      <c r="I5397" s="44">
        <v>3.0725000000000001E-3</v>
      </c>
      <c r="J5397" s="44">
        <v>3.2500000000000001E-2</v>
      </c>
      <c r="K5397" s="44">
        <v>6.8840000000000004E-3</v>
      </c>
      <c r="L5397" s="44">
        <v>1.1211999999999999E-3</v>
      </c>
      <c r="M5397" s="44">
        <v>8.4849999999999997E-4</v>
      </c>
      <c r="N5397" s="119"/>
    </row>
    <row r="5398" spans="4:14" ht="15.75" customHeight="1" x14ac:dyDescent="0.25">
      <c r="D5398" s="40"/>
      <c r="E5398" s="40"/>
      <c r="F5398" s="101">
        <v>44070</v>
      </c>
      <c r="G5398" s="44">
        <v>1.5512999999999998E-3</v>
      </c>
      <c r="H5398" s="44">
        <v>2.4599999999999999E-3</v>
      </c>
      <c r="I5398" s="44">
        <v>3.0775000000000004E-3</v>
      </c>
      <c r="J5398" s="44">
        <v>3.2500000000000001E-2</v>
      </c>
      <c r="K5398" s="44">
        <v>7.522E-3</v>
      </c>
      <c r="L5398" s="44">
        <v>1.1074000000000001E-3</v>
      </c>
      <c r="M5398" s="44">
        <v>8.5319999999999992E-4</v>
      </c>
      <c r="N5398" s="119"/>
    </row>
    <row r="5399" spans="4:14" ht="15.75" customHeight="1" x14ac:dyDescent="0.25">
      <c r="D5399" s="40"/>
      <c r="E5399" s="40"/>
      <c r="F5399" s="101">
        <v>44071</v>
      </c>
      <c r="G5399" s="44">
        <v>1.5675000000000001E-3</v>
      </c>
      <c r="H5399" s="44">
        <v>2.4088E-3</v>
      </c>
      <c r="I5399" s="44">
        <v>3.0988000000000001E-3</v>
      </c>
      <c r="J5399" s="44">
        <v>3.2500000000000001E-2</v>
      </c>
      <c r="K5399" s="44">
        <v>7.2109999999999995E-3</v>
      </c>
      <c r="L5399" s="44">
        <v>1.1895999999999999E-3</v>
      </c>
      <c r="M5399" s="44">
        <v>8.5809999999999999E-4</v>
      </c>
      <c r="N5399" s="119"/>
    </row>
    <row r="5400" spans="4:14" ht="15.75" customHeight="1" x14ac:dyDescent="0.25">
      <c r="D5400" s="40"/>
      <c r="E5400" s="40"/>
      <c r="F5400" s="101">
        <v>44074</v>
      </c>
      <c r="G5400" s="44" t="s">
        <v>33</v>
      </c>
      <c r="H5400" s="44" t="s">
        <v>33</v>
      </c>
      <c r="I5400" s="44" t="s">
        <v>33</v>
      </c>
      <c r="J5400" s="44">
        <v>3.2500000000000001E-2</v>
      </c>
      <c r="K5400" s="44">
        <v>7.0479999999999996E-3</v>
      </c>
      <c r="L5400" s="44">
        <v>1.2101E-3</v>
      </c>
      <c r="M5400" s="44">
        <v>8.6669999999999998E-4</v>
      </c>
      <c r="N5400" s="119"/>
    </row>
    <row r="5401" spans="4:14" ht="15.75" customHeight="1" x14ac:dyDescent="0.25">
      <c r="D5401" s="40"/>
      <c r="E5401" s="40"/>
      <c r="F5401" s="101">
        <v>44075</v>
      </c>
      <c r="G5401" s="44">
        <v>1.5562999999999998E-3</v>
      </c>
      <c r="H5401" s="44">
        <v>2.5113000000000002E-3</v>
      </c>
      <c r="I5401" s="44">
        <v>3.0325E-3</v>
      </c>
      <c r="J5401" s="44">
        <v>3.2500000000000001E-2</v>
      </c>
      <c r="K5401" s="44">
        <v>6.6890000000000005E-3</v>
      </c>
      <c r="L5401" s="44">
        <v>1.2151E-3</v>
      </c>
      <c r="M5401" s="44">
        <v>8.6339999999999995E-4</v>
      </c>
      <c r="N5401" s="119"/>
    </row>
    <row r="5402" spans="4:14" ht="15.75" customHeight="1" x14ac:dyDescent="0.25">
      <c r="D5402" s="40"/>
      <c r="E5402" s="40"/>
      <c r="F5402" s="101">
        <v>44076</v>
      </c>
      <c r="G5402" s="44">
        <v>1.5475E-3</v>
      </c>
      <c r="H5402" s="44">
        <v>2.5124999999999995E-3</v>
      </c>
      <c r="I5402" s="44">
        <v>2.8774999999999998E-3</v>
      </c>
      <c r="J5402" s="44">
        <v>3.2500000000000001E-2</v>
      </c>
      <c r="K5402" s="44">
        <v>6.4770000000000001E-3</v>
      </c>
      <c r="L5402" s="44">
        <v>1.1564000000000001E-3</v>
      </c>
      <c r="M5402" s="44">
        <v>8.5999999999999998E-4</v>
      </c>
      <c r="N5402" s="119"/>
    </row>
    <row r="5403" spans="4:14" ht="15.75" customHeight="1" x14ac:dyDescent="0.25">
      <c r="D5403" s="40"/>
      <c r="E5403" s="40"/>
      <c r="F5403" s="101">
        <v>44077</v>
      </c>
      <c r="G5403" s="44">
        <v>1.5862999999999999E-3</v>
      </c>
      <c r="H5403" s="44">
        <v>2.4949999999999998E-3</v>
      </c>
      <c r="I5403" s="44">
        <v>2.8725000000000001E-3</v>
      </c>
      <c r="J5403" s="44">
        <v>3.2500000000000001E-2</v>
      </c>
      <c r="K5403" s="44">
        <v>6.3470000000000002E-3</v>
      </c>
      <c r="L5403" s="44">
        <v>1.1609999999999999E-3</v>
      </c>
      <c r="M5403" s="44">
        <v>8.719E-4</v>
      </c>
      <c r="N5403" s="119"/>
    </row>
    <row r="5404" spans="4:14" ht="15.75" customHeight="1" x14ac:dyDescent="0.25">
      <c r="D5404" s="40"/>
      <c r="E5404" s="40"/>
      <c r="F5404" s="101">
        <v>44078</v>
      </c>
      <c r="G5404" s="44">
        <v>1.5425E-3</v>
      </c>
      <c r="H5404" s="44">
        <v>2.48E-3</v>
      </c>
      <c r="I5404" s="44">
        <v>2.9212999999999999E-3</v>
      </c>
      <c r="J5404" s="44">
        <v>3.2500000000000001E-2</v>
      </c>
      <c r="K5404" s="44">
        <v>7.1799999999999998E-3</v>
      </c>
      <c r="L5404" s="44">
        <v>1.2114999999999999E-3</v>
      </c>
      <c r="M5404" s="44">
        <v>8.6779999999999995E-4</v>
      </c>
      <c r="N5404" s="119"/>
    </row>
    <row r="5405" spans="4:14" ht="15.75" customHeight="1" x14ac:dyDescent="0.25">
      <c r="D5405" s="40"/>
      <c r="E5405" s="40"/>
      <c r="F5405" s="101">
        <v>44081</v>
      </c>
      <c r="G5405" s="44">
        <v>1.5562999999999998E-3</v>
      </c>
      <c r="H5405" s="44">
        <v>2.4174999999999999E-3</v>
      </c>
      <c r="I5405" s="44">
        <v>2.9325000000000002E-3</v>
      </c>
      <c r="J5405" s="44" t="s">
        <v>33</v>
      </c>
      <c r="K5405" s="44">
        <v>7.1799999999999998E-3</v>
      </c>
      <c r="L5405" s="44" t="s">
        <v>33</v>
      </c>
      <c r="M5405" s="44">
        <v>8.6779999999999995E-4</v>
      </c>
      <c r="N5405" s="119"/>
    </row>
    <row r="5406" spans="4:14" ht="15.75" customHeight="1" x14ac:dyDescent="0.25">
      <c r="D5406" s="40"/>
      <c r="E5406" s="40"/>
      <c r="F5406" s="101">
        <v>44082</v>
      </c>
      <c r="G5406" s="44">
        <v>1.555E-3</v>
      </c>
      <c r="H5406" s="44">
        <v>2.4949999999999998E-3</v>
      </c>
      <c r="I5406" s="44">
        <v>3.0100000000000001E-3</v>
      </c>
      <c r="J5406" s="44">
        <v>3.2500000000000001E-2</v>
      </c>
      <c r="K5406" s="44">
        <v>6.7879999999999998E-3</v>
      </c>
      <c r="L5406" s="44">
        <v>1.1968E-3</v>
      </c>
      <c r="M5406" s="44">
        <v>8.699999999999999E-4</v>
      </c>
      <c r="N5406" s="119"/>
    </row>
    <row r="5407" spans="4:14" ht="15.75" customHeight="1" x14ac:dyDescent="0.25">
      <c r="D5407" s="40"/>
      <c r="E5407" s="40"/>
      <c r="F5407" s="101">
        <v>44083</v>
      </c>
      <c r="G5407" s="44">
        <v>1.5125E-3</v>
      </c>
      <c r="H5407" s="44">
        <v>2.5024999999999995E-3</v>
      </c>
      <c r="I5407" s="44">
        <v>2.8525E-3</v>
      </c>
      <c r="J5407" s="44">
        <v>3.2500000000000001E-2</v>
      </c>
      <c r="K5407" s="44">
        <v>7.0009999999999994E-3</v>
      </c>
      <c r="L5407" s="44">
        <v>1.2055E-3</v>
      </c>
      <c r="M5407" s="44">
        <v>8.6669999999999998E-4</v>
      </c>
      <c r="N5407" s="119"/>
    </row>
    <row r="5408" spans="4:14" ht="15.75" customHeight="1" x14ac:dyDescent="0.25">
      <c r="D5408" s="40"/>
      <c r="E5408" s="40"/>
      <c r="F5408" s="101">
        <v>44084</v>
      </c>
      <c r="G5408" s="44">
        <v>1.5112999999999999E-3</v>
      </c>
      <c r="H5408" s="44">
        <v>2.4913000000000001E-3</v>
      </c>
      <c r="I5408" s="44">
        <v>2.8488000000000003E-3</v>
      </c>
      <c r="J5408" s="44">
        <v>3.2500000000000001E-2</v>
      </c>
      <c r="K5408" s="44">
        <v>6.7720000000000002E-3</v>
      </c>
      <c r="L5408" s="44">
        <v>1.1222999999999999E-3</v>
      </c>
      <c r="M5408" s="44">
        <v>8.6970000000000005E-4</v>
      </c>
      <c r="N5408" s="119"/>
    </row>
    <row r="5409" spans="4:14" ht="15.75" customHeight="1" x14ac:dyDescent="0.25">
      <c r="D5409" s="40"/>
      <c r="E5409" s="40"/>
      <c r="F5409" s="101">
        <v>44085</v>
      </c>
      <c r="G5409" s="44">
        <v>1.5237999999999999E-3</v>
      </c>
      <c r="H5409" s="44">
        <v>2.5038E-3</v>
      </c>
      <c r="I5409" s="44">
        <v>2.8188000000000002E-3</v>
      </c>
      <c r="J5409" s="44">
        <v>3.2500000000000001E-2</v>
      </c>
      <c r="K5409" s="44">
        <v>6.6579999999999999E-3</v>
      </c>
      <c r="L5409" s="44">
        <v>1.1375999999999999E-3</v>
      </c>
      <c r="M5409" s="44">
        <v>8.6879999999999998E-4</v>
      </c>
      <c r="N5409" s="119"/>
    </row>
    <row r="5410" spans="4:14" ht="15.75" customHeight="1" x14ac:dyDescent="0.25">
      <c r="D5410" s="40"/>
      <c r="E5410" s="40"/>
      <c r="F5410" s="101">
        <v>44088</v>
      </c>
      <c r="G5410" s="44">
        <v>1.5213E-3</v>
      </c>
      <c r="H5410" s="44">
        <v>2.3725E-3</v>
      </c>
      <c r="I5410" s="44">
        <v>2.745E-3</v>
      </c>
      <c r="J5410" s="44">
        <v>3.2500000000000001E-2</v>
      </c>
      <c r="K5410" s="44">
        <v>6.7229999999999998E-3</v>
      </c>
      <c r="L5410" s="44">
        <v>1.1261999999999999E-3</v>
      </c>
      <c r="M5410" s="44">
        <v>8.6669999999999998E-4</v>
      </c>
      <c r="N5410" s="119"/>
    </row>
    <row r="5411" spans="4:14" ht="15.75" customHeight="1" x14ac:dyDescent="0.25">
      <c r="D5411" s="40"/>
      <c r="E5411" s="40"/>
      <c r="F5411" s="101">
        <v>44089</v>
      </c>
      <c r="G5411" s="44">
        <v>1.505E-3</v>
      </c>
      <c r="H5411" s="44">
        <v>2.4613E-3</v>
      </c>
      <c r="I5411" s="44">
        <v>2.7325000000000001E-3</v>
      </c>
      <c r="J5411" s="44">
        <v>3.2500000000000001E-2</v>
      </c>
      <c r="K5411" s="44">
        <v>6.7889999999999999E-3</v>
      </c>
      <c r="L5411" s="44">
        <v>1.2021999999999998E-3</v>
      </c>
      <c r="M5411" s="44">
        <v>8.6669999999999998E-4</v>
      </c>
      <c r="N5411" s="119"/>
    </row>
    <row r="5412" spans="4:14" ht="15.75" customHeight="1" x14ac:dyDescent="0.25">
      <c r="D5412" s="40"/>
      <c r="E5412" s="40"/>
      <c r="F5412" s="101">
        <v>44090</v>
      </c>
      <c r="G5412" s="44">
        <v>1.5E-3</v>
      </c>
      <c r="H5412" s="44">
        <v>2.3324999999999999E-3</v>
      </c>
      <c r="I5412" s="44">
        <v>2.7038000000000001E-3</v>
      </c>
      <c r="J5412" s="44">
        <v>3.2500000000000001E-2</v>
      </c>
      <c r="K5412" s="44">
        <v>6.9689999999999995E-3</v>
      </c>
      <c r="L5412" s="44">
        <v>1.1976000000000001E-3</v>
      </c>
      <c r="M5412" s="44">
        <v>8.6669999999999998E-4</v>
      </c>
      <c r="N5412" s="119"/>
    </row>
    <row r="5413" spans="4:14" ht="15.75" customHeight="1" x14ac:dyDescent="0.25">
      <c r="D5413" s="40"/>
      <c r="E5413" s="40"/>
      <c r="F5413" s="101">
        <v>44091</v>
      </c>
      <c r="G5413" s="44">
        <v>1.5625000000000001E-3</v>
      </c>
      <c r="H5413" s="44">
        <v>2.2737999999999999E-3</v>
      </c>
      <c r="I5413" s="44">
        <v>2.7562999999999997E-3</v>
      </c>
      <c r="J5413" s="44">
        <v>3.2500000000000001E-2</v>
      </c>
      <c r="K5413" s="44">
        <v>6.8869999999999999E-3</v>
      </c>
      <c r="L5413" s="44">
        <v>1.2764E-3</v>
      </c>
      <c r="M5413" s="44">
        <v>8.6569999999999995E-4</v>
      </c>
      <c r="N5413" s="119"/>
    </row>
    <row r="5414" spans="4:14" ht="15.75" customHeight="1" x14ac:dyDescent="0.25">
      <c r="D5414" s="40"/>
      <c r="E5414" s="40"/>
      <c r="F5414" s="101">
        <v>44092</v>
      </c>
      <c r="G5414" s="44">
        <v>1.5575000000000001E-3</v>
      </c>
      <c r="H5414" s="44">
        <v>2.2537999999999998E-3</v>
      </c>
      <c r="I5414" s="44">
        <v>2.7524999999999997E-3</v>
      </c>
      <c r="J5414" s="44">
        <v>3.2500000000000001E-2</v>
      </c>
      <c r="K5414" s="44">
        <v>6.9369999999999996E-3</v>
      </c>
      <c r="L5414" s="44">
        <v>1.2103000000000001E-3</v>
      </c>
      <c r="M5414" s="44">
        <v>8.6129999999999996E-4</v>
      </c>
      <c r="N5414" s="119"/>
    </row>
    <row r="5415" spans="4:14" ht="15.75" customHeight="1" x14ac:dyDescent="0.25">
      <c r="D5415" s="40"/>
      <c r="E5415" s="40"/>
      <c r="F5415" s="101">
        <v>44095</v>
      </c>
      <c r="G5415" s="44">
        <v>1.5187999999999998E-3</v>
      </c>
      <c r="H5415" s="44">
        <v>2.2325000000000001E-3</v>
      </c>
      <c r="I5415" s="44">
        <v>2.7288E-3</v>
      </c>
      <c r="J5415" s="44">
        <v>3.2500000000000001E-2</v>
      </c>
      <c r="K5415" s="44">
        <v>6.6579999999999999E-3</v>
      </c>
      <c r="L5415" s="44">
        <v>1.1995E-3</v>
      </c>
      <c r="M5415" s="44">
        <v>8.5669999999999995E-4</v>
      </c>
      <c r="N5415" s="119"/>
    </row>
    <row r="5416" spans="4:14" ht="15.75" customHeight="1" x14ac:dyDescent="0.25">
      <c r="D5416" s="40"/>
      <c r="E5416" s="40"/>
      <c r="F5416" s="101">
        <v>44096</v>
      </c>
      <c r="G5416" s="44">
        <v>1.5112999999999999E-3</v>
      </c>
      <c r="H5416" s="44">
        <v>2.225E-3</v>
      </c>
      <c r="I5416" s="44">
        <v>2.7474999999999999E-3</v>
      </c>
      <c r="J5416" s="44">
        <v>3.2500000000000001E-2</v>
      </c>
      <c r="K5416" s="44">
        <v>6.7079999999999996E-3</v>
      </c>
      <c r="L5416" s="44">
        <v>1.1261999999999999E-3</v>
      </c>
      <c r="M5416" s="44">
        <v>8.5340000000000004E-4</v>
      </c>
      <c r="N5416" s="119"/>
    </row>
    <row r="5417" spans="4:14" ht="15.75" customHeight="1" x14ac:dyDescent="0.25">
      <c r="D5417" s="40"/>
      <c r="E5417" s="40"/>
      <c r="F5417" s="101">
        <v>44097</v>
      </c>
      <c r="G5417" s="44">
        <v>1.4813000000000001E-3</v>
      </c>
      <c r="H5417" s="44">
        <v>2.2500000000000003E-3</v>
      </c>
      <c r="I5417" s="44">
        <v>2.7162999999999996E-3</v>
      </c>
      <c r="J5417" s="44">
        <v>3.2500000000000001E-2</v>
      </c>
      <c r="K5417" s="44">
        <v>6.7239999999999999E-3</v>
      </c>
      <c r="L5417" s="44">
        <v>1.1799999999999998E-3</v>
      </c>
      <c r="M5417" s="44">
        <v>8.5340000000000004E-4</v>
      </c>
      <c r="N5417" s="119"/>
    </row>
    <row r="5418" spans="4:14" ht="15.75" customHeight="1" x14ac:dyDescent="0.25">
      <c r="D5418" s="40"/>
      <c r="E5418" s="40"/>
      <c r="F5418" s="101">
        <v>44098</v>
      </c>
      <c r="G5418" s="44">
        <v>1.4475E-3</v>
      </c>
      <c r="H5418" s="44">
        <v>2.3324999999999999E-3</v>
      </c>
      <c r="I5418" s="44">
        <v>2.735E-3</v>
      </c>
      <c r="J5418" s="44">
        <v>3.2500000000000001E-2</v>
      </c>
      <c r="K5418" s="44">
        <v>6.6590000000000009E-3</v>
      </c>
      <c r="L5418" s="44">
        <v>1.1804000000000001E-3</v>
      </c>
      <c r="M5418" s="44">
        <v>8.5629999999999994E-4</v>
      </c>
      <c r="N5418" s="119"/>
    </row>
    <row r="5419" spans="4:14" ht="15.75" customHeight="1" x14ac:dyDescent="0.25">
      <c r="D5419" s="40"/>
      <c r="E5419" s="40"/>
      <c r="F5419" s="101">
        <v>44099</v>
      </c>
      <c r="G5419" s="44">
        <v>1.4613E-3</v>
      </c>
      <c r="H5419" s="44">
        <v>2.1787999999999998E-3</v>
      </c>
      <c r="I5419" s="44">
        <v>2.7125000000000001E-3</v>
      </c>
      <c r="J5419" s="44">
        <v>3.2500000000000001E-2</v>
      </c>
      <c r="K5419" s="44">
        <v>6.5439999999999995E-3</v>
      </c>
      <c r="L5419" s="44">
        <v>1.1061000000000001E-3</v>
      </c>
      <c r="M5419" s="44">
        <v>8.6129999999999996E-4</v>
      </c>
      <c r="N5419" s="119"/>
    </row>
    <row r="5420" spans="4:14" ht="15.75" customHeight="1" x14ac:dyDescent="0.25">
      <c r="D5420" s="40"/>
      <c r="E5420" s="40"/>
      <c r="F5420" s="101">
        <v>44102</v>
      </c>
      <c r="G5420" s="44">
        <v>1.4663E-3</v>
      </c>
      <c r="H5420" s="44">
        <v>2.2038000000000001E-3</v>
      </c>
      <c r="I5420" s="44">
        <v>2.6925E-3</v>
      </c>
      <c r="J5420" s="44">
        <v>3.2500000000000001E-2</v>
      </c>
      <c r="K5420" s="44">
        <v>6.5280000000000008E-3</v>
      </c>
      <c r="L5420" s="44">
        <v>1.0683999999999999E-3</v>
      </c>
      <c r="M5420" s="44">
        <v>8.699999999999999E-4</v>
      </c>
      <c r="N5420" s="119"/>
    </row>
    <row r="5421" spans="4:14" ht="15.75" customHeight="1" x14ac:dyDescent="0.25">
      <c r="D5421" s="40"/>
      <c r="E5421" s="40"/>
      <c r="F5421" s="101">
        <v>44103</v>
      </c>
      <c r="G5421" s="44">
        <v>1.49E-3</v>
      </c>
      <c r="H5421" s="44">
        <v>2.2512999999999999E-3</v>
      </c>
      <c r="I5421" s="44">
        <v>2.6512999999999997E-3</v>
      </c>
      <c r="J5421" s="44">
        <v>3.2500000000000001E-2</v>
      </c>
      <c r="K5421" s="44">
        <v>6.4949999999999999E-3</v>
      </c>
      <c r="L5421" s="44">
        <v>1.1215999999999999E-3</v>
      </c>
      <c r="M5421" s="44">
        <v>8.699999999999999E-4</v>
      </c>
      <c r="N5421" s="119"/>
    </row>
    <row r="5422" spans="4:14" ht="15.75" customHeight="1" x14ac:dyDescent="0.25">
      <c r="D5422" s="40"/>
      <c r="E5422" s="40"/>
      <c r="F5422" s="101">
        <v>44104</v>
      </c>
      <c r="G5422" s="44">
        <v>1.4824999999999999E-3</v>
      </c>
      <c r="H5422" s="44">
        <v>2.3388000000000003E-3</v>
      </c>
      <c r="I5422" s="44">
        <v>2.5975E-3</v>
      </c>
      <c r="J5422" s="44">
        <v>3.2500000000000001E-2</v>
      </c>
      <c r="K5422" s="44">
        <v>6.8400000000000006E-3</v>
      </c>
      <c r="L5422" s="44">
        <v>1.2106999999999999E-3</v>
      </c>
      <c r="M5422" s="44">
        <v>8.7670000000000001E-4</v>
      </c>
      <c r="N5422" s="119"/>
    </row>
    <row r="5423" spans="4:14" ht="15.75" customHeight="1" x14ac:dyDescent="0.25">
      <c r="D5423" s="40"/>
      <c r="E5423" s="40"/>
      <c r="F5423" s="101">
        <v>44105</v>
      </c>
      <c r="G5423" s="44">
        <v>1.3950000000000002E-3</v>
      </c>
      <c r="H5423" s="44">
        <v>2.3400000000000001E-3</v>
      </c>
      <c r="I5423" s="44">
        <v>2.5049999999999998E-3</v>
      </c>
      <c r="J5423" s="44">
        <v>3.2500000000000001E-2</v>
      </c>
      <c r="K5423" s="44">
        <v>6.7739999999999996E-3</v>
      </c>
      <c r="L5423" s="44">
        <v>1.2463999999999999E-3</v>
      </c>
      <c r="M5423" s="44">
        <v>8.8130000000000001E-4</v>
      </c>
      <c r="N5423" s="119"/>
    </row>
    <row r="5424" spans="4:14" ht="15.75" customHeight="1" x14ac:dyDescent="0.25">
      <c r="D5424" s="40"/>
      <c r="E5424" s="40"/>
      <c r="F5424" s="101">
        <v>44106</v>
      </c>
      <c r="G5424" s="44">
        <v>1.4000000000000002E-3</v>
      </c>
      <c r="H5424" s="44">
        <v>2.3350000000000003E-3</v>
      </c>
      <c r="I5424" s="44">
        <v>2.4475E-3</v>
      </c>
      <c r="J5424" s="44">
        <v>3.2500000000000001E-2</v>
      </c>
      <c r="K5424" s="44">
        <v>7.0049999999999999E-3</v>
      </c>
      <c r="L5424" s="44">
        <v>1.2205E-3</v>
      </c>
      <c r="M5424" s="44">
        <v>8.8389999999999996E-4</v>
      </c>
      <c r="N5424" s="119"/>
    </row>
    <row r="5425" spans="4:14" ht="15.75" customHeight="1" x14ac:dyDescent="0.25">
      <c r="D5425" s="40"/>
      <c r="E5425" s="40"/>
      <c r="F5425" s="101">
        <v>44109</v>
      </c>
      <c r="G5425" s="44">
        <v>1.4274999999999999E-3</v>
      </c>
      <c r="H5425" s="44">
        <v>2.2025E-3</v>
      </c>
      <c r="I5425" s="44">
        <v>2.3375000000000002E-3</v>
      </c>
      <c r="J5425" s="44">
        <v>3.2500000000000001E-2</v>
      </c>
      <c r="K5425" s="44">
        <v>7.8169999999999993E-3</v>
      </c>
      <c r="L5425" s="44">
        <v>1.2734999999999999E-3</v>
      </c>
      <c r="M5425" s="44">
        <v>8.8709999999999993E-4</v>
      </c>
      <c r="N5425" s="119"/>
    </row>
    <row r="5426" spans="4:14" ht="15.75" customHeight="1" x14ac:dyDescent="0.25">
      <c r="D5426" s="40"/>
      <c r="E5426" s="40"/>
      <c r="F5426" s="101">
        <v>44110</v>
      </c>
      <c r="G5426" s="44">
        <v>1.3963000000000001E-3</v>
      </c>
      <c r="H5426" s="44">
        <v>2.2975000000000001E-3</v>
      </c>
      <c r="I5426" s="44">
        <v>2.3925000000000001E-3</v>
      </c>
      <c r="J5426" s="44">
        <v>3.2500000000000001E-2</v>
      </c>
      <c r="K5426" s="44">
        <v>7.3529999999999993E-3</v>
      </c>
      <c r="L5426" s="44">
        <v>1.2776999999999999E-3</v>
      </c>
      <c r="M5426" s="44">
        <v>8.9359999999999993E-4</v>
      </c>
      <c r="N5426" s="119"/>
    </row>
    <row r="5427" spans="4:14" ht="15.75" customHeight="1" x14ac:dyDescent="0.25">
      <c r="D5427" s="40"/>
      <c r="E5427" s="40"/>
      <c r="F5427" s="101">
        <v>44111</v>
      </c>
      <c r="G5427" s="44">
        <v>1.47E-3</v>
      </c>
      <c r="H5427" s="44">
        <v>2.2950000000000002E-3</v>
      </c>
      <c r="I5427" s="44">
        <v>2.5013000000000001E-3</v>
      </c>
      <c r="J5427" s="44">
        <v>3.2500000000000001E-2</v>
      </c>
      <c r="K5427" s="44">
        <v>7.868E-3</v>
      </c>
      <c r="L5427" s="44">
        <v>1.2740000000000002E-3</v>
      </c>
      <c r="M5427" s="44">
        <v>8.9999999999999998E-4</v>
      </c>
      <c r="N5427" s="119"/>
    </row>
    <row r="5428" spans="4:14" ht="15.75" customHeight="1" x14ac:dyDescent="0.25">
      <c r="D5428" s="40"/>
      <c r="E5428" s="40"/>
      <c r="F5428" s="101">
        <v>44112</v>
      </c>
      <c r="G5428" s="44">
        <v>1.4688000000000001E-3</v>
      </c>
      <c r="H5428" s="44">
        <v>2.2049999999999999E-3</v>
      </c>
      <c r="I5428" s="44">
        <v>2.4637999999999999E-3</v>
      </c>
      <c r="J5428" s="44">
        <v>3.2500000000000001E-2</v>
      </c>
      <c r="K5428" s="44">
        <v>7.8519999999999996E-3</v>
      </c>
      <c r="L5428" s="44">
        <v>1.1701999999999999E-3</v>
      </c>
      <c r="M5428" s="44">
        <v>8.9999999999999998E-4</v>
      </c>
      <c r="N5428" s="119"/>
    </row>
    <row r="5429" spans="4:14" ht="15.75" customHeight="1" x14ac:dyDescent="0.25">
      <c r="D5429" s="40"/>
      <c r="E5429" s="40"/>
      <c r="F5429" s="101">
        <v>44113</v>
      </c>
      <c r="G5429" s="44">
        <v>1.4524999999999998E-3</v>
      </c>
      <c r="H5429" s="44">
        <v>2.2412999999999999E-3</v>
      </c>
      <c r="I5429" s="44">
        <v>2.4575E-3</v>
      </c>
      <c r="J5429" s="44">
        <v>3.2500000000000001E-2</v>
      </c>
      <c r="K5429" s="44">
        <v>7.7370000000000008E-3</v>
      </c>
      <c r="L5429" s="44">
        <v>1.1845E-3</v>
      </c>
      <c r="M5429" s="44">
        <v>9.0329999999999989E-4</v>
      </c>
      <c r="N5429" s="119"/>
    </row>
    <row r="5430" spans="4:14" ht="15.75" customHeight="1" x14ac:dyDescent="0.25">
      <c r="D5430" s="40"/>
      <c r="E5430" s="40"/>
      <c r="F5430" s="101">
        <v>44116</v>
      </c>
      <c r="G5430" s="44">
        <v>1.4425E-3</v>
      </c>
      <c r="H5430" s="44">
        <v>2.2888000000000001E-3</v>
      </c>
      <c r="I5430" s="44">
        <v>2.4288000000000001E-3</v>
      </c>
      <c r="J5430" s="44" t="s">
        <v>33</v>
      </c>
      <c r="K5430" s="44">
        <v>7.7370000000000008E-3</v>
      </c>
      <c r="L5430" s="44" t="s">
        <v>33</v>
      </c>
      <c r="M5430" s="44">
        <v>9.0329999999999989E-4</v>
      </c>
      <c r="N5430" s="119"/>
    </row>
    <row r="5431" spans="4:14" ht="15.75" customHeight="1" x14ac:dyDescent="0.25">
      <c r="D5431" s="40"/>
      <c r="E5431" s="40"/>
      <c r="F5431" s="101">
        <v>44117</v>
      </c>
      <c r="G5431" s="44">
        <v>1.4838000000000002E-3</v>
      </c>
      <c r="H5431" s="44">
        <v>2.3687999999999999E-3</v>
      </c>
      <c r="I5431" s="44">
        <v>2.545E-3</v>
      </c>
      <c r="J5431" s="44">
        <v>3.2500000000000001E-2</v>
      </c>
      <c r="K5431" s="44">
        <v>7.2719999999999998E-3</v>
      </c>
      <c r="L5431" s="44">
        <v>1.1613999999999999E-3</v>
      </c>
      <c r="M5431" s="44">
        <v>9.1289999999999991E-4</v>
      </c>
      <c r="N5431" s="119"/>
    </row>
    <row r="5432" spans="4:14" ht="15.75" customHeight="1" x14ac:dyDescent="0.25">
      <c r="D5432" s="40"/>
      <c r="E5432" s="40"/>
      <c r="F5432" s="101">
        <v>44118</v>
      </c>
      <c r="G5432" s="44">
        <v>1.4574999999999998E-3</v>
      </c>
      <c r="H5432" s="44">
        <v>2.3013E-3</v>
      </c>
      <c r="I5432" s="44">
        <v>2.5324999999999996E-3</v>
      </c>
      <c r="J5432" s="44">
        <v>3.2500000000000001E-2</v>
      </c>
      <c r="K5432" s="44">
        <v>7.2560000000000003E-3</v>
      </c>
      <c r="L5432" s="44">
        <v>1.1410999999999999E-3</v>
      </c>
      <c r="M5432" s="44">
        <v>9.1219999999999995E-4</v>
      </c>
      <c r="N5432" s="119"/>
    </row>
    <row r="5433" spans="4:14" ht="15.75" customHeight="1" x14ac:dyDescent="0.25">
      <c r="D5433" s="40"/>
      <c r="E5433" s="40"/>
      <c r="F5433" s="101">
        <v>44119</v>
      </c>
      <c r="G5433" s="44">
        <v>1.4724999999999999E-3</v>
      </c>
      <c r="H5433" s="44">
        <v>2.1775000000000002E-3</v>
      </c>
      <c r="I5433" s="44">
        <v>2.5324999999999996E-3</v>
      </c>
      <c r="J5433" s="44">
        <v>3.2500000000000001E-2</v>
      </c>
      <c r="K5433" s="44">
        <v>7.3219999999999995E-3</v>
      </c>
      <c r="L5433" s="44">
        <v>1.2245000000000001E-3</v>
      </c>
      <c r="M5433" s="44">
        <v>9.1250000000000001E-4</v>
      </c>
      <c r="N5433" s="119"/>
    </row>
    <row r="5434" spans="4:14" ht="15.75" customHeight="1" x14ac:dyDescent="0.25">
      <c r="D5434" s="40"/>
      <c r="E5434" s="40"/>
      <c r="F5434" s="101">
        <v>44120</v>
      </c>
      <c r="G5434" s="44">
        <v>1.5137999999999998E-3</v>
      </c>
      <c r="H5434" s="44">
        <v>2.1838000000000001E-3</v>
      </c>
      <c r="I5434" s="44">
        <v>2.575E-3</v>
      </c>
      <c r="J5434" s="44">
        <v>3.2500000000000001E-2</v>
      </c>
      <c r="K5434" s="44">
        <v>7.4560000000000008E-3</v>
      </c>
      <c r="L5434" s="44">
        <v>1.2984000000000001E-3</v>
      </c>
      <c r="M5434" s="44">
        <v>9.0969999999999994E-4</v>
      </c>
      <c r="N5434" s="119"/>
    </row>
    <row r="5435" spans="4:14" ht="15.75" customHeight="1" x14ac:dyDescent="0.25">
      <c r="D5435" s="40"/>
      <c r="E5435" s="40"/>
      <c r="F5435" s="101">
        <v>44123</v>
      </c>
      <c r="G5435" s="44">
        <v>1.4338E-3</v>
      </c>
      <c r="H5435" s="44">
        <v>2.0863000000000001E-3</v>
      </c>
      <c r="I5435" s="44">
        <v>2.5424999999999996E-3</v>
      </c>
      <c r="J5435" s="44">
        <v>3.2500000000000001E-2</v>
      </c>
      <c r="K5435" s="44">
        <v>7.6899999999999998E-3</v>
      </c>
      <c r="L5435" s="44">
        <v>1.3851E-3</v>
      </c>
      <c r="M5435" s="44">
        <v>9.0649999999999997E-4</v>
      </c>
      <c r="N5435" s="119"/>
    </row>
    <row r="5436" spans="4:14" ht="15.75" customHeight="1" x14ac:dyDescent="0.25">
      <c r="D5436" s="40"/>
      <c r="E5436" s="40"/>
      <c r="F5436" s="101">
        <v>44124</v>
      </c>
      <c r="G5436" s="44">
        <v>1.4574999999999998E-3</v>
      </c>
      <c r="H5436" s="44">
        <v>2.1575000000000001E-3</v>
      </c>
      <c r="I5436" s="44">
        <v>2.5187999999999999E-3</v>
      </c>
      <c r="J5436" s="44">
        <v>3.2500000000000001E-2</v>
      </c>
      <c r="K5436" s="44">
        <v>7.8569999999999994E-3</v>
      </c>
      <c r="L5436" s="44">
        <v>1.2328E-3</v>
      </c>
      <c r="M5436" s="44">
        <v>8.9680000000000001E-4</v>
      </c>
      <c r="N5436" s="119"/>
    </row>
    <row r="5437" spans="4:14" ht="15.75" customHeight="1" x14ac:dyDescent="0.25">
      <c r="D5437" s="40"/>
      <c r="E5437" s="40"/>
      <c r="F5437" s="101">
        <v>44125</v>
      </c>
      <c r="G5437" s="44">
        <v>1.4788000000000002E-3</v>
      </c>
      <c r="H5437" s="44">
        <v>2.0912999999999999E-3</v>
      </c>
      <c r="I5437" s="44">
        <v>2.4599999999999999E-3</v>
      </c>
      <c r="J5437" s="44">
        <v>3.2500000000000001E-2</v>
      </c>
      <c r="K5437" s="44">
        <v>8.2260000000000007E-3</v>
      </c>
      <c r="L5437" s="44">
        <v>1.3441E-3</v>
      </c>
      <c r="M5437" s="44">
        <v>8.6370000000000001E-4</v>
      </c>
      <c r="N5437" s="119"/>
    </row>
    <row r="5438" spans="4:14" ht="15.75" customHeight="1" x14ac:dyDescent="0.25">
      <c r="D5438" s="40"/>
      <c r="E5438" s="40"/>
      <c r="F5438" s="101">
        <v>44126</v>
      </c>
      <c r="G5438" s="44">
        <v>1.4924999999999999E-3</v>
      </c>
      <c r="H5438" s="44">
        <v>2.1475000000000001E-3</v>
      </c>
      <c r="I5438" s="44">
        <v>2.4599999999999999E-3</v>
      </c>
      <c r="J5438" s="44">
        <v>3.2500000000000001E-2</v>
      </c>
      <c r="K5438" s="44">
        <v>8.5620000000000002E-3</v>
      </c>
      <c r="L5438" s="44">
        <v>1.2599E-3</v>
      </c>
      <c r="M5438" s="44">
        <v>8.6879999999999998E-4</v>
      </c>
      <c r="N5438" s="119"/>
    </row>
    <row r="5439" spans="4:14" ht="15.75" customHeight="1" x14ac:dyDescent="0.25">
      <c r="D5439" s="40"/>
      <c r="E5439" s="40"/>
      <c r="F5439" s="101">
        <v>44127</v>
      </c>
      <c r="G5439" s="44">
        <v>1.5625000000000001E-3</v>
      </c>
      <c r="H5439" s="44">
        <v>2.1649999999999998E-3</v>
      </c>
      <c r="I5439" s="44">
        <v>2.4938E-3</v>
      </c>
      <c r="J5439" s="44">
        <v>3.2500000000000001E-2</v>
      </c>
      <c r="K5439" s="44">
        <v>8.428999999999999E-3</v>
      </c>
      <c r="L5439" s="44">
        <v>1.1823000000000001E-3</v>
      </c>
      <c r="M5439" s="44">
        <v>8.742E-4</v>
      </c>
      <c r="N5439" s="119"/>
    </row>
    <row r="5440" spans="4:14" ht="15.75" customHeight="1" x14ac:dyDescent="0.25">
      <c r="D5440" s="40"/>
      <c r="E5440" s="40"/>
      <c r="F5440" s="101">
        <v>44130</v>
      </c>
      <c r="G5440" s="44">
        <v>1.5149999999999999E-3</v>
      </c>
      <c r="H5440" s="44">
        <v>2.2225000000000001E-3</v>
      </c>
      <c r="I5440" s="44">
        <v>2.4624999999999998E-3</v>
      </c>
      <c r="J5440" s="44">
        <v>3.2500000000000001E-2</v>
      </c>
      <c r="K5440" s="44">
        <v>8.0099999999999998E-3</v>
      </c>
      <c r="L5440" s="44">
        <v>1.1464999999999999E-3</v>
      </c>
      <c r="M5440" s="44">
        <v>8.5940000000000007E-4</v>
      </c>
      <c r="N5440" s="119"/>
    </row>
    <row r="5441" spans="4:14" ht="15.75" customHeight="1" x14ac:dyDescent="0.25">
      <c r="D5441" s="40"/>
      <c r="E5441" s="40"/>
      <c r="F5441" s="101">
        <v>44131</v>
      </c>
      <c r="G5441" s="44">
        <v>1.4463000000000002E-3</v>
      </c>
      <c r="H5441" s="44">
        <v>2.1324999999999998E-3</v>
      </c>
      <c r="I5441" s="44">
        <v>2.4650000000000002E-3</v>
      </c>
      <c r="J5441" s="44">
        <v>3.2500000000000001E-2</v>
      </c>
      <c r="K5441" s="44">
        <v>7.6759999999999997E-3</v>
      </c>
      <c r="L5441" s="44">
        <v>1.2006E-3</v>
      </c>
      <c r="M5441" s="44">
        <v>8.5809999999999999E-4</v>
      </c>
      <c r="N5441" s="119"/>
    </row>
    <row r="5442" spans="4:14" ht="15.75" customHeight="1" x14ac:dyDescent="0.25">
      <c r="D5442" s="40"/>
      <c r="E5442" s="40"/>
      <c r="F5442" s="101">
        <v>44132</v>
      </c>
      <c r="G5442" s="44">
        <v>1.4774999999999999E-3</v>
      </c>
      <c r="H5442" s="44">
        <v>2.1438E-3</v>
      </c>
      <c r="I5442" s="44">
        <v>2.4413E-3</v>
      </c>
      <c r="J5442" s="44">
        <v>3.2500000000000001E-2</v>
      </c>
      <c r="K5442" s="44">
        <v>7.7099999999999998E-3</v>
      </c>
      <c r="L5442" s="44">
        <v>1.2604000000000001E-3</v>
      </c>
      <c r="M5442" s="44">
        <v>8.5150000000000004E-4</v>
      </c>
      <c r="N5442" s="119"/>
    </row>
    <row r="5443" spans="4:14" ht="15.75" customHeight="1" x14ac:dyDescent="0.25">
      <c r="D5443" s="40"/>
      <c r="E5443" s="40"/>
      <c r="F5443" s="101">
        <v>44133</v>
      </c>
      <c r="G5443" s="44">
        <v>1.4913000000000001E-3</v>
      </c>
      <c r="H5443" s="44">
        <v>2.1438E-3</v>
      </c>
      <c r="I5443" s="44">
        <v>2.4288000000000001E-3</v>
      </c>
      <c r="J5443" s="44">
        <v>3.2500000000000001E-2</v>
      </c>
      <c r="K5443" s="44">
        <v>8.2299999999999995E-3</v>
      </c>
      <c r="L5443" s="44">
        <v>1.2056999999999999E-3</v>
      </c>
      <c r="M5443" s="44">
        <v>8.5319999999999992E-4</v>
      </c>
      <c r="N5443" s="119"/>
    </row>
    <row r="5444" spans="4:14" ht="15.75" customHeight="1" x14ac:dyDescent="0.25">
      <c r="D5444" s="40"/>
      <c r="E5444" s="40"/>
      <c r="F5444" s="101">
        <v>44134</v>
      </c>
      <c r="G5444" s="44">
        <v>1.4025000000000001E-3</v>
      </c>
      <c r="H5444" s="44">
        <v>2.1575000000000001E-3</v>
      </c>
      <c r="I5444" s="44">
        <v>2.4212999999999999E-3</v>
      </c>
      <c r="J5444" s="44">
        <v>3.2500000000000001E-2</v>
      </c>
      <c r="K5444" s="44">
        <v>8.737E-3</v>
      </c>
      <c r="L5444" s="44">
        <v>1.1611E-3</v>
      </c>
      <c r="M5444" s="44">
        <v>8.5159999999999999E-4</v>
      </c>
      <c r="N5444" s="119"/>
    </row>
    <row r="5445" spans="4:14" ht="15.75" customHeight="1" x14ac:dyDescent="0.25">
      <c r="D5445" s="40"/>
      <c r="E5445" s="40"/>
      <c r="F5445" s="101">
        <v>44137</v>
      </c>
      <c r="G5445" s="44">
        <v>1.4050000000000002E-3</v>
      </c>
      <c r="H5445" s="44">
        <v>2.2012999999999998E-3</v>
      </c>
      <c r="I5445" s="44">
        <v>2.4599999999999999E-3</v>
      </c>
      <c r="J5445" s="44">
        <v>3.2500000000000001E-2</v>
      </c>
      <c r="K5445" s="44">
        <v>8.4340000000000005E-3</v>
      </c>
      <c r="L5445" s="44">
        <v>1.2374999999999999E-3</v>
      </c>
      <c r="M5445" s="44">
        <v>8.4669999999999993E-4</v>
      </c>
      <c r="N5445" s="119"/>
    </row>
    <row r="5446" spans="4:14" ht="15.75" customHeight="1" x14ac:dyDescent="0.25">
      <c r="D5446" s="40"/>
      <c r="E5446" s="40"/>
      <c r="F5446" s="101">
        <v>44138</v>
      </c>
      <c r="G5446" s="44">
        <v>1.3763E-3</v>
      </c>
      <c r="H5446" s="44">
        <v>2.2474999999999999E-3</v>
      </c>
      <c r="I5446" s="44">
        <v>2.4388000000000001E-3</v>
      </c>
      <c r="J5446" s="44">
        <v>3.2500000000000001E-2</v>
      </c>
      <c r="K5446" s="44">
        <v>8.9929999999999993E-3</v>
      </c>
      <c r="L5446" s="44">
        <v>1.2456000000000001E-3</v>
      </c>
      <c r="M5446" s="44">
        <v>8.366999999999999E-4</v>
      </c>
      <c r="N5446" s="119"/>
    </row>
    <row r="5447" spans="4:14" ht="15.75" customHeight="1" x14ac:dyDescent="0.25">
      <c r="D5447" s="40"/>
      <c r="E5447" s="40"/>
      <c r="F5447" s="101">
        <v>44139</v>
      </c>
      <c r="G5447" s="44">
        <v>1.3613E-3</v>
      </c>
      <c r="H5447" s="44">
        <v>2.3224999999999999E-3</v>
      </c>
      <c r="I5447" s="44">
        <v>2.4375E-3</v>
      </c>
      <c r="J5447" s="44">
        <v>3.2500000000000001E-2</v>
      </c>
      <c r="K5447" s="44">
        <v>7.6290000000000004E-3</v>
      </c>
      <c r="L5447" s="44">
        <v>1.2221999999999999E-3</v>
      </c>
      <c r="M5447" s="44">
        <v>8.3000000000000001E-4</v>
      </c>
      <c r="N5447" s="119"/>
    </row>
    <row r="5448" spans="4:14" ht="15.75" customHeight="1" x14ac:dyDescent="0.25">
      <c r="D5448" s="40"/>
      <c r="E5448" s="40"/>
      <c r="F5448" s="101">
        <v>44140</v>
      </c>
      <c r="G5448" s="44">
        <v>1.2662999999999999E-3</v>
      </c>
      <c r="H5448" s="44">
        <v>2.1299999999999999E-3</v>
      </c>
      <c r="I5448" s="44">
        <v>2.4624999999999998E-3</v>
      </c>
      <c r="J5448" s="44">
        <v>3.2500000000000001E-2</v>
      </c>
      <c r="K5448" s="44">
        <v>7.6290000000000004E-3</v>
      </c>
      <c r="L5448" s="44">
        <v>1.214E-3</v>
      </c>
      <c r="M5448" s="44">
        <v>8.3129999999999999E-4</v>
      </c>
      <c r="N5448" s="119"/>
    </row>
    <row r="5449" spans="4:14" ht="15.75" customHeight="1" x14ac:dyDescent="0.25">
      <c r="D5449" s="40"/>
      <c r="E5449" s="40"/>
      <c r="F5449" s="101">
        <v>44141</v>
      </c>
      <c r="G5449" s="44">
        <v>1.2775E-3</v>
      </c>
      <c r="H5449" s="44">
        <v>2.0588E-3</v>
      </c>
      <c r="I5449" s="44">
        <v>2.4338000000000003E-3</v>
      </c>
      <c r="J5449" s="44">
        <v>3.2500000000000001E-2</v>
      </c>
      <c r="K5449" s="44">
        <v>8.1849999999999996E-3</v>
      </c>
      <c r="L5449" s="44">
        <v>1.2032E-3</v>
      </c>
      <c r="M5449" s="44">
        <v>8.2260000000000005E-4</v>
      </c>
      <c r="N5449" s="119"/>
    </row>
    <row r="5450" spans="4:14" ht="15.75" customHeight="1" x14ac:dyDescent="0.25">
      <c r="D5450" s="40"/>
      <c r="E5450" s="40"/>
      <c r="F5450" s="101">
        <v>44144</v>
      </c>
      <c r="G5450" s="44">
        <v>1.2987999999999999E-3</v>
      </c>
      <c r="H5450" s="44">
        <v>2.0499999999999997E-3</v>
      </c>
      <c r="I5450" s="44">
        <v>2.4174999999999999E-3</v>
      </c>
      <c r="J5450" s="44">
        <v>3.2500000000000001E-2</v>
      </c>
      <c r="K5450" s="44">
        <v>9.2350000000000002E-3</v>
      </c>
      <c r="L5450" s="44">
        <v>1.1876E-3</v>
      </c>
      <c r="M5450" s="44">
        <v>8.0000000000000004E-4</v>
      </c>
      <c r="N5450" s="119"/>
    </row>
    <row r="5451" spans="4:14" ht="15.75" customHeight="1" x14ac:dyDescent="0.25">
      <c r="D5451" s="40"/>
      <c r="E5451" s="40"/>
      <c r="F5451" s="101">
        <v>44145</v>
      </c>
      <c r="G5451" s="44">
        <v>1.4013000000000001E-3</v>
      </c>
      <c r="H5451" s="44">
        <v>2.1362999999999998E-3</v>
      </c>
      <c r="I5451" s="44">
        <v>2.4299999999999999E-3</v>
      </c>
      <c r="J5451" s="44">
        <v>3.2500000000000001E-2</v>
      </c>
      <c r="K5451" s="44">
        <v>9.5949999999999994E-3</v>
      </c>
      <c r="L5451" s="44">
        <v>1.1769E-3</v>
      </c>
      <c r="M5451" s="44">
        <v>7.9339999999999999E-4</v>
      </c>
      <c r="N5451" s="119"/>
    </row>
    <row r="5452" spans="4:14" ht="15.75" customHeight="1" x14ac:dyDescent="0.25">
      <c r="D5452" s="40"/>
      <c r="E5452" s="40"/>
      <c r="F5452" s="101">
        <v>44146</v>
      </c>
      <c r="G5452" s="44">
        <v>1.4138E-3</v>
      </c>
      <c r="H5452" s="44">
        <v>2.2063E-3</v>
      </c>
      <c r="I5452" s="44">
        <v>2.4613E-3</v>
      </c>
      <c r="J5452" s="44" t="s">
        <v>33</v>
      </c>
      <c r="K5452" s="44">
        <v>9.5949999999999994E-3</v>
      </c>
      <c r="L5452" s="44" t="s">
        <v>33</v>
      </c>
      <c r="M5452" s="44">
        <v>7.9339999999999999E-4</v>
      </c>
      <c r="N5452" s="119"/>
    </row>
    <row r="5453" spans="4:14" ht="15.75" customHeight="1" x14ac:dyDescent="0.25">
      <c r="D5453" s="40"/>
      <c r="E5453" s="40"/>
      <c r="F5453" s="101">
        <v>44147</v>
      </c>
      <c r="G5453" s="44">
        <v>1.4088E-3</v>
      </c>
      <c r="H5453" s="44">
        <v>2.2100000000000002E-3</v>
      </c>
      <c r="I5453" s="44">
        <v>2.5138000000000001E-3</v>
      </c>
      <c r="J5453" s="44">
        <v>3.2500000000000001E-2</v>
      </c>
      <c r="K5453" s="44">
        <v>8.8149999999999999E-3</v>
      </c>
      <c r="L5453" s="44">
        <v>1.1755000000000001E-3</v>
      </c>
      <c r="M5453" s="44">
        <v>7.8130000000000007E-4</v>
      </c>
      <c r="N5453" s="119"/>
    </row>
    <row r="5454" spans="4:14" ht="15.75" customHeight="1" x14ac:dyDescent="0.25">
      <c r="D5454" s="40"/>
      <c r="E5454" s="40"/>
      <c r="F5454" s="101">
        <v>44148</v>
      </c>
      <c r="G5454" s="44">
        <v>1.3638000000000001E-3</v>
      </c>
      <c r="H5454" s="44">
        <v>2.2200000000000002E-3</v>
      </c>
      <c r="I5454" s="44">
        <v>2.4599999999999999E-3</v>
      </c>
      <c r="J5454" s="44">
        <v>3.2500000000000001E-2</v>
      </c>
      <c r="K5454" s="44">
        <v>8.9630000000000005E-3</v>
      </c>
      <c r="L5454" s="44">
        <v>1.1799999999999998E-3</v>
      </c>
      <c r="M5454" s="44">
        <v>7.7740000000000003E-4</v>
      </c>
      <c r="N5454" s="119"/>
    </row>
    <row r="5455" spans="4:14" ht="15.75" customHeight="1" x14ac:dyDescent="0.25">
      <c r="D5455" s="40"/>
      <c r="E5455" s="40"/>
      <c r="F5455" s="101">
        <v>44151</v>
      </c>
      <c r="G5455" s="44">
        <v>1.4349999999999999E-3</v>
      </c>
      <c r="H5455" s="44">
        <v>2.2038000000000001E-3</v>
      </c>
      <c r="I5455" s="44">
        <v>2.49E-3</v>
      </c>
      <c r="J5455" s="44">
        <v>3.2500000000000001E-2</v>
      </c>
      <c r="K5455" s="44">
        <v>9.0609999999999996E-3</v>
      </c>
      <c r="L5455" s="44">
        <v>1.2030000000000001E-3</v>
      </c>
      <c r="M5455" s="44">
        <v>7.6999999999999996E-4</v>
      </c>
      <c r="N5455" s="119"/>
    </row>
    <row r="5456" spans="4:14" ht="15.75" customHeight="1" x14ac:dyDescent="0.25">
      <c r="D5456" s="40"/>
      <c r="E5456" s="40"/>
      <c r="F5456" s="101">
        <v>44152</v>
      </c>
      <c r="G5456" s="44">
        <v>1.495E-3</v>
      </c>
      <c r="H5456" s="44">
        <v>2.31E-3</v>
      </c>
      <c r="I5456" s="44">
        <v>2.5800000000000003E-3</v>
      </c>
      <c r="J5456" s="44">
        <v>3.2500000000000001E-2</v>
      </c>
      <c r="K5456" s="44">
        <v>8.5699999999999995E-3</v>
      </c>
      <c r="L5456" s="44">
        <v>1.2321999999999999E-3</v>
      </c>
      <c r="M5456" s="44">
        <v>7.6670000000000004E-4</v>
      </c>
      <c r="N5456" s="119"/>
    </row>
    <row r="5457" spans="4:14" ht="15.75" customHeight="1" x14ac:dyDescent="0.25">
      <c r="D5457" s="40"/>
      <c r="E5457" s="40"/>
      <c r="F5457" s="101">
        <v>44153</v>
      </c>
      <c r="G5457" s="44">
        <v>1.4649999999999999E-3</v>
      </c>
      <c r="H5457" s="44">
        <v>2.2374999999999999E-3</v>
      </c>
      <c r="I5457" s="44">
        <v>2.5688E-3</v>
      </c>
      <c r="J5457" s="44">
        <v>3.2500000000000001E-2</v>
      </c>
      <c r="K5457" s="44">
        <v>8.7010000000000004E-3</v>
      </c>
      <c r="L5457" s="44">
        <v>1.2599E-3</v>
      </c>
      <c r="M5457" s="44">
        <v>7.6670000000000004E-4</v>
      </c>
      <c r="N5457" s="119"/>
    </row>
    <row r="5458" spans="4:14" ht="15.75" customHeight="1" x14ac:dyDescent="0.25">
      <c r="D5458" s="40"/>
      <c r="E5458" s="40"/>
      <c r="F5458" s="101">
        <v>44154</v>
      </c>
      <c r="G5458" s="44">
        <v>1.4549999999999999E-3</v>
      </c>
      <c r="H5458" s="44">
        <v>2.1263000000000002E-3</v>
      </c>
      <c r="I5458" s="44">
        <v>2.555E-3</v>
      </c>
      <c r="J5458" s="44">
        <v>3.2500000000000001E-2</v>
      </c>
      <c r="K5458" s="44">
        <v>8.293E-3</v>
      </c>
      <c r="L5458" s="44">
        <v>1.2712000000000001E-3</v>
      </c>
      <c r="M5458" s="44">
        <v>7.8130000000000007E-4</v>
      </c>
      <c r="N5458" s="119"/>
    </row>
    <row r="5459" spans="4:14" ht="15.75" customHeight="1" x14ac:dyDescent="0.25">
      <c r="D5459" s="40"/>
      <c r="E5459" s="40"/>
      <c r="F5459" s="101">
        <v>44155</v>
      </c>
      <c r="G5459" s="44">
        <v>1.5013000000000001E-3</v>
      </c>
      <c r="H5459" s="44">
        <v>2.0487999999999999E-3</v>
      </c>
      <c r="I5459" s="44">
        <v>2.4875000000000001E-3</v>
      </c>
      <c r="J5459" s="44">
        <v>3.2500000000000001E-2</v>
      </c>
      <c r="K5459" s="44">
        <v>8.2430000000000003E-3</v>
      </c>
      <c r="L5459" s="44">
        <v>1.2676E-3</v>
      </c>
      <c r="M5459" s="44">
        <v>7.871E-4</v>
      </c>
      <c r="N5459" s="119"/>
    </row>
    <row r="5460" spans="4:14" ht="15.75" customHeight="1" x14ac:dyDescent="0.25">
      <c r="D5460" s="40"/>
      <c r="E5460" s="40"/>
      <c r="F5460" s="101">
        <v>44158</v>
      </c>
      <c r="G5460" s="44">
        <v>1.5013000000000001E-3</v>
      </c>
      <c r="H5460" s="44">
        <v>2.065E-3</v>
      </c>
      <c r="I5460" s="44">
        <v>2.5374999999999998E-3</v>
      </c>
      <c r="J5460" s="44">
        <v>3.2500000000000001E-2</v>
      </c>
      <c r="K5460" s="44">
        <v>8.5369999999999994E-3</v>
      </c>
      <c r="L5460" s="44">
        <v>1.2496E-3</v>
      </c>
      <c r="M5460" s="44">
        <v>8.1670000000000006E-4</v>
      </c>
      <c r="N5460" s="119"/>
    </row>
    <row r="5461" spans="4:14" ht="15.75" customHeight="1" x14ac:dyDescent="0.25">
      <c r="D5461" s="40"/>
      <c r="E5461" s="40"/>
      <c r="F5461" s="101">
        <v>44159</v>
      </c>
      <c r="G5461" s="44">
        <v>1.4299999999999998E-3</v>
      </c>
      <c r="H5461" s="44">
        <v>2.3224999999999999E-3</v>
      </c>
      <c r="I5461" s="44">
        <v>2.545E-3</v>
      </c>
      <c r="J5461" s="44">
        <v>3.2500000000000001E-2</v>
      </c>
      <c r="K5461" s="44">
        <v>8.7989999999999995E-3</v>
      </c>
      <c r="L5461" s="44">
        <v>1.1852E-3</v>
      </c>
      <c r="M5461" s="44">
        <v>8.1999999999999998E-4</v>
      </c>
      <c r="N5461" s="119"/>
    </row>
    <row r="5462" spans="4:14" ht="15.75" customHeight="1" x14ac:dyDescent="0.25">
      <c r="D5462" s="40"/>
      <c r="E5462" s="40"/>
      <c r="F5462" s="101">
        <v>44160</v>
      </c>
      <c r="G5462" s="44">
        <v>1.4549999999999999E-3</v>
      </c>
      <c r="H5462" s="44">
        <v>2.33E-3</v>
      </c>
      <c r="I5462" s="44">
        <v>2.5999999999999999E-3</v>
      </c>
      <c r="J5462" s="44">
        <v>3.2500000000000001E-2</v>
      </c>
      <c r="K5462" s="44">
        <v>8.8160000000000009E-3</v>
      </c>
      <c r="L5462" s="44">
        <v>1.1684E-3</v>
      </c>
      <c r="M5462" s="44">
        <v>8.2120000000000001E-4</v>
      </c>
      <c r="N5462" s="119"/>
    </row>
    <row r="5463" spans="4:14" ht="15.75" customHeight="1" x14ac:dyDescent="0.25">
      <c r="D5463" s="40"/>
      <c r="E5463" s="40"/>
      <c r="F5463" s="101">
        <v>44161</v>
      </c>
      <c r="G5463" s="44">
        <v>1.4674999999999998E-3</v>
      </c>
      <c r="H5463" s="44">
        <v>2.2437999999999998E-3</v>
      </c>
      <c r="I5463" s="44">
        <v>2.5500000000000002E-3</v>
      </c>
      <c r="J5463" s="44" t="s">
        <v>33</v>
      </c>
      <c r="K5463" s="44">
        <v>8.8160000000000009E-3</v>
      </c>
      <c r="L5463" s="44" t="s">
        <v>33</v>
      </c>
      <c r="M5463" s="44">
        <v>8.2120000000000001E-4</v>
      </c>
      <c r="N5463" s="119"/>
    </row>
    <row r="5464" spans="4:14" ht="15.75" customHeight="1" x14ac:dyDescent="0.25">
      <c r="D5464" s="40"/>
      <c r="E5464" s="40"/>
      <c r="F5464" s="101">
        <v>44162</v>
      </c>
      <c r="G5464" s="44">
        <v>1.5475E-3</v>
      </c>
      <c r="H5464" s="44">
        <v>2.2537999999999998E-3</v>
      </c>
      <c r="I5464" s="44">
        <v>2.5737999999999998E-3</v>
      </c>
      <c r="J5464" s="44">
        <v>3.2500000000000001E-2</v>
      </c>
      <c r="K5464" s="44">
        <v>8.3730000000000002E-3</v>
      </c>
      <c r="L5464" s="44">
        <v>1.1328E-3</v>
      </c>
      <c r="M5464" s="44">
        <v>8.2260000000000005E-4</v>
      </c>
      <c r="N5464" s="119"/>
    </row>
    <row r="5465" spans="4:14" ht="15.75" customHeight="1" x14ac:dyDescent="0.25">
      <c r="D5465" s="40"/>
      <c r="E5465" s="40"/>
      <c r="F5465" s="101">
        <v>44165</v>
      </c>
      <c r="G5465" s="44">
        <v>1.5337999999999999E-3</v>
      </c>
      <c r="H5465" s="44">
        <v>2.2763000000000002E-3</v>
      </c>
      <c r="I5465" s="44">
        <v>2.5500000000000002E-3</v>
      </c>
      <c r="J5465" s="44">
        <v>3.2500000000000001E-2</v>
      </c>
      <c r="K5465" s="44">
        <v>8.3890000000000006E-3</v>
      </c>
      <c r="L5465" s="44">
        <v>1.1496E-3</v>
      </c>
      <c r="M5465" s="44">
        <v>8.3339999999999998E-4</v>
      </c>
      <c r="N5465" s="119"/>
    </row>
    <row r="5466" spans="4:14" ht="15.75" customHeight="1" x14ac:dyDescent="0.25">
      <c r="D5466" s="40"/>
      <c r="E5466" s="40"/>
      <c r="F5466" s="101">
        <v>44166</v>
      </c>
      <c r="G5466" s="44">
        <v>1.4763000000000001E-3</v>
      </c>
      <c r="H5466" s="44">
        <v>2.32E-3</v>
      </c>
      <c r="I5466" s="44">
        <v>2.5875E-3</v>
      </c>
      <c r="J5466" s="44">
        <v>3.2500000000000001E-2</v>
      </c>
      <c r="K5466" s="44">
        <v>9.2600000000000009E-3</v>
      </c>
      <c r="L5466" s="44">
        <v>1.1682999999999999E-3</v>
      </c>
      <c r="M5466" s="44">
        <v>8.1769999999999998E-4</v>
      </c>
      <c r="N5466" s="119"/>
    </row>
    <row r="5467" spans="4:14" ht="15.75" customHeight="1" x14ac:dyDescent="0.25">
      <c r="D5467" s="40"/>
      <c r="E5467" s="40"/>
      <c r="F5467" s="101">
        <v>44167</v>
      </c>
      <c r="G5467" s="44">
        <v>1.5213E-3</v>
      </c>
      <c r="H5467" s="44">
        <v>2.3050000000000002E-3</v>
      </c>
      <c r="I5467" s="44">
        <v>2.5824999999999997E-3</v>
      </c>
      <c r="J5467" s="44">
        <v>3.2500000000000001E-2</v>
      </c>
      <c r="K5467" s="44">
        <v>9.3600000000000003E-3</v>
      </c>
      <c r="L5467" s="44">
        <v>1.1842999999999999E-3</v>
      </c>
      <c r="M5467" s="44">
        <v>8.1820000000000005E-4</v>
      </c>
      <c r="N5467" s="119"/>
    </row>
    <row r="5468" spans="4:14" ht="15.75" customHeight="1" x14ac:dyDescent="0.25">
      <c r="D5468" s="40"/>
      <c r="E5468" s="40"/>
      <c r="F5468" s="101">
        <v>44168</v>
      </c>
      <c r="G5468" s="44">
        <v>1.5275E-3</v>
      </c>
      <c r="H5468" s="44">
        <v>2.2537999999999998E-3</v>
      </c>
      <c r="I5468" s="44">
        <v>2.5737999999999998E-3</v>
      </c>
      <c r="J5468" s="44">
        <v>3.2500000000000001E-2</v>
      </c>
      <c r="K5468" s="44">
        <v>9.0629999999999999E-3</v>
      </c>
      <c r="L5468" s="44">
        <v>1.1860999999999998E-3</v>
      </c>
      <c r="M5468" s="44">
        <v>8.1879999999999995E-4</v>
      </c>
      <c r="N5468" s="119"/>
    </row>
    <row r="5469" spans="4:14" ht="15.75" customHeight="1" x14ac:dyDescent="0.25">
      <c r="D5469" s="40"/>
      <c r="E5469" s="40"/>
      <c r="F5469" s="101">
        <v>44169</v>
      </c>
      <c r="G5469" s="44">
        <v>1.5175E-3</v>
      </c>
      <c r="H5469" s="44">
        <v>2.2588E-3</v>
      </c>
      <c r="I5469" s="44">
        <v>2.5574999999999999E-3</v>
      </c>
      <c r="J5469" s="44">
        <v>3.2500000000000001E-2</v>
      </c>
      <c r="K5469" s="44">
        <v>9.6589999999999992E-3</v>
      </c>
      <c r="L5469" s="44">
        <v>1.2775E-3</v>
      </c>
      <c r="M5469" s="44">
        <v>8.1939999999999997E-4</v>
      </c>
      <c r="N5469" s="119"/>
    </row>
    <row r="5470" spans="4:14" ht="15.75" customHeight="1" x14ac:dyDescent="0.25">
      <c r="D5470" s="40"/>
      <c r="E5470" s="40"/>
      <c r="F5470" s="101">
        <v>44172</v>
      </c>
      <c r="G5470" s="44">
        <v>1.4574999999999998E-3</v>
      </c>
      <c r="H5470" s="44">
        <v>2.3037999999999999E-3</v>
      </c>
      <c r="I5470" s="44">
        <v>2.5313000000000002E-3</v>
      </c>
      <c r="J5470" s="44">
        <v>3.2500000000000001E-2</v>
      </c>
      <c r="K5470" s="44">
        <v>9.2280000000000001E-3</v>
      </c>
      <c r="L5470" s="44">
        <v>1.2570999999999999E-3</v>
      </c>
      <c r="M5470" s="44">
        <v>8.3230000000000001E-4</v>
      </c>
      <c r="N5470" s="119"/>
    </row>
    <row r="5471" spans="4:14" ht="15.75" customHeight="1" x14ac:dyDescent="0.25">
      <c r="D5471" s="40"/>
      <c r="E5471" s="40"/>
      <c r="F5471" s="101">
        <v>44173</v>
      </c>
      <c r="G5471" s="44">
        <v>1.4874999999999999E-3</v>
      </c>
      <c r="H5471" s="44">
        <v>2.3E-3</v>
      </c>
      <c r="I5471" s="44">
        <v>2.5338000000000001E-3</v>
      </c>
      <c r="J5471" s="44">
        <v>3.2500000000000001E-2</v>
      </c>
      <c r="K5471" s="44">
        <v>9.1789999999999997E-3</v>
      </c>
      <c r="L5471" s="44">
        <v>1.2894E-3</v>
      </c>
      <c r="M5471" s="44">
        <v>8.3869999999999995E-4</v>
      </c>
      <c r="N5471" s="119"/>
    </row>
    <row r="5472" spans="4:14" ht="15.75" customHeight="1" x14ac:dyDescent="0.25">
      <c r="D5472" s="40"/>
      <c r="E5472" s="40"/>
      <c r="F5472" s="101">
        <v>44174</v>
      </c>
      <c r="G5472" s="44">
        <v>1.4788000000000002E-3</v>
      </c>
      <c r="H5472" s="44">
        <v>2.2063E-3</v>
      </c>
      <c r="I5472" s="44">
        <v>2.5074999999999997E-3</v>
      </c>
      <c r="J5472" s="44">
        <v>3.2500000000000001E-2</v>
      </c>
      <c r="K5472" s="44">
        <v>9.3610000000000013E-3</v>
      </c>
      <c r="L5472" s="44">
        <v>1.2519E-3</v>
      </c>
      <c r="M5472" s="44">
        <v>8.4849999999999997E-4</v>
      </c>
      <c r="N5472" s="119"/>
    </row>
    <row r="5473" spans="4:14" ht="15.75" customHeight="1" x14ac:dyDescent="0.25">
      <c r="D5473" s="40"/>
      <c r="E5473" s="40"/>
      <c r="F5473" s="101">
        <v>44175</v>
      </c>
      <c r="G5473" s="44">
        <v>1.5387999999999999E-3</v>
      </c>
      <c r="H5473" s="44">
        <v>2.1949999999999999E-3</v>
      </c>
      <c r="I5473" s="44">
        <v>2.4475E-3</v>
      </c>
      <c r="J5473" s="44">
        <v>3.2500000000000001E-2</v>
      </c>
      <c r="K5473" s="44">
        <v>9.0629999999999999E-3</v>
      </c>
      <c r="L5473" s="44">
        <v>1.4053E-3</v>
      </c>
      <c r="M5473" s="44">
        <v>8.5000000000000006E-4</v>
      </c>
      <c r="N5473" s="119"/>
    </row>
    <row r="5474" spans="4:14" ht="15.75" customHeight="1" x14ac:dyDescent="0.25">
      <c r="D5474" s="40"/>
      <c r="E5474" s="40"/>
      <c r="F5474" s="101">
        <v>44176</v>
      </c>
      <c r="G5474" s="44">
        <v>1.5862999999999999E-3</v>
      </c>
      <c r="H5474" s="44">
        <v>2.1649999999999998E-3</v>
      </c>
      <c r="I5474" s="44">
        <v>2.4875000000000001E-3</v>
      </c>
      <c r="J5474" s="44">
        <v>3.2500000000000001E-2</v>
      </c>
      <c r="K5474" s="44">
        <v>8.9639999999999997E-3</v>
      </c>
      <c r="L5474" s="44">
        <v>1.4107E-3</v>
      </c>
      <c r="M5474" s="44">
        <v>8.5159999999999999E-4</v>
      </c>
      <c r="N5474" s="119"/>
    </row>
    <row r="5475" spans="4:14" ht="15.75" customHeight="1" x14ac:dyDescent="0.25">
      <c r="D5475" s="40"/>
      <c r="E5475" s="40"/>
      <c r="F5475" s="101">
        <v>44179</v>
      </c>
      <c r="G5475" s="44">
        <v>1.5313E-3</v>
      </c>
      <c r="H5475" s="44">
        <v>2.1925E-3</v>
      </c>
      <c r="I5475" s="44">
        <v>2.4713000000000001E-3</v>
      </c>
      <c r="J5475" s="44">
        <v>3.2500000000000001E-2</v>
      </c>
      <c r="K5475" s="44">
        <v>8.9309999999999997E-3</v>
      </c>
      <c r="L5475" s="44">
        <v>1.4319999999999999E-3</v>
      </c>
      <c r="M5475" s="44">
        <v>8.5490000000000002E-4</v>
      </c>
      <c r="N5475" s="119"/>
    </row>
    <row r="5476" spans="4:14" ht="15.75" customHeight="1" x14ac:dyDescent="0.25">
      <c r="D5476" s="40"/>
      <c r="E5476" s="40"/>
      <c r="F5476" s="101">
        <v>44180</v>
      </c>
      <c r="G5476" s="44">
        <v>1.5249999999999999E-3</v>
      </c>
      <c r="H5476" s="44">
        <v>2.2875E-3</v>
      </c>
      <c r="I5476" s="44">
        <v>2.5174999999999998E-3</v>
      </c>
      <c r="J5476" s="44">
        <v>3.2500000000000001E-2</v>
      </c>
      <c r="K5476" s="44">
        <v>9.0799999999999995E-3</v>
      </c>
      <c r="L5476" s="44">
        <v>1.4735E-3</v>
      </c>
      <c r="M5476" s="44">
        <v>8.5490000000000002E-4</v>
      </c>
      <c r="N5476" s="119"/>
    </row>
    <row r="5477" spans="4:14" ht="15.75" customHeight="1" x14ac:dyDescent="0.25">
      <c r="D5477" s="40"/>
      <c r="E5477" s="40"/>
      <c r="F5477" s="101">
        <v>44181</v>
      </c>
      <c r="G5477" s="44">
        <v>1.5788E-3</v>
      </c>
      <c r="H5477" s="44">
        <v>2.3638000000000001E-3</v>
      </c>
      <c r="I5477" s="44">
        <v>2.555E-3</v>
      </c>
      <c r="J5477" s="44">
        <v>3.2500000000000001E-2</v>
      </c>
      <c r="K5477" s="44">
        <v>9.1629999999999993E-3</v>
      </c>
      <c r="L5477" s="44">
        <v>1.5246000000000001E-3</v>
      </c>
      <c r="M5477" s="44">
        <v>8.4709999999999994E-4</v>
      </c>
      <c r="N5477" s="119"/>
    </row>
    <row r="5478" spans="4:14" ht="15.75" customHeight="1" x14ac:dyDescent="0.25">
      <c r="D5478" s="40"/>
      <c r="E5478" s="40"/>
      <c r="F5478" s="101">
        <v>44182</v>
      </c>
      <c r="G5478" s="44">
        <v>1.5162999999999999E-3</v>
      </c>
      <c r="H5478" s="44">
        <v>2.3863000000000001E-3</v>
      </c>
      <c r="I5478" s="44">
        <v>2.5999999999999999E-3</v>
      </c>
      <c r="J5478" s="44">
        <v>3.2500000000000001E-2</v>
      </c>
      <c r="K5478" s="44">
        <v>9.3289999999999988E-3</v>
      </c>
      <c r="L5478" s="44">
        <v>1.5121000000000002E-3</v>
      </c>
      <c r="M5478" s="44">
        <v>8.4550000000000001E-4</v>
      </c>
      <c r="N5478" s="119"/>
    </row>
    <row r="5479" spans="4:14" ht="15.75" customHeight="1" x14ac:dyDescent="0.25">
      <c r="D5479" s="40"/>
      <c r="E5479" s="40"/>
      <c r="F5479" s="101">
        <v>44183</v>
      </c>
      <c r="G5479" s="44">
        <v>1.4375E-3</v>
      </c>
      <c r="H5479" s="44">
        <v>2.3574999999999998E-3</v>
      </c>
      <c r="I5479" s="44">
        <v>2.5850000000000001E-3</v>
      </c>
      <c r="J5479" s="44">
        <v>3.2500000000000001E-2</v>
      </c>
      <c r="K5479" s="44">
        <v>9.4619999999999999E-3</v>
      </c>
      <c r="L5479" s="44">
        <v>1.5260999999999999E-3</v>
      </c>
      <c r="M5479" s="44">
        <v>8.4380000000000002E-4</v>
      </c>
      <c r="N5479" s="119"/>
    </row>
    <row r="5480" spans="4:14" ht="15.75" customHeight="1" x14ac:dyDescent="0.25">
      <c r="D5480" s="40"/>
      <c r="E5480" s="40"/>
      <c r="F5480" s="101">
        <v>44186</v>
      </c>
      <c r="G5480" s="44">
        <v>1.4524999999999998E-3</v>
      </c>
      <c r="H5480" s="44">
        <v>2.4487999999999997E-3</v>
      </c>
      <c r="I5480" s="44">
        <v>2.6050000000000001E-3</v>
      </c>
      <c r="J5480" s="44">
        <v>3.2500000000000001E-2</v>
      </c>
      <c r="K5480" s="44">
        <v>9.3460000000000001E-3</v>
      </c>
      <c r="L5480" s="44">
        <v>1.5605E-3</v>
      </c>
      <c r="M5480" s="44">
        <v>8.2580000000000001E-4</v>
      </c>
      <c r="N5480" s="119"/>
    </row>
    <row r="5481" spans="4:14" ht="15.75" customHeight="1" x14ac:dyDescent="0.25">
      <c r="D5481" s="40"/>
      <c r="E5481" s="40"/>
      <c r="F5481" s="101">
        <v>44187</v>
      </c>
      <c r="G5481" s="44">
        <v>1.4325E-3</v>
      </c>
      <c r="H5481" s="44">
        <v>2.3813000000000003E-3</v>
      </c>
      <c r="I5481" s="44">
        <v>2.6274999999999996E-3</v>
      </c>
      <c r="J5481" s="44">
        <v>3.2500000000000001E-2</v>
      </c>
      <c r="K5481" s="44">
        <v>9.1640000000000003E-3</v>
      </c>
      <c r="L5481" s="44">
        <v>1.6132E-3</v>
      </c>
      <c r="M5481" s="44">
        <v>8.097E-4</v>
      </c>
      <c r="N5481" s="119"/>
    </row>
    <row r="5482" spans="4:14" ht="15.75" customHeight="1" x14ac:dyDescent="0.25">
      <c r="D5482" s="40"/>
      <c r="E5482" s="40"/>
      <c r="F5482" s="101">
        <v>44188</v>
      </c>
      <c r="G5482" s="44">
        <v>1.48E-3</v>
      </c>
      <c r="H5482" s="44">
        <v>2.5100000000000001E-3</v>
      </c>
      <c r="I5482" s="44">
        <v>2.6374999999999997E-3</v>
      </c>
      <c r="J5482" s="44">
        <v>3.2500000000000001E-2</v>
      </c>
      <c r="K5482" s="44">
        <v>9.4299999999999991E-3</v>
      </c>
      <c r="L5482" s="44">
        <v>1.5864E-3</v>
      </c>
      <c r="M5482" s="44">
        <v>7.8490000000000005E-4</v>
      </c>
      <c r="N5482" s="119"/>
    </row>
    <row r="5483" spans="4:14" ht="15.75" customHeight="1" x14ac:dyDescent="0.25">
      <c r="D5483" s="40"/>
      <c r="E5483" s="40"/>
      <c r="F5483" s="101">
        <v>44189</v>
      </c>
      <c r="G5483" s="44">
        <v>1.4513E-3</v>
      </c>
      <c r="H5483" s="44">
        <v>2.4013000000000003E-3</v>
      </c>
      <c r="I5483" s="44">
        <v>2.6662999999999999E-3</v>
      </c>
      <c r="J5483" s="44">
        <v>3.2500000000000001E-2</v>
      </c>
      <c r="K5483" s="44">
        <v>9.2309999999999996E-3</v>
      </c>
      <c r="L5483" s="44">
        <v>1.6314000000000001E-3</v>
      </c>
      <c r="M5483" s="44">
        <v>7.9069999999999997E-4</v>
      </c>
      <c r="N5483" s="119"/>
    </row>
    <row r="5484" spans="4:14" ht="15.75" customHeight="1" x14ac:dyDescent="0.25">
      <c r="D5484" s="40"/>
      <c r="E5484" s="40"/>
      <c r="F5484" s="101">
        <v>44190</v>
      </c>
      <c r="G5484" s="44" t="s">
        <v>33</v>
      </c>
      <c r="H5484" s="44" t="s">
        <v>33</v>
      </c>
      <c r="I5484" s="44" t="s">
        <v>33</v>
      </c>
      <c r="J5484" s="44" t="s">
        <v>33</v>
      </c>
      <c r="K5484" s="44">
        <v>9.2309999999999996E-3</v>
      </c>
      <c r="L5484" s="44" t="s">
        <v>33</v>
      </c>
      <c r="M5484" s="44">
        <v>7.9069999999999997E-4</v>
      </c>
      <c r="N5484" s="119"/>
    </row>
    <row r="5485" spans="4:14" ht="15.75" customHeight="1" x14ac:dyDescent="0.25">
      <c r="D5485" s="40"/>
      <c r="E5485" s="40"/>
      <c r="F5485" s="101">
        <v>44193</v>
      </c>
      <c r="G5485" s="44" t="s">
        <v>33</v>
      </c>
      <c r="H5485" s="44" t="s">
        <v>33</v>
      </c>
      <c r="I5485" s="44" t="s">
        <v>33</v>
      </c>
      <c r="J5485" s="44">
        <v>3.2500000000000001E-2</v>
      </c>
      <c r="K5485" s="44">
        <v>9.2309999999999996E-3</v>
      </c>
      <c r="L5485" s="44">
        <v>1.5476000000000001E-3</v>
      </c>
      <c r="M5485" s="44">
        <v>7.5160000000000005E-4</v>
      </c>
      <c r="N5485" s="119"/>
    </row>
    <row r="5486" spans="4:14" ht="15.75" customHeight="1" x14ac:dyDescent="0.25">
      <c r="D5486" s="40"/>
      <c r="E5486" s="40"/>
      <c r="F5486" s="101">
        <v>44194</v>
      </c>
      <c r="G5486" s="44">
        <v>1.4674999999999998E-3</v>
      </c>
      <c r="H5486" s="44">
        <v>2.5387999999999999E-3</v>
      </c>
      <c r="I5486" s="44">
        <v>2.5713000000000003E-3</v>
      </c>
      <c r="J5486" s="44">
        <v>3.2500000000000001E-2</v>
      </c>
      <c r="K5486" s="44">
        <v>9.3640000000000008E-3</v>
      </c>
      <c r="L5486" s="44">
        <v>1.4707000000000001E-3</v>
      </c>
      <c r="M5486" s="44">
        <v>7.3550000000000004E-4</v>
      </c>
      <c r="N5486" s="119"/>
    </row>
    <row r="5487" spans="4:14" ht="15.75" customHeight="1" x14ac:dyDescent="0.25">
      <c r="D5487" s="40"/>
      <c r="E5487" s="40"/>
      <c r="F5487" s="101">
        <v>44195</v>
      </c>
      <c r="G5487" s="44">
        <v>1.4399999999999999E-3</v>
      </c>
      <c r="H5487" s="44">
        <v>2.3749999999999999E-3</v>
      </c>
      <c r="I5487" s="44">
        <v>2.5950000000000001E-3</v>
      </c>
      <c r="J5487" s="44">
        <v>3.2500000000000001E-2</v>
      </c>
      <c r="K5487" s="44">
        <v>9.2309999999999996E-3</v>
      </c>
      <c r="L5487" s="44">
        <v>1.5321000000000002E-3</v>
      </c>
      <c r="M5487" s="44">
        <v>7.2669999999999994E-4</v>
      </c>
      <c r="N5487" s="119"/>
    </row>
    <row r="5488" spans="4:14" ht="15.75" customHeight="1" x14ac:dyDescent="0.25">
      <c r="D5488" s="40"/>
      <c r="E5488" s="40"/>
      <c r="F5488" s="101">
        <v>44196</v>
      </c>
      <c r="G5488" s="44">
        <v>1.4388000000000001E-3</v>
      </c>
      <c r="H5488" s="44">
        <v>2.3838000000000002E-3</v>
      </c>
      <c r="I5488" s="44">
        <v>2.5763000000000001E-3</v>
      </c>
      <c r="J5488" s="44">
        <v>3.2500000000000001E-2</v>
      </c>
      <c r="K5488" s="44">
        <v>9.1319999999999995E-3</v>
      </c>
      <c r="L5488" s="44">
        <v>1.4735999999999998E-3</v>
      </c>
      <c r="M5488" s="44">
        <v>7.206999999999999E-4</v>
      </c>
      <c r="N5488" s="119"/>
    </row>
    <row r="5489" spans="4:14" ht="15.75" customHeight="1" x14ac:dyDescent="0.25">
      <c r="D5489" s="40"/>
      <c r="E5489" s="40"/>
      <c r="F5489" s="101">
        <v>44197</v>
      </c>
      <c r="G5489" s="44" t="s">
        <v>33</v>
      </c>
      <c r="H5489" s="44" t="s">
        <v>33</v>
      </c>
      <c r="I5489" s="44" t="s">
        <v>33</v>
      </c>
      <c r="J5489" s="44" t="s">
        <v>33</v>
      </c>
      <c r="K5489" s="44">
        <v>9.1319999999999995E-3</v>
      </c>
      <c r="L5489" s="44" t="s">
        <v>33</v>
      </c>
      <c r="M5489" s="44">
        <v>7.206999999999999E-4</v>
      </c>
      <c r="N5489" s="119"/>
    </row>
    <row r="5490" spans="4:14" ht="15.75" customHeight="1" x14ac:dyDescent="0.25">
      <c r="D5490" s="40"/>
      <c r="E5490" s="40"/>
      <c r="F5490" s="101">
        <v>44200</v>
      </c>
      <c r="G5490" s="44">
        <v>1.3975000000000001E-3</v>
      </c>
      <c r="H5490" s="44">
        <v>2.3725E-3</v>
      </c>
      <c r="I5490" s="44">
        <v>2.5588E-3</v>
      </c>
      <c r="J5490" s="44">
        <v>3.2500000000000001E-2</v>
      </c>
      <c r="K5490" s="44">
        <v>9.1319999999999995E-3</v>
      </c>
      <c r="L5490" s="44">
        <v>1.5095E-3</v>
      </c>
      <c r="M5490" s="44">
        <v>7.0970000000000007E-4</v>
      </c>
      <c r="N5490" s="119"/>
    </row>
    <row r="5491" spans="4:14" ht="15.75" customHeight="1" x14ac:dyDescent="0.25">
      <c r="D5491" s="40"/>
      <c r="E5491" s="40"/>
      <c r="F5491" s="101">
        <v>44201</v>
      </c>
      <c r="G5491" s="44">
        <v>1.3087999999999999E-3</v>
      </c>
      <c r="H5491" s="44">
        <v>2.3687999999999999E-3</v>
      </c>
      <c r="I5491" s="44">
        <v>2.5387999999999999E-3</v>
      </c>
      <c r="J5491" s="44">
        <v>3.2500000000000001E-2</v>
      </c>
      <c r="K5491" s="44">
        <v>9.5490000000000002E-3</v>
      </c>
      <c r="L5491" s="44">
        <v>1.2295000000000001E-3</v>
      </c>
      <c r="M5491" s="44">
        <v>6.9360000000000005E-4</v>
      </c>
      <c r="N5491" s="119"/>
    </row>
    <row r="5492" spans="4:14" ht="15.75" customHeight="1" x14ac:dyDescent="0.25">
      <c r="D5492" s="40"/>
      <c r="E5492" s="40"/>
      <c r="F5492" s="101">
        <v>44202</v>
      </c>
      <c r="G5492" s="44">
        <v>1.32E-3</v>
      </c>
      <c r="H5492" s="44">
        <v>2.3400000000000001E-3</v>
      </c>
      <c r="I5492" s="44">
        <v>2.5238000000000001E-3</v>
      </c>
      <c r="J5492" s="44">
        <v>3.2500000000000001E-2</v>
      </c>
      <c r="K5492" s="44">
        <v>1.0355000000000001E-2</v>
      </c>
      <c r="L5492" s="44">
        <v>1.1130000000000001E-3</v>
      </c>
      <c r="M5492" s="44">
        <v>6.3640000000000007E-4</v>
      </c>
      <c r="N5492" s="119"/>
    </row>
    <row r="5493" spans="4:14" ht="15.75" customHeight="1" x14ac:dyDescent="0.25">
      <c r="D5493" s="40"/>
      <c r="E5493" s="40"/>
      <c r="F5493" s="101">
        <v>44203</v>
      </c>
      <c r="G5493" s="44">
        <v>1.3262999999999999E-3</v>
      </c>
      <c r="H5493" s="44">
        <v>2.2474999999999999E-3</v>
      </c>
      <c r="I5493" s="44">
        <v>2.5124999999999995E-3</v>
      </c>
      <c r="J5493" s="44">
        <v>3.2500000000000001E-2</v>
      </c>
      <c r="K5493" s="44">
        <v>1.0794999999999999E-2</v>
      </c>
      <c r="L5493" s="44">
        <v>1.0049E-3</v>
      </c>
      <c r="M5493" s="44">
        <v>6.2500000000000001E-4</v>
      </c>
      <c r="N5493" s="119"/>
    </row>
    <row r="5494" spans="4:14" ht="15.75" customHeight="1" x14ac:dyDescent="0.25">
      <c r="D5494" s="40"/>
      <c r="E5494" s="40"/>
      <c r="F5494" s="101">
        <v>44204</v>
      </c>
      <c r="G5494" s="44">
        <v>1.2637999999999998E-3</v>
      </c>
      <c r="H5494" s="44">
        <v>2.2437999999999998E-3</v>
      </c>
      <c r="I5494" s="44">
        <v>2.4650000000000002E-3</v>
      </c>
      <c r="J5494" s="44">
        <v>3.2500000000000001E-2</v>
      </c>
      <c r="K5494" s="44">
        <v>1.1153E-2</v>
      </c>
      <c r="L5494" s="44">
        <v>1.0993000000000001E-3</v>
      </c>
      <c r="M5494" s="44">
        <v>6.1289999999999999E-4</v>
      </c>
      <c r="N5494" s="119"/>
    </row>
    <row r="5495" spans="4:14" ht="15.75" customHeight="1" x14ac:dyDescent="0.25">
      <c r="D5495" s="40"/>
      <c r="E5495" s="40"/>
      <c r="F5495" s="101">
        <v>44207</v>
      </c>
      <c r="G5495" s="44">
        <v>1.2600000000000001E-3</v>
      </c>
      <c r="H5495" s="44">
        <v>2.245E-3</v>
      </c>
      <c r="I5495" s="44">
        <v>2.5024999999999995E-3</v>
      </c>
      <c r="J5495" s="44">
        <v>3.2500000000000001E-2</v>
      </c>
      <c r="K5495" s="44">
        <v>1.146E-2</v>
      </c>
      <c r="L5495" s="44">
        <v>1.0922E-3</v>
      </c>
      <c r="M5495" s="44">
        <v>5.6779999999999992E-4</v>
      </c>
      <c r="N5495" s="119"/>
    </row>
    <row r="5496" spans="4:14" ht="15.75" customHeight="1" x14ac:dyDescent="0.25">
      <c r="D5496" s="40"/>
      <c r="E5496" s="40"/>
      <c r="F5496" s="101">
        <v>44208</v>
      </c>
      <c r="G5496" s="44">
        <v>1.2725E-3</v>
      </c>
      <c r="H5496" s="44">
        <v>2.3375000000000002E-3</v>
      </c>
      <c r="I5496" s="44">
        <v>2.4762999999999999E-3</v>
      </c>
      <c r="J5496" s="44">
        <v>3.2500000000000001E-2</v>
      </c>
      <c r="K5496" s="44">
        <v>1.1291000000000001E-2</v>
      </c>
      <c r="L5496" s="44">
        <v>1.1897000000000001E-3</v>
      </c>
      <c r="M5496" s="44">
        <v>5.5809999999999996E-4</v>
      </c>
      <c r="N5496" s="119"/>
    </row>
    <row r="5497" spans="4:14" ht="15.75" customHeight="1" x14ac:dyDescent="0.25">
      <c r="D5497" s="40"/>
      <c r="E5497" s="40"/>
      <c r="F5497" s="101">
        <v>44209</v>
      </c>
      <c r="G5497" s="44">
        <v>1.2650000000000001E-3</v>
      </c>
      <c r="H5497" s="44">
        <v>2.4124999999999997E-3</v>
      </c>
      <c r="I5497" s="44">
        <v>2.4787999999999998E-3</v>
      </c>
      <c r="J5497" s="44">
        <v>3.2500000000000001E-2</v>
      </c>
      <c r="K5497" s="44">
        <v>1.0832E-2</v>
      </c>
      <c r="L5497" s="44">
        <v>1.1871E-3</v>
      </c>
      <c r="M5497" s="44">
        <v>5.4410000000000005E-4</v>
      </c>
      <c r="N5497" s="119"/>
    </row>
    <row r="5498" spans="4:14" ht="15.75" customHeight="1" x14ac:dyDescent="0.25">
      <c r="D5498" s="40"/>
      <c r="E5498" s="40"/>
      <c r="F5498" s="101">
        <v>44210</v>
      </c>
      <c r="G5498" s="44">
        <v>1.2887999999999999E-3</v>
      </c>
      <c r="H5498" s="44">
        <v>2.2563000000000001E-3</v>
      </c>
      <c r="I5498" s="44">
        <v>2.5124999999999995E-3</v>
      </c>
      <c r="J5498" s="44">
        <v>3.2500000000000001E-2</v>
      </c>
      <c r="K5498" s="44">
        <v>1.1292E-2</v>
      </c>
      <c r="L5498" s="44">
        <v>1.1988000000000001E-3</v>
      </c>
      <c r="M5498" s="44">
        <v>5.3640000000000003E-4</v>
      </c>
      <c r="N5498" s="119"/>
    </row>
    <row r="5499" spans="4:14" ht="15.75" customHeight="1" x14ac:dyDescent="0.25">
      <c r="D5499" s="40"/>
      <c r="E5499" s="40"/>
      <c r="F5499" s="101">
        <v>44211</v>
      </c>
      <c r="G5499" s="44">
        <v>1.2950000000000001E-3</v>
      </c>
      <c r="H5499" s="44">
        <v>2.2337999999999998E-3</v>
      </c>
      <c r="I5499" s="44">
        <v>2.4813000000000001E-3</v>
      </c>
      <c r="J5499" s="44">
        <v>3.2500000000000001E-2</v>
      </c>
      <c r="K5499" s="44">
        <v>1.0834999999999999E-2</v>
      </c>
      <c r="L5499" s="44">
        <v>1.0824999999999999E-3</v>
      </c>
      <c r="M5499" s="44">
        <v>5.2809999999999999E-4</v>
      </c>
      <c r="N5499" s="119"/>
    </row>
    <row r="5500" spans="4:14" ht="15.75" customHeight="1" x14ac:dyDescent="0.25">
      <c r="D5500" s="40"/>
      <c r="E5500" s="40"/>
      <c r="F5500" s="101">
        <v>44214</v>
      </c>
      <c r="G5500" s="44">
        <v>1.3087999999999999E-3</v>
      </c>
      <c r="H5500" s="44">
        <v>2.2400000000000002E-3</v>
      </c>
      <c r="I5500" s="44">
        <v>2.3574999999999998E-3</v>
      </c>
      <c r="J5500" s="44" t="s">
        <v>33</v>
      </c>
      <c r="K5500" s="44">
        <v>1.0834999999999999E-2</v>
      </c>
      <c r="L5500" s="44" t="s">
        <v>33</v>
      </c>
      <c r="M5500" s="44">
        <v>5.2809999999999999E-4</v>
      </c>
      <c r="N5500" s="119"/>
    </row>
    <row r="5501" spans="4:14" ht="15.75" customHeight="1" x14ac:dyDescent="0.25">
      <c r="D5501" s="40"/>
      <c r="E5501" s="40"/>
      <c r="F5501" s="101">
        <v>44215</v>
      </c>
      <c r="G5501" s="44">
        <v>1.2950000000000001E-3</v>
      </c>
      <c r="H5501" s="44">
        <v>2.2363000000000001E-3</v>
      </c>
      <c r="I5501" s="44">
        <v>2.3587999999999999E-3</v>
      </c>
      <c r="J5501" s="44">
        <v>3.2500000000000001E-2</v>
      </c>
      <c r="K5501" s="44">
        <v>1.0886E-2</v>
      </c>
      <c r="L5501" s="44">
        <v>1.1862999999999999E-3</v>
      </c>
      <c r="M5501" s="44">
        <v>4.9029999999999994E-4</v>
      </c>
      <c r="N5501" s="119"/>
    </row>
    <row r="5502" spans="4:14" ht="15.75" customHeight="1" x14ac:dyDescent="0.25">
      <c r="D5502" s="40"/>
      <c r="E5502" s="40"/>
      <c r="F5502" s="101">
        <v>44216</v>
      </c>
      <c r="G5502" s="44">
        <v>1.2850000000000001E-3</v>
      </c>
      <c r="H5502" s="44">
        <v>2.2237999999999997E-3</v>
      </c>
      <c r="I5502" s="44">
        <v>2.3787999999999999E-3</v>
      </c>
      <c r="J5502" s="44">
        <v>3.2500000000000001E-2</v>
      </c>
      <c r="K5502" s="44">
        <v>1.0802000000000001E-2</v>
      </c>
      <c r="L5502" s="44">
        <v>1.0773E-3</v>
      </c>
      <c r="M5502" s="44">
        <v>4.5760000000000001E-4</v>
      </c>
      <c r="N5502" s="119"/>
    </row>
    <row r="5503" spans="4:14" ht="15.75" customHeight="1" x14ac:dyDescent="0.25">
      <c r="D5503" s="40"/>
      <c r="E5503" s="40"/>
      <c r="F5503" s="101">
        <v>44217</v>
      </c>
      <c r="G5503" s="44">
        <v>1.2999999999999999E-3</v>
      </c>
      <c r="H5503" s="44">
        <v>2.1775000000000002E-3</v>
      </c>
      <c r="I5503" s="44">
        <v>2.3449999999999999E-3</v>
      </c>
      <c r="J5503" s="44">
        <v>3.2500000000000001E-2</v>
      </c>
      <c r="K5503" s="44">
        <v>1.1057999999999998E-2</v>
      </c>
      <c r="L5503" s="44">
        <v>1.0966999999999999E-3</v>
      </c>
      <c r="M5503" s="44">
        <v>4.5310000000000001E-4</v>
      </c>
      <c r="N5503" s="119"/>
    </row>
    <row r="5504" spans="4:14" ht="15.75" customHeight="1" x14ac:dyDescent="0.25">
      <c r="D5504" s="40"/>
      <c r="E5504" s="40"/>
      <c r="F5504" s="101">
        <v>44218</v>
      </c>
      <c r="G5504" s="44">
        <v>1.2474999999999999E-3</v>
      </c>
      <c r="H5504" s="44">
        <v>2.1524999999999999E-3</v>
      </c>
      <c r="I5504" s="44">
        <v>2.3599999999999997E-3</v>
      </c>
      <c r="J5504" s="44">
        <v>3.2500000000000001E-2</v>
      </c>
      <c r="K5504" s="44">
        <v>1.0854999999999998E-2</v>
      </c>
      <c r="L5504" s="44">
        <v>1.0761E-3</v>
      </c>
      <c r="M5504" s="44">
        <v>4.548E-4</v>
      </c>
      <c r="N5504" s="119"/>
    </row>
    <row r="5505" spans="4:14" ht="15.75" customHeight="1" x14ac:dyDescent="0.25">
      <c r="D5505" s="40"/>
      <c r="E5505" s="40"/>
      <c r="F5505" s="101">
        <v>44221</v>
      </c>
      <c r="G5505" s="44">
        <v>1.2750000000000001E-3</v>
      </c>
      <c r="H5505" s="44">
        <v>2.1288000000000001E-3</v>
      </c>
      <c r="I5505" s="44">
        <v>2.33E-3</v>
      </c>
      <c r="J5505" s="44">
        <v>3.2500000000000001E-2</v>
      </c>
      <c r="K5505" s="44">
        <v>1.0295E-2</v>
      </c>
      <c r="L5505" s="44">
        <v>1.0157E-3</v>
      </c>
      <c r="M5505" s="44">
        <v>4.258E-4</v>
      </c>
      <c r="N5505" s="119"/>
    </row>
    <row r="5506" spans="4:14" ht="15.75" customHeight="1" x14ac:dyDescent="0.25">
      <c r="D5506" s="40"/>
      <c r="E5506" s="40"/>
      <c r="F5506" s="101">
        <v>44222</v>
      </c>
      <c r="G5506" s="44">
        <v>1.225E-3</v>
      </c>
      <c r="H5506" s="44">
        <v>2.1849999999999999E-3</v>
      </c>
      <c r="I5506" s="44">
        <v>2.3449999999999999E-3</v>
      </c>
      <c r="J5506" s="44">
        <v>3.2500000000000001E-2</v>
      </c>
      <c r="K5506" s="44">
        <v>1.0347E-2</v>
      </c>
      <c r="L5506" s="44">
        <v>1.0147000000000001E-3</v>
      </c>
      <c r="M5506" s="44">
        <v>4.1610000000000003E-4</v>
      </c>
      <c r="N5506" s="119"/>
    </row>
    <row r="5507" spans="4:14" ht="15.75" customHeight="1" x14ac:dyDescent="0.25">
      <c r="D5507" s="40"/>
      <c r="E5507" s="40"/>
      <c r="F5507" s="101">
        <v>44223</v>
      </c>
      <c r="G5507" s="44">
        <v>1.2075E-3</v>
      </c>
      <c r="H5507" s="44">
        <v>2.1150000000000001E-3</v>
      </c>
      <c r="I5507" s="44">
        <v>2.2763000000000002E-3</v>
      </c>
      <c r="J5507" s="44">
        <v>3.2500000000000001E-2</v>
      </c>
      <c r="K5507" s="44">
        <v>1.0161E-2</v>
      </c>
      <c r="L5507" s="44">
        <v>1.0258000000000001E-3</v>
      </c>
      <c r="M5507" s="44">
        <v>4.2000000000000002E-4</v>
      </c>
      <c r="N5507" s="119"/>
    </row>
    <row r="5508" spans="4:14" ht="15.75" customHeight="1" x14ac:dyDescent="0.25">
      <c r="D5508" s="40"/>
      <c r="E5508" s="40"/>
      <c r="F5508" s="101">
        <v>44224</v>
      </c>
      <c r="G5508" s="44">
        <v>1.2287999999999999E-3</v>
      </c>
      <c r="H5508" s="44">
        <v>2.0499999999999997E-3</v>
      </c>
      <c r="I5508" s="44">
        <v>2.2012999999999998E-3</v>
      </c>
      <c r="J5508" s="44">
        <v>3.2500000000000001E-2</v>
      </c>
      <c r="K5508" s="44">
        <v>1.0449E-2</v>
      </c>
      <c r="L5508" s="44">
        <v>1.0651E-3</v>
      </c>
      <c r="M5508" s="44">
        <v>4.2410000000000001E-4</v>
      </c>
      <c r="N5508" s="119"/>
    </row>
    <row r="5509" spans="4:14" ht="15.75" customHeight="1" x14ac:dyDescent="0.25">
      <c r="D5509" s="40"/>
      <c r="E5509" s="40"/>
      <c r="F5509" s="101">
        <v>44225</v>
      </c>
      <c r="G5509" s="44">
        <v>1.1949999999999999E-3</v>
      </c>
      <c r="H5509" s="44">
        <v>2.0187999999999998E-3</v>
      </c>
      <c r="I5509" s="44">
        <v>2.2325000000000001E-3</v>
      </c>
      <c r="J5509" s="44">
        <v>3.2500000000000001E-2</v>
      </c>
      <c r="K5509" s="44">
        <v>1.0655E-2</v>
      </c>
      <c r="L5509" s="44">
        <v>1.0487000000000001E-3</v>
      </c>
      <c r="M5509" s="44">
        <v>4.2500000000000003E-4</v>
      </c>
      <c r="N5509" s="119"/>
    </row>
    <row r="5510" spans="4:14" ht="15.75" customHeight="1" x14ac:dyDescent="0.25">
      <c r="D5510" s="40"/>
      <c r="E5510" s="40"/>
      <c r="F5510" s="101">
        <v>44228</v>
      </c>
      <c r="G5510" s="44">
        <v>1.1299999999999999E-3</v>
      </c>
      <c r="H5510" s="44">
        <v>1.9550000000000001E-3</v>
      </c>
      <c r="I5510" s="44">
        <v>2.15E-3</v>
      </c>
      <c r="J5510" s="44">
        <v>3.2500000000000001E-2</v>
      </c>
      <c r="K5510" s="44">
        <v>1.0792E-2</v>
      </c>
      <c r="L5510" s="44">
        <v>1.0078999999999999E-3</v>
      </c>
      <c r="M5510" s="44">
        <v>3.7139999999999997E-4</v>
      </c>
      <c r="N5510" s="119"/>
    </row>
    <row r="5511" spans="4:14" ht="15.75" customHeight="1" x14ac:dyDescent="0.25">
      <c r="D5511" s="40"/>
      <c r="E5511" s="40"/>
      <c r="F5511" s="101">
        <v>44229</v>
      </c>
      <c r="G5511" s="44">
        <v>1.1525000000000001E-3</v>
      </c>
      <c r="H5511" s="44">
        <v>1.9224999999999999E-3</v>
      </c>
      <c r="I5511" s="44">
        <v>2.1712999999999997E-3</v>
      </c>
      <c r="J5511" s="44">
        <v>3.2500000000000001E-2</v>
      </c>
      <c r="K5511" s="44">
        <v>1.0963000000000001E-2</v>
      </c>
      <c r="L5511" s="44">
        <v>9.415999999999999E-4</v>
      </c>
      <c r="M5511" s="44">
        <v>3.5360000000000003E-4</v>
      </c>
      <c r="N5511" s="119"/>
    </row>
    <row r="5512" spans="4:14" ht="15.75" customHeight="1" x14ac:dyDescent="0.25">
      <c r="D5512" s="40"/>
      <c r="E5512" s="40"/>
      <c r="F5512" s="101">
        <v>44230</v>
      </c>
      <c r="G5512" s="44">
        <v>1.1325E-3</v>
      </c>
      <c r="H5512" s="44">
        <v>1.9513E-3</v>
      </c>
      <c r="I5512" s="44">
        <v>2.2374999999999999E-3</v>
      </c>
      <c r="J5512" s="44">
        <v>3.2500000000000001E-2</v>
      </c>
      <c r="K5512" s="44">
        <v>1.1374E-2</v>
      </c>
      <c r="L5512" s="44">
        <v>9.5E-4</v>
      </c>
      <c r="M5512" s="44">
        <v>3.4289999999999999E-4</v>
      </c>
      <c r="N5512" s="119"/>
    </row>
    <row r="5513" spans="4:14" ht="15.75" customHeight="1" x14ac:dyDescent="0.25">
      <c r="D5513" s="40"/>
      <c r="E5513" s="40"/>
      <c r="F5513" s="101">
        <v>44231</v>
      </c>
      <c r="G5513" s="44">
        <v>1.235E-3</v>
      </c>
      <c r="H5513" s="44">
        <v>1.9262999999999999E-3</v>
      </c>
      <c r="I5513" s="44">
        <v>2.225E-3</v>
      </c>
      <c r="J5513" s="44">
        <v>3.2500000000000001E-2</v>
      </c>
      <c r="K5513" s="44">
        <v>1.1391999999999999E-2</v>
      </c>
      <c r="L5513" s="44">
        <v>9.6400000000000001E-4</v>
      </c>
      <c r="M5513" s="44">
        <v>3.3210000000000005E-4</v>
      </c>
      <c r="N5513" s="119"/>
    </row>
    <row r="5514" spans="4:14" ht="15.75" customHeight="1" x14ac:dyDescent="0.25">
      <c r="D5514" s="40"/>
      <c r="E5514" s="40"/>
      <c r="F5514" s="101">
        <v>44232</v>
      </c>
      <c r="G5514" s="44">
        <v>1.1888000000000001E-3</v>
      </c>
      <c r="H5514" s="44">
        <v>1.9088E-3</v>
      </c>
      <c r="I5514" s="44">
        <v>2.0699999999999998E-3</v>
      </c>
      <c r="J5514" s="44">
        <v>3.2500000000000001E-2</v>
      </c>
      <c r="K5514" s="44">
        <v>1.1635E-2</v>
      </c>
      <c r="L5514" s="44">
        <v>1.0005999999999999E-3</v>
      </c>
      <c r="M5514" s="44">
        <v>3.2140000000000001E-4</v>
      </c>
      <c r="N5514" s="119"/>
    </row>
    <row r="5515" spans="4:14" ht="15.75" customHeight="1" x14ac:dyDescent="0.25">
      <c r="D5515" s="40"/>
      <c r="E5515" s="40"/>
      <c r="F5515" s="101">
        <v>44235</v>
      </c>
      <c r="G5515" s="44">
        <v>1.2049999999999999E-3</v>
      </c>
      <c r="H5515" s="44">
        <v>1.9537999999999999E-3</v>
      </c>
      <c r="I5515" s="44">
        <v>2.075E-3</v>
      </c>
      <c r="J5515" s="44">
        <v>3.2500000000000001E-2</v>
      </c>
      <c r="K5515" s="44">
        <v>1.1705E-2</v>
      </c>
      <c r="L5515" s="44">
        <v>1.0499000000000001E-3</v>
      </c>
      <c r="M5515" s="44">
        <v>3.2140000000000001E-4</v>
      </c>
      <c r="N5515" s="119"/>
    </row>
    <row r="5516" spans="4:14" ht="15.75" customHeight="1" x14ac:dyDescent="0.25">
      <c r="D5516" s="40"/>
      <c r="E5516" s="40"/>
      <c r="F5516" s="101">
        <v>44236</v>
      </c>
      <c r="G5516" s="44">
        <v>1.1588E-3</v>
      </c>
      <c r="H5516" s="44">
        <v>2.0250000000000003E-3</v>
      </c>
      <c r="I5516" s="44">
        <v>2.0799999999999998E-3</v>
      </c>
      <c r="J5516" s="44">
        <v>3.2500000000000001E-2</v>
      </c>
      <c r="K5516" s="44">
        <v>1.1568E-2</v>
      </c>
      <c r="L5516" s="44">
        <v>1.0522999999999999E-3</v>
      </c>
      <c r="M5516" s="44">
        <v>3.2140000000000001E-4</v>
      </c>
      <c r="N5516" s="119"/>
    </row>
    <row r="5517" spans="4:14" ht="15.75" customHeight="1" x14ac:dyDescent="0.25">
      <c r="D5517" s="40"/>
      <c r="E5517" s="40"/>
      <c r="F5517" s="101">
        <v>44237</v>
      </c>
      <c r="G5517" s="44">
        <v>1.0950000000000001E-3</v>
      </c>
      <c r="H5517" s="44">
        <v>2.0087999999999998E-3</v>
      </c>
      <c r="I5517" s="44">
        <v>2.0799999999999998E-3</v>
      </c>
      <c r="J5517" s="44">
        <v>3.2500000000000001E-2</v>
      </c>
      <c r="K5517" s="44">
        <v>1.1225000000000001E-2</v>
      </c>
      <c r="L5517" s="44">
        <v>1.0336E-3</v>
      </c>
      <c r="M5517" s="44">
        <v>3.1070000000000002E-4</v>
      </c>
      <c r="N5517" s="119"/>
    </row>
    <row r="5518" spans="4:14" ht="15.75" customHeight="1" x14ac:dyDescent="0.25">
      <c r="D5518" s="40"/>
      <c r="E5518" s="40"/>
      <c r="F5518" s="101">
        <v>44238</v>
      </c>
      <c r="G5518" s="44">
        <v>1.1225E-3</v>
      </c>
      <c r="H5518" s="44">
        <v>1.9762999999999998E-3</v>
      </c>
      <c r="I5518" s="44">
        <v>2.0838000000000002E-3</v>
      </c>
      <c r="J5518" s="44">
        <v>3.2500000000000001E-2</v>
      </c>
      <c r="K5518" s="44">
        <v>1.1632E-2</v>
      </c>
      <c r="L5518" s="44">
        <v>9.8320000000000005E-4</v>
      </c>
      <c r="M5518" s="44">
        <v>2.9639999999999999E-4</v>
      </c>
      <c r="N5518" s="119"/>
    </row>
    <row r="5519" spans="4:14" ht="15.75" customHeight="1" x14ac:dyDescent="0.25">
      <c r="D5519" s="40"/>
      <c r="E5519" s="40"/>
      <c r="F5519" s="101">
        <v>44239</v>
      </c>
      <c r="G5519" s="44">
        <v>1.0738E-3</v>
      </c>
      <c r="H5519" s="44">
        <v>1.9375E-3</v>
      </c>
      <c r="I5519" s="44">
        <v>2.0075000000000002E-3</v>
      </c>
      <c r="J5519" s="44">
        <v>3.2500000000000001E-2</v>
      </c>
      <c r="K5519" s="44">
        <v>1.2081999999999999E-2</v>
      </c>
      <c r="L5519" s="44">
        <v>9.4009999999999992E-4</v>
      </c>
      <c r="M5519" s="44">
        <v>2.786E-4</v>
      </c>
      <c r="N5519" s="119"/>
    </row>
    <row r="5520" spans="4:14" ht="15.75" customHeight="1" x14ac:dyDescent="0.25">
      <c r="D5520" s="40"/>
      <c r="E5520" s="40"/>
      <c r="F5520" s="101">
        <v>44242</v>
      </c>
      <c r="G5520" s="44">
        <v>1.0575000000000001E-3</v>
      </c>
      <c r="H5520" s="44">
        <v>1.915E-3</v>
      </c>
      <c r="I5520" s="44">
        <v>2.0487999999999999E-3</v>
      </c>
      <c r="J5520" s="44" t="s">
        <v>33</v>
      </c>
      <c r="K5520" s="44">
        <v>1.2081999999999999E-2</v>
      </c>
      <c r="L5520" s="44" t="s">
        <v>33</v>
      </c>
      <c r="M5520" s="44">
        <v>2.786E-4</v>
      </c>
      <c r="N5520" s="119"/>
    </row>
    <row r="5521" spans="4:16" ht="15.75" customHeight="1" x14ac:dyDescent="0.25">
      <c r="D5521" s="40"/>
      <c r="E5521" s="40"/>
      <c r="F5521" s="101">
        <v>44243</v>
      </c>
      <c r="G5521" s="44">
        <v>1.0824999999999999E-3</v>
      </c>
      <c r="H5521" s="44">
        <v>1.8862999999999998E-3</v>
      </c>
      <c r="I5521" s="44">
        <v>2.0263E-3</v>
      </c>
      <c r="J5521" s="44">
        <v>3.2500000000000001E-2</v>
      </c>
      <c r="K5521" s="44">
        <v>1.3141E-2</v>
      </c>
      <c r="L5521" s="44">
        <v>9.1700000000000006E-4</v>
      </c>
      <c r="M5521" s="44">
        <v>2.2139999999999999E-4</v>
      </c>
      <c r="N5521" s="119"/>
    </row>
    <row r="5522" spans="4:16" ht="15.75" customHeight="1" x14ac:dyDescent="0.25">
      <c r="D5522" s="40"/>
      <c r="E5522" s="40"/>
      <c r="F5522" s="101">
        <v>44244</v>
      </c>
      <c r="G5522" s="44">
        <v>1.1100000000000001E-3</v>
      </c>
      <c r="H5522" s="44">
        <v>1.8138000000000002E-3</v>
      </c>
      <c r="I5522" s="44">
        <v>1.9775000000000001E-3</v>
      </c>
      <c r="J5522" s="44">
        <v>3.2500000000000001E-2</v>
      </c>
      <c r="K5522" s="44">
        <v>1.2702999999999999E-2</v>
      </c>
      <c r="L5522" s="44">
        <v>8.7010000000000006E-4</v>
      </c>
      <c r="M5522" s="44">
        <v>2.0359999999999999E-4</v>
      </c>
      <c r="N5522" s="119"/>
    </row>
    <row r="5523" spans="4:16" ht="15.75" customHeight="1" x14ac:dyDescent="0.25">
      <c r="D5523" s="40"/>
      <c r="E5523" s="40"/>
      <c r="F5523" s="101">
        <v>44245</v>
      </c>
      <c r="G5523" s="44">
        <v>1.1113E-3</v>
      </c>
      <c r="H5523" s="44">
        <v>1.8237999999999998E-3</v>
      </c>
      <c r="I5523" s="44">
        <v>1.9688000000000002E-3</v>
      </c>
      <c r="J5523" s="44">
        <v>3.2500000000000001E-2</v>
      </c>
      <c r="K5523" s="44">
        <v>1.2956000000000001E-2</v>
      </c>
      <c r="L5523" s="44">
        <v>8.6679999999999993E-4</v>
      </c>
      <c r="M5523" s="44">
        <v>1.8569999999999999E-4</v>
      </c>
      <c r="N5523" s="119"/>
    </row>
    <row r="5524" spans="4:16" ht="15.75" customHeight="1" x14ac:dyDescent="0.25">
      <c r="D5524" s="40"/>
      <c r="E5524" s="40"/>
      <c r="F5524" s="101">
        <v>44246</v>
      </c>
      <c r="G5524" s="44">
        <v>1.155E-3</v>
      </c>
      <c r="H5524" s="44">
        <v>1.7524999999999999E-3</v>
      </c>
      <c r="I5524" s="44">
        <v>1.9500000000000001E-3</v>
      </c>
      <c r="J5524" s="44">
        <v>3.2500000000000001E-2</v>
      </c>
      <c r="K5524" s="44">
        <v>1.3364000000000001E-2</v>
      </c>
      <c r="L5524" s="44">
        <v>9.4240000000000003E-4</v>
      </c>
      <c r="M5524" s="44">
        <v>1.786E-4</v>
      </c>
      <c r="N5524" s="119"/>
    </row>
    <row r="5525" spans="4:16" ht="15.75" customHeight="1" x14ac:dyDescent="0.25">
      <c r="D5525" s="40"/>
      <c r="E5525" s="40"/>
      <c r="F5525" s="101">
        <v>44249</v>
      </c>
      <c r="G5525" s="44">
        <v>1.1488E-3</v>
      </c>
      <c r="H5525" s="44">
        <v>1.7549999999999998E-3</v>
      </c>
      <c r="I5525" s="44">
        <v>2.0399999999999997E-3</v>
      </c>
      <c r="J5525" s="44">
        <v>3.2500000000000001E-2</v>
      </c>
      <c r="K5525" s="44">
        <v>1.3653E-2</v>
      </c>
      <c r="L5525" s="44">
        <v>9.6449999999999997E-4</v>
      </c>
      <c r="M5525" s="44">
        <v>1.6789999999999999E-4</v>
      </c>
      <c r="N5525" s="119"/>
    </row>
    <row r="5526" spans="4:16" ht="15.75" customHeight="1" x14ac:dyDescent="0.25">
      <c r="D5526" s="40"/>
      <c r="E5526" s="40"/>
      <c r="F5526" s="101">
        <v>44250</v>
      </c>
      <c r="G5526" s="44">
        <v>1.1762999999999999E-3</v>
      </c>
      <c r="H5526" s="44">
        <v>1.8749999999999999E-3</v>
      </c>
      <c r="I5526" s="44">
        <v>2.0374999999999998E-3</v>
      </c>
      <c r="J5526" s="44">
        <v>3.2500000000000001E-2</v>
      </c>
      <c r="K5526" s="44">
        <v>1.3415999999999999E-2</v>
      </c>
      <c r="L5526" s="44">
        <v>9.3789999999999998E-4</v>
      </c>
      <c r="M5526" s="44">
        <v>1.607E-4</v>
      </c>
      <c r="N5526" s="119"/>
    </row>
    <row r="5527" spans="4:16" ht="15.75" customHeight="1" x14ac:dyDescent="0.25">
      <c r="D5527" s="40"/>
      <c r="E5527" s="40"/>
      <c r="F5527" s="101">
        <v>44251</v>
      </c>
      <c r="G5527" s="44">
        <v>1.145E-3</v>
      </c>
      <c r="H5527" s="44">
        <v>1.8975000000000001E-3</v>
      </c>
      <c r="I5527" s="44">
        <v>1.9938E-3</v>
      </c>
      <c r="J5527" s="44">
        <v>3.2500000000000001E-2</v>
      </c>
      <c r="K5527" s="44">
        <v>1.3755999999999999E-2</v>
      </c>
      <c r="L5527" s="44">
        <v>9.0929999999999993E-4</v>
      </c>
      <c r="M5527" s="44">
        <v>1.607E-4</v>
      </c>
      <c r="N5527" s="119"/>
      <c r="O5527" s="46"/>
      <c r="P5527" s="46"/>
    </row>
    <row r="5528" spans="4:16" ht="15.75" customHeight="1" x14ac:dyDescent="0.25">
      <c r="D5528" s="40"/>
      <c r="E5528" s="40"/>
      <c r="F5528" s="101">
        <v>44252</v>
      </c>
      <c r="G5528" s="44">
        <v>1.1513000000000001E-3</v>
      </c>
      <c r="H5528" s="44">
        <v>1.905E-3</v>
      </c>
      <c r="I5528" s="44">
        <v>2.0062999999999999E-3</v>
      </c>
      <c r="J5528" s="44">
        <v>3.2500000000000001E-2</v>
      </c>
      <c r="K5528" s="44">
        <v>1.5199000000000001E-2</v>
      </c>
      <c r="L5528" s="44">
        <v>9.146E-4</v>
      </c>
      <c r="M5528" s="44">
        <v>1.5709999999999997E-4</v>
      </c>
      <c r="N5528" s="119"/>
    </row>
    <row r="5529" spans="4:16" ht="15.75" customHeight="1" x14ac:dyDescent="0.25">
      <c r="D5529" s="40"/>
      <c r="E5529" s="40"/>
      <c r="F5529" s="101">
        <v>44253</v>
      </c>
      <c r="G5529" s="44">
        <v>1.1849999999999999E-3</v>
      </c>
      <c r="H5529" s="44">
        <v>1.8837999999999999E-3</v>
      </c>
      <c r="I5529" s="44">
        <v>2.0300000000000001E-3</v>
      </c>
      <c r="J5529" s="44">
        <v>3.2500000000000001E-2</v>
      </c>
      <c r="K5529" s="44">
        <v>1.4049000000000001E-2</v>
      </c>
      <c r="L5529" s="44">
        <v>9.0810000000000001E-4</v>
      </c>
      <c r="M5529" s="44">
        <v>1.4999999999999999E-4</v>
      </c>
      <c r="N5529" s="119"/>
    </row>
    <row r="5530" spans="4:16" ht="15.75" customHeight="1" x14ac:dyDescent="0.25">
      <c r="D5530" s="40"/>
      <c r="E5530" s="40"/>
      <c r="F5530" s="101">
        <v>44256</v>
      </c>
      <c r="G5530" s="44">
        <v>1.0924999999999999E-3</v>
      </c>
      <c r="H5530" s="44">
        <v>1.8425E-3</v>
      </c>
      <c r="I5530" s="44">
        <v>2.0050000000000003E-3</v>
      </c>
      <c r="J5530" s="44">
        <v>3.2500000000000001E-2</v>
      </c>
      <c r="K5530" s="44">
        <v>1.417E-2</v>
      </c>
      <c r="L5530" s="44">
        <v>8.5639999999999989E-4</v>
      </c>
      <c r="M5530" s="44">
        <v>1.4520000000000001E-4</v>
      </c>
      <c r="N5530" s="119"/>
    </row>
    <row r="5531" spans="4:16" ht="15.75" customHeight="1" x14ac:dyDescent="0.25">
      <c r="D5531" s="40"/>
      <c r="E5531" s="40"/>
      <c r="F5531" s="101">
        <v>44257</v>
      </c>
      <c r="G5531" s="44">
        <v>1.0838E-3</v>
      </c>
      <c r="H5531" s="44">
        <v>1.8337999999999998E-3</v>
      </c>
      <c r="I5531" s="44">
        <v>2.0674999999999999E-3</v>
      </c>
      <c r="J5531" s="44">
        <v>3.2500000000000001E-2</v>
      </c>
      <c r="K5531" s="44">
        <v>1.3913999999999999E-2</v>
      </c>
      <c r="L5531" s="44">
        <v>8.6479999999999999E-4</v>
      </c>
      <c r="M5531" s="44">
        <v>1.382E-4</v>
      </c>
      <c r="N5531" s="119"/>
      <c r="P5531" s="47"/>
    </row>
    <row r="5532" spans="4:16" ht="15.75" customHeight="1" x14ac:dyDescent="0.25">
      <c r="D5532" s="40"/>
      <c r="E5532" s="40"/>
      <c r="F5532" s="101">
        <v>44258</v>
      </c>
      <c r="G5532" s="44">
        <v>1.0299999999999999E-3</v>
      </c>
      <c r="H5532" s="44">
        <v>1.9375E-3</v>
      </c>
      <c r="I5532" s="44">
        <v>2.1099999999999999E-3</v>
      </c>
      <c r="J5532" s="44">
        <v>3.2500000000000001E-2</v>
      </c>
      <c r="K5532" s="44">
        <v>1.4807999999999998E-2</v>
      </c>
      <c r="L5532" s="44">
        <v>8.4259999999999999E-4</v>
      </c>
      <c r="M5532" s="44">
        <v>1.303E-4</v>
      </c>
      <c r="N5532" s="119"/>
    </row>
    <row r="5533" spans="4:16" ht="15.75" customHeight="1" x14ac:dyDescent="0.25">
      <c r="D5533" s="40"/>
      <c r="E5533" s="40"/>
      <c r="F5533" s="101">
        <v>44259</v>
      </c>
      <c r="G5533" s="44">
        <v>1.0349999999999999E-3</v>
      </c>
      <c r="H5533" s="44">
        <v>1.7549999999999998E-3</v>
      </c>
      <c r="I5533" s="44">
        <v>2.0325E-3</v>
      </c>
      <c r="J5533" s="44">
        <v>3.2500000000000001E-2</v>
      </c>
      <c r="K5533" s="44">
        <v>1.5640000000000001E-2</v>
      </c>
      <c r="L5533" s="44">
        <v>8.6970000000000005E-4</v>
      </c>
      <c r="M5533" s="44">
        <v>1.219E-4</v>
      </c>
      <c r="N5533" s="119"/>
    </row>
    <row r="5534" spans="4:16" ht="15.75" customHeight="1" x14ac:dyDescent="0.25">
      <c r="D5534" s="40"/>
      <c r="E5534" s="40"/>
      <c r="F5534" s="101">
        <v>44260</v>
      </c>
      <c r="G5534" s="44">
        <v>1.0325E-3</v>
      </c>
      <c r="H5534" s="44">
        <v>1.8537999999999998E-3</v>
      </c>
      <c r="I5534" s="44">
        <v>1.9588000000000001E-3</v>
      </c>
      <c r="J5534" s="44">
        <v>3.2500000000000001E-2</v>
      </c>
      <c r="K5534" s="44">
        <v>1.5661000000000001E-2</v>
      </c>
      <c r="L5534" s="44">
        <v>8.5739999999999992E-4</v>
      </c>
      <c r="M5534" s="44">
        <v>1.1939999999999999E-4</v>
      </c>
      <c r="N5534" s="119"/>
    </row>
    <row r="5535" spans="4:16" ht="15.75" customHeight="1" x14ac:dyDescent="0.25">
      <c r="D5535" s="40"/>
      <c r="E5535" s="40"/>
      <c r="F5535" s="101">
        <v>44263</v>
      </c>
      <c r="G5535" s="44">
        <v>1.06E-3</v>
      </c>
      <c r="H5535" s="44">
        <v>1.825E-3</v>
      </c>
      <c r="I5535" s="44">
        <v>1.9625000000000003E-3</v>
      </c>
      <c r="J5535" s="44">
        <v>3.2500000000000001E-2</v>
      </c>
      <c r="K5535" s="44">
        <v>1.5907000000000001E-2</v>
      </c>
      <c r="L5535" s="44">
        <v>8.5519999999999997E-4</v>
      </c>
      <c r="M5535" s="44">
        <v>1.0970000000000001E-4</v>
      </c>
      <c r="N5535" s="119"/>
    </row>
    <row r="5536" spans="4:16" ht="15.75" customHeight="1" x14ac:dyDescent="0.25">
      <c r="D5536" s="40"/>
      <c r="E5536" s="40"/>
      <c r="F5536" s="101">
        <v>44264</v>
      </c>
      <c r="G5536" s="44">
        <v>1.0713000000000001E-3</v>
      </c>
      <c r="H5536" s="44">
        <v>1.7725E-3</v>
      </c>
      <c r="I5536" s="44">
        <v>1.895E-3</v>
      </c>
      <c r="J5536" s="44">
        <v>3.2500000000000001E-2</v>
      </c>
      <c r="K5536" s="44">
        <v>1.5263000000000001E-2</v>
      </c>
      <c r="L5536" s="44">
        <v>8.4369999999999996E-4</v>
      </c>
      <c r="M5536" s="44">
        <v>1.065E-4</v>
      </c>
      <c r="N5536" s="119"/>
    </row>
    <row r="5537" spans="4:14" ht="15.75" customHeight="1" x14ac:dyDescent="0.25">
      <c r="D5537" s="40"/>
      <c r="E5537" s="40"/>
      <c r="F5537" s="101">
        <v>44265</v>
      </c>
      <c r="G5537" s="44">
        <v>1.0587999999999999E-3</v>
      </c>
      <c r="H5537" s="44">
        <v>1.8412999999999999E-3</v>
      </c>
      <c r="I5537" s="44">
        <v>1.9363E-3</v>
      </c>
      <c r="J5537" s="44">
        <v>3.2500000000000001E-2</v>
      </c>
      <c r="K5537" s="44">
        <v>1.5178000000000001E-2</v>
      </c>
      <c r="L5537" s="44">
        <v>8.208E-4</v>
      </c>
      <c r="M5537" s="44">
        <v>1.03E-4</v>
      </c>
      <c r="N5537" s="119"/>
    </row>
    <row r="5538" spans="4:14" ht="15.75" customHeight="1" x14ac:dyDescent="0.25">
      <c r="D5538" s="40"/>
      <c r="E5538" s="40"/>
      <c r="F5538" s="101">
        <v>44266</v>
      </c>
      <c r="G5538" s="44">
        <v>1.06E-3</v>
      </c>
      <c r="H5538" s="44">
        <v>1.8387999999999998E-3</v>
      </c>
      <c r="I5538" s="44">
        <v>1.9275E-3</v>
      </c>
      <c r="J5538" s="44">
        <v>3.2500000000000001E-2</v>
      </c>
      <c r="K5538" s="44">
        <v>1.537E-2</v>
      </c>
      <c r="L5538" s="44">
        <v>8.0939999999999994E-4</v>
      </c>
      <c r="M5538" s="44">
        <v>1E-4</v>
      </c>
      <c r="N5538" s="119"/>
    </row>
    <row r="5539" spans="4:14" ht="15.75" customHeight="1" x14ac:dyDescent="0.25">
      <c r="D5539" s="40"/>
      <c r="E5539" s="40"/>
      <c r="F5539" s="101">
        <v>44267</v>
      </c>
      <c r="G5539" s="44">
        <v>1.0613E-3</v>
      </c>
      <c r="H5539" s="44">
        <v>1.895E-3</v>
      </c>
      <c r="I5539" s="44">
        <v>1.9400000000000001E-3</v>
      </c>
      <c r="J5539" s="44">
        <v>3.2500000000000001E-2</v>
      </c>
      <c r="K5539" s="44">
        <v>1.6247000000000001E-2</v>
      </c>
      <c r="L5539" s="44">
        <v>8.1030000000000002E-4</v>
      </c>
      <c r="M5539" s="44">
        <v>1E-4</v>
      </c>
      <c r="N5539" s="119"/>
    </row>
    <row r="5540" spans="4:14" ht="15.75" customHeight="1" x14ac:dyDescent="0.25">
      <c r="D5540" s="40"/>
      <c r="E5540" s="40"/>
      <c r="F5540" s="101">
        <v>44270</v>
      </c>
      <c r="G5540" s="44">
        <v>1.075E-3</v>
      </c>
      <c r="H5540" s="44">
        <v>1.82E-3</v>
      </c>
      <c r="I5540" s="44">
        <v>1.9750000000000002E-3</v>
      </c>
      <c r="J5540" s="44">
        <v>3.2500000000000001E-2</v>
      </c>
      <c r="K5540" s="44">
        <v>1.6055E-2</v>
      </c>
      <c r="L5540" s="44">
        <v>8.2229999999999998E-4</v>
      </c>
      <c r="M5540" s="44">
        <v>1E-4</v>
      </c>
      <c r="N5540" s="119"/>
    </row>
    <row r="5541" spans="4:14" ht="15.75" customHeight="1" x14ac:dyDescent="0.25">
      <c r="D5541" s="40"/>
      <c r="E5541" s="40"/>
      <c r="F5541" s="101">
        <v>44271</v>
      </c>
      <c r="G5541" s="44">
        <v>1.0813000000000001E-3</v>
      </c>
      <c r="H5541" s="44">
        <v>1.9E-3</v>
      </c>
      <c r="I5541" s="44">
        <v>1.9788000000000002E-3</v>
      </c>
      <c r="J5541" s="44">
        <v>3.2500000000000001E-2</v>
      </c>
      <c r="K5541" s="44">
        <v>1.6178999999999999E-2</v>
      </c>
      <c r="L5541" s="44">
        <v>8.2269999999999999E-4</v>
      </c>
      <c r="M5541" s="44">
        <v>1E-4</v>
      </c>
      <c r="N5541" s="119"/>
    </row>
    <row r="5542" spans="4:14" ht="15.75" customHeight="1" x14ac:dyDescent="0.25">
      <c r="D5542" s="40"/>
      <c r="E5542" s="40"/>
      <c r="F5542" s="101">
        <v>44272</v>
      </c>
      <c r="G5542" s="44">
        <v>1.1025E-3</v>
      </c>
      <c r="H5542" s="44">
        <v>1.8962999999999999E-3</v>
      </c>
      <c r="I5542" s="44">
        <v>2.0300000000000001E-3</v>
      </c>
      <c r="J5542" s="44">
        <v>3.2500000000000001E-2</v>
      </c>
      <c r="K5542" s="44">
        <v>1.6427000000000001E-2</v>
      </c>
      <c r="L5542" s="44">
        <v>8.499E-4</v>
      </c>
      <c r="M5542" s="44">
        <v>1E-4</v>
      </c>
      <c r="N5542" s="119"/>
    </row>
    <row r="5543" spans="4:14" ht="15.75" customHeight="1" x14ac:dyDescent="0.25">
      <c r="D5543" s="40"/>
      <c r="E5543" s="40"/>
      <c r="F5543" s="101">
        <v>44273</v>
      </c>
      <c r="G5543" s="44">
        <v>1.1088000000000001E-3</v>
      </c>
      <c r="H5543" s="44">
        <v>1.8663E-3</v>
      </c>
      <c r="I5543" s="44">
        <v>2.0387999999999999E-3</v>
      </c>
      <c r="J5543" s="44">
        <v>3.2500000000000001E-2</v>
      </c>
      <c r="K5543" s="44">
        <v>1.7082E-2</v>
      </c>
      <c r="L5543" s="44">
        <v>8.7270000000000002E-4</v>
      </c>
      <c r="M5543" s="44">
        <v>1E-4</v>
      </c>
      <c r="N5543" s="119"/>
    </row>
    <row r="5544" spans="4:14" ht="15.75" customHeight="1" x14ac:dyDescent="0.25">
      <c r="D5544" s="40"/>
      <c r="E5544" s="40"/>
      <c r="F5544" s="101">
        <v>44274</v>
      </c>
      <c r="G5544" s="44">
        <v>1.0838E-3</v>
      </c>
      <c r="H5544" s="44">
        <v>1.9688000000000002E-3</v>
      </c>
      <c r="I5544" s="44">
        <v>2.0238000000000001E-3</v>
      </c>
      <c r="J5544" s="44">
        <v>3.2500000000000001E-2</v>
      </c>
      <c r="K5544" s="44">
        <v>1.721E-2</v>
      </c>
      <c r="L5544" s="44">
        <v>9.0240000000000003E-4</v>
      </c>
      <c r="M5544" s="44">
        <v>1E-4</v>
      </c>
      <c r="N5544" s="119"/>
    </row>
    <row r="5545" spans="4:14" ht="15.75" customHeight="1" x14ac:dyDescent="0.25">
      <c r="D5545" s="40"/>
      <c r="E5545" s="40"/>
      <c r="F5545" s="101">
        <v>44277</v>
      </c>
      <c r="G5545" s="44">
        <v>1.0738E-3</v>
      </c>
      <c r="H5545" s="44">
        <v>1.905E-3</v>
      </c>
      <c r="I5545" s="44">
        <v>2.0413000000000002E-3</v>
      </c>
      <c r="J5545" s="44">
        <v>3.2500000000000001E-2</v>
      </c>
      <c r="K5545" s="44">
        <v>1.6946000000000003E-2</v>
      </c>
      <c r="L5545" s="44">
        <v>8.7739999999999997E-4</v>
      </c>
      <c r="M5545" s="44">
        <v>1E-4</v>
      </c>
      <c r="N5545" s="119"/>
    </row>
    <row r="5546" spans="4:14" ht="15.75" customHeight="1" x14ac:dyDescent="0.25">
      <c r="D5546" s="40"/>
      <c r="E5546" s="40"/>
      <c r="F5546" s="101">
        <v>44278</v>
      </c>
      <c r="G5546" s="44">
        <v>1.0863000000000001E-3</v>
      </c>
      <c r="H5546" s="44">
        <v>2.0062999999999999E-3</v>
      </c>
      <c r="I5546" s="44">
        <v>2.0538000000000002E-3</v>
      </c>
      <c r="J5546" s="44">
        <v>3.2500000000000001E-2</v>
      </c>
      <c r="K5546" s="44">
        <v>1.6206000000000002E-2</v>
      </c>
      <c r="L5546" s="44">
        <v>8.4869999999999998E-4</v>
      </c>
      <c r="M5546" s="44">
        <v>1E-4</v>
      </c>
      <c r="N5546" s="119"/>
    </row>
    <row r="5547" spans="4:14" ht="15.75" customHeight="1" x14ac:dyDescent="0.25">
      <c r="D5547" s="40"/>
      <c r="E5547" s="40"/>
      <c r="F5547" s="101">
        <v>44279</v>
      </c>
      <c r="G5547" s="44">
        <v>1.1025E-3</v>
      </c>
      <c r="H5547" s="44">
        <v>1.9513E-3</v>
      </c>
      <c r="I5547" s="44">
        <v>2.0950000000000001E-3</v>
      </c>
      <c r="J5547" s="44">
        <v>3.2500000000000001E-2</v>
      </c>
      <c r="K5547" s="44">
        <v>1.6084000000000001E-2</v>
      </c>
      <c r="L5547" s="44">
        <v>8.3159999999999994E-4</v>
      </c>
      <c r="M5547" s="44">
        <v>1E-4</v>
      </c>
      <c r="N5547" s="119"/>
    </row>
    <row r="5548" spans="4:14" ht="15.75" customHeight="1" x14ac:dyDescent="0.25">
      <c r="D5548" s="40"/>
      <c r="E5548" s="40"/>
      <c r="F5548" s="101">
        <v>44280</v>
      </c>
      <c r="G5548" s="44">
        <v>1.0913000000000001E-3</v>
      </c>
      <c r="H5548" s="44">
        <v>1.9300000000000001E-3</v>
      </c>
      <c r="I5548" s="44">
        <v>2.0387999999999999E-3</v>
      </c>
      <c r="J5548" s="44">
        <v>3.2500000000000001E-2</v>
      </c>
      <c r="K5548" s="44">
        <v>1.6331999999999999E-2</v>
      </c>
      <c r="L5548" s="44">
        <v>8.4180000000000008E-4</v>
      </c>
      <c r="M5548" s="44">
        <v>1E-4</v>
      </c>
      <c r="N5548" s="119"/>
    </row>
    <row r="5549" spans="4:14" ht="15.75" customHeight="1" x14ac:dyDescent="0.25">
      <c r="D5549" s="40"/>
      <c r="E5549" s="40"/>
      <c r="F5549" s="101">
        <v>44281</v>
      </c>
      <c r="G5549" s="44">
        <v>1.0724999999999999E-3</v>
      </c>
      <c r="H5549" s="44">
        <v>1.99E-3</v>
      </c>
      <c r="I5549" s="44">
        <v>2.0325E-3</v>
      </c>
      <c r="J5549" s="44">
        <v>3.2500000000000001E-2</v>
      </c>
      <c r="K5549" s="44">
        <v>1.6760000000000001E-2</v>
      </c>
      <c r="L5549" s="44">
        <v>8.5779999999999993E-4</v>
      </c>
      <c r="M5549" s="44">
        <v>1E-4</v>
      </c>
      <c r="N5549" s="119"/>
    </row>
    <row r="5550" spans="4:14" ht="15.75" customHeight="1" x14ac:dyDescent="0.25">
      <c r="D5550" s="40"/>
      <c r="E5550" s="40"/>
      <c r="F5550" s="101">
        <v>44284</v>
      </c>
      <c r="G5550" s="44">
        <v>1.085E-3</v>
      </c>
      <c r="H5550" s="44">
        <v>2.0250000000000003E-3</v>
      </c>
      <c r="I5550" s="44">
        <v>2.0287999999999999E-3</v>
      </c>
      <c r="J5550" s="44">
        <v>3.2500000000000001E-2</v>
      </c>
      <c r="K5550" s="44">
        <v>1.7080999999999999E-2</v>
      </c>
      <c r="L5550" s="44">
        <v>8.4669999999999993E-4</v>
      </c>
      <c r="M5550" s="44">
        <v>1E-4</v>
      </c>
      <c r="N5550" s="119"/>
    </row>
    <row r="5551" spans="4:14" ht="15.75" customHeight="1" x14ac:dyDescent="0.25">
      <c r="D5551" s="40"/>
      <c r="E5551" s="40"/>
      <c r="F5551" s="101">
        <v>44285</v>
      </c>
      <c r="G5551" s="44">
        <v>1.1513000000000001E-3</v>
      </c>
      <c r="H5551" s="44">
        <v>2.0162999999999999E-3</v>
      </c>
      <c r="I5551" s="44">
        <v>2.0674999999999999E-3</v>
      </c>
      <c r="J5551" s="44">
        <v>3.2500000000000001E-2</v>
      </c>
      <c r="K5551" s="44">
        <v>1.7029000000000002E-2</v>
      </c>
      <c r="L5551" s="44">
        <v>8.652E-4</v>
      </c>
      <c r="M5551" s="44">
        <v>1E-4</v>
      </c>
      <c r="N5551" s="119"/>
    </row>
    <row r="5552" spans="4:14" ht="15.75" customHeight="1" x14ac:dyDescent="0.25">
      <c r="D5552" s="40"/>
      <c r="E5552" s="40"/>
      <c r="F5552" s="101">
        <v>44286</v>
      </c>
      <c r="G5552" s="44">
        <v>1.1113E-3</v>
      </c>
      <c r="H5552" s="44">
        <v>1.9425E-3</v>
      </c>
      <c r="I5552" s="44">
        <v>2.0525000000000001E-3</v>
      </c>
      <c r="J5552" s="44">
        <v>3.2500000000000001E-2</v>
      </c>
      <c r="K5552" s="44">
        <v>1.7403999999999999E-2</v>
      </c>
      <c r="L5552" s="44">
        <v>8.7560000000000003E-4</v>
      </c>
      <c r="M5552" s="44">
        <v>1E-4</v>
      </c>
      <c r="N5552" s="119"/>
    </row>
    <row r="5553" spans="4:14" ht="15.75" customHeight="1" x14ac:dyDescent="0.25">
      <c r="D5553" s="40"/>
      <c r="E5553" s="40"/>
      <c r="F5553" s="101">
        <v>44287</v>
      </c>
      <c r="G5553" s="44">
        <v>1.1038000000000001E-3</v>
      </c>
      <c r="H5553" s="44">
        <v>1.9975000000000001E-3</v>
      </c>
      <c r="I5553" s="44">
        <v>2.0125E-3</v>
      </c>
      <c r="J5553" s="44">
        <v>3.2500000000000001E-2</v>
      </c>
      <c r="K5553" s="44">
        <v>1.6698999999999999E-2</v>
      </c>
      <c r="L5553" s="44">
        <v>9.1960000000000002E-4</v>
      </c>
      <c r="M5553" s="44">
        <v>1E-4</v>
      </c>
      <c r="N5553" s="119"/>
    </row>
    <row r="5554" spans="4:14" ht="15.75" customHeight="1" x14ac:dyDescent="0.25">
      <c r="D5554" s="40"/>
      <c r="E5554" s="40"/>
      <c r="F5554" s="101">
        <v>44288</v>
      </c>
      <c r="G5554" s="44" t="s">
        <v>33</v>
      </c>
      <c r="H5554" s="44" t="s">
        <v>33</v>
      </c>
      <c r="I5554" s="44" t="s">
        <v>33</v>
      </c>
      <c r="J5554" s="44" t="s">
        <v>33</v>
      </c>
      <c r="K5554" s="44">
        <v>1.6698999999999999E-2</v>
      </c>
      <c r="L5554" s="44">
        <v>9.0630000000000007E-4</v>
      </c>
      <c r="M5554" s="44">
        <v>1E-4</v>
      </c>
      <c r="N5554" s="119"/>
    </row>
    <row r="5555" spans="4:14" ht="15.75" customHeight="1" x14ac:dyDescent="0.25">
      <c r="D5555" s="40"/>
      <c r="E5555" s="40"/>
      <c r="F5555" s="101">
        <v>44291</v>
      </c>
      <c r="G5555" s="44" t="s">
        <v>33</v>
      </c>
      <c r="H5555" s="44" t="s">
        <v>33</v>
      </c>
      <c r="I5555" s="44" t="s">
        <v>33</v>
      </c>
      <c r="J5555" s="44">
        <v>3.2500000000000001E-2</v>
      </c>
      <c r="K5555" s="44">
        <v>1.7003000000000001E-2</v>
      </c>
      <c r="L5555" s="44">
        <v>8.9289999999999997E-4</v>
      </c>
      <c r="M5555" s="44">
        <v>1E-4</v>
      </c>
      <c r="N5555" s="119"/>
    </row>
    <row r="5556" spans="4:14" ht="15.75" customHeight="1" x14ac:dyDescent="0.25">
      <c r="D5556" s="40"/>
      <c r="E5556" s="40"/>
      <c r="F5556" s="101">
        <v>44292</v>
      </c>
      <c r="G5556" s="44">
        <v>1.1013000000000002E-3</v>
      </c>
      <c r="H5556" s="44">
        <v>1.9737999999999999E-3</v>
      </c>
      <c r="I5556" s="44">
        <v>2.0100000000000001E-3</v>
      </c>
      <c r="J5556" s="44">
        <v>3.2500000000000001E-2</v>
      </c>
      <c r="K5556" s="44">
        <v>1.6559999999999998E-2</v>
      </c>
      <c r="L5556" s="44">
        <v>8.518000000000001E-4</v>
      </c>
      <c r="M5556" s="44">
        <v>1E-4</v>
      </c>
      <c r="N5556" s="119"/>
    </row>
    <row r="5557" spans="4:14" ht="15.75" customHeight="1" x14ac:dyDescent="0.25">
      <c r="D5557" s="40"/>
      <c r="E5557" s="40"/>
      <c r="F5557" s="101">
        <v>44293</v>
      </c>
      <c r="G5557" s="44">
        <v>1.1250000000000001E-3</v>
      </c>
      <c r="H5557" s="44">
        <v>1.9363E-3</v>
      </c>
      <c r="I5557" s="44">
        <v>2.0999999999999999E-3</v>
      </c>
      <c r="J5557" s="44">
        <v>3.2500000000000001E-2</v>
      </c>
      <c r="K5557" s="44">
        <v>1.6739E-2</v>
      </c>
      <c r="L5557" s="44">
        <v>8.3159999999999994E-4</v>
      </c>
      <c r="M5557" s="44">
        <v>1E-4</v>
      </c>
      <c r="N5557" s="119"/>
    </row>
    <row r="5558" spans="4:14" ht="15.75" customHeight="1" x14ac:dyDescent="0.25">
      <c r="D5558" s="40"/>
      <c r="E5558" s="40"/>
      <c r="F5558" s="101">
        <v>44294</v>
      </c>
      <c r="G5558" s="44">
        <v>1.1050000000000001E-3</v>
      </c>
      <c r="H5558" s="44">
        <v>1.8775E-3</v>
      </c>
      <c r="I5558" s="44">
        <v>2.1075E-3</v>
      </c>
      <c r="J5558" s="44">
        <v>3.2500000000000001E-2</v>
      </c>
      <c r="K5558" s="44">
        <v>1.6191999999999998E-2</v>
      </c>
      <c r="L5558" s="44">
        <v>8.3250000000000002E-4</v>
      </c>
      <c r="M5558" s="44">
        <v>1E-4</v>
      </c>
      <c r="N5558" s="119"/>
    </row>
    <row r="5559" spans="4:14" ht="15.75" customHeight="1" x14ac:dyDescent="0.25">
      <c r="D5559" s="40"/>
      <c r="E5559" s="40"/>
      <c r="F5559" s="101">
        <v>44295</v>
      </c>
      <c r="G5559" s="44">
        <v>1.1125E-3</v>
      </c>
      <c r="H5559" s="44">
        <v>1.8749999999999999E-3</v>
      </c>
      <c r="I5559" s="44">
        <v>2.1138000000000003E-3</v>
      </c>
      <c r="J5559" s="44">
        <v>3.2500000000000001E-2</v>
      </c>
      <c r="K5559" s="44">
        <v>1.6585000000000003E-2</v>
      </c>
      <c r="L5559" s="44">
        <v>8.3710000000000002E-4</v>
      </c>
      <c r="M5559" s="44">
        <v>1E-4</v>
      </c>
      <c r="N5559" s="119"/>
    </row>
    <row r="5560" spans="4:14" ht="15.75" customHeight="1" x14ac:dyDescent="0.25">
      <c r="D5560" s="40"/>
      <c r="E5560" s="40"/>
      <c r="F5560" s="101">
        <v>44298</v>
      </c>
      <c r="G5560" s="44">
        <v>1.1225E-3</v>
      </c>
      <c r="H5560" s="44">
        <v>1.8575E-3</v>
      </c>
      <c r="I5560" s="44">
        <v>2.1462999999999999E-3</v>
      </c>
      <c r="J5560" s="44">
        <v>3.2500000000000001E-2</v>
      </c>
      <c r="K5560" s="44">
        <v>1.6656999999999998E-2</v>
      </c>
      <c r="L5560" s="44">
        <v>8.3339999999999998E-4</v>
      </c>
      <c r="M5560" s="44">
        <v>1E-4</v>
      </c>
      <c r="N5560" s="119"/>
    </row>
    <row r="5561" spans="4:14" ht="15.75" customHeight="1" x14ac:dyDescent="0.25">
      <c r="D5561" s="40"/>
      <c r="E5561" s="40"/>
      <c r="F5561" s="101">
        <v>44299</v>
      </c>
      <c r="G5561" s="44">
        <v>1.1463000000000001E-3</v>
      </c>
      <c r="H5561" s="44">
        <v>1.8374999999999999E-3</v>
      </c>
      <c r="I5561" s="44">
        <v>2.1949999999999999E-3</v>
      </c>
      <c r="J5561" s="44">
        <v>3.2500000000000001E-2</v>
      </c>
      <c r="K5561" s="44">
        <v>1.6145E-2</v>
      </c>
      <c r="L5561" s="44">
        <v>8.2899999999999998E-4</v>
      </c>
      <c r="M5561" s="44">
        <v>1E-4</v>
      </c>
      <c r="N5561" s="119"/>
    </row>
    <row r="5562" spans="4:14" ht="15.75" customHeight="1" x14ac:dyDescent="0.25">
      <c r="D5562" s="40"/>
      <c r="E5562" s="40"/>
      <c r="F5562" s="101">
        <v>44300</v>
      </c>
      <c r="G5562" s="44">
        <v>1.1562999999999999E-3</v>
      </c>
      <c r="H5562" s="44">
        <v>1.8362999999999999E-3</v>
      </c>
      <c r="I5562" s="44">
        <v>2.1938000000000001E-3</v>
      </c>
      <c r="J5562" s="44">
        <v>3.2500000000000001E-2</v>
      </c>
      <c r="K5562" s="44">
        <v>1.6323000000000001E-2</v>
      </c>
      <c r="L5562" s="44">
        <v>8.3089999999999998E-4</v>
      </c>
      <c r="M5562" s="44">
        <v>1E-4</v>
      </c>
      <c r="N5562" s="119"/>
    </row>
    <row r="5563" spans="4:14" ht="15.75" customHeight="1" x14ac:dyDescent="0.25">
      <c r="D5563" s="40"/>
      <c r="E5563" s="40"/>
      <c r="F5563" s="101">
        <v>44301</v>
      </c>
      <c r="G5563" s="44">
        <v>1.15E-3</v>
      </c>
      <c r="H5563" s="44">
        <v>1.8975000000000001E-3</v>
      </c>
      <c r="I5563" s="44">
        <v>2.1762999999999999E-3</v>
      </c>
      <c r="J5563" s="44">
        <v>3.2500000000000001E-2</v>
      </c>
      <c r="K5563" s="44">
        <v>1.5759000000000002E-2</v>
      </c>
      <c r="L5563" s="44">
        <v>8.2890000000000004E-4</v>
      </c>
      <c r="M5563" s="44">
        <v>1E-4</v>
      </c>
      <c r="N5563" s="119"/>
    </row>
    <row r="5564" spans="4:14" ht="15.75" customHeight="1" x14ac:dyDescent="0.25">
      <c r="D5564" s="40"/>
      <c r="E5564" s="40"/>
      <c r="F5564" s="101">
        <v>44302</v>
      </c>
      <c r="G5564" s="44">
        <v>1.1588E-3</v>
      </c>
      <c r="H5564" s="44">
        <v>1.8825000000000001E-3</v>
      </c>
      <c r="I5564" s="44">
        <v>2.2363000000000001E-3</v>
      </c>
      <c r="J5564" s="44">
        <v>3.2500000000000001E-2</v>
      </c>
      <c r="K5564" s="44">
        <v>1.5798E-2</v>
      </c>
      <c r="L5564" s="44">
        <v>8.3759999999999998E-4</v>
      </c>
      <c r="M5564" s="44">
        <v>1E-4</v>
      </c>
      <c r="N5564" s="119"/>
    </row>
    <row r="5565" spans="4:14" ht="15.75" customHeight="1" x14ac:dyDescent="0.25">
      <c r="D5565" s="40"/>
      <c r="E5565" s="40"/>
      <c r="F5565" s="101">
        <v>44305</v>
      </c>
      <c r="G5565" s="44">
        <v>1.1375000000000001E-3</v>
      </c>
      <c r="H5565" s="44">
        <v>1.8599999999999999E-3</v>
      </c>
      <c r="I5565" s="44">
        <v>2.2174999999999999E-3</v>
      </c>
      <c r="J5565" s="44">
        <v>3.2500000000000001E-2</v>
      </c>
      <c r="K5565" s="44">
        <v>1.6046999999999999E-2</v>
      </c>
      <c r="L5565" s="44">
        <v>8.3570000000000009E-4</v>
      </c>
      <c r="M5565" s="44">
        <v>1E-4</v>
      </c>
      <c r="N5565" s="119"/>
    </row>
    <row r="5566" spans="4:14" ht="15.75" customHeight="1" x14ac:dyDescent="0.25">
      <c r="D5566" s="40"/>
      <c r="E5566" s="40"/>
      <c r="F5566" s="101">
        <v>44306</v>
      </c>
      <c r="G5566" s="44">
        <v>1.075E-3</v>
      </c>
      <c r="H5566" s="44">
        <v>1.8374999999999999E-3</v>
      </c>
      <c r="I5566" s="44">
        <v>2.2263000000000001E-3</v>
      </c>
      <c r="J5566" s="44">
        <v>3.2500000000000001E-2</v>
      </c>
      <c r="K5566" s="44">
        <v>1.5588999999999999E-2</v>
      </c>
      <c r="L5566" s="44">
        <v>8.4080000000000005E-4</v>
      </c>
      <c r="M5566" s="44">
        <v>1E-4</v>
      </c>
      <c r="N5566" s="119"/>
    </row>
    <row r="5567" spans="4:14" ht="15.75" customHeight="1" x14ac:dyDescent="0.25">
      <c r="D5567" s="40"/>
      <c r="E5567" s="40"/>
      <c r="F5567" s="101">
        <v>44307</v>
      </c>
      <c r="G5567" s="44">
        <v>1.1025E-3</v>
      </c>
      <c r="H5567" s="44">
        <v>1.7288E-3</v>
      </c>
      <c r="I5567" s="44">
        <v>2.1649999999999998E-3</v>
      </c>
      <c r="J5567" s="44">
        <v>3.2500000000000001E-2</v>
      </c>
      <c r="K5567" s="44">
        <v>1.5555000000000001E-2</v>
      </c>
      <c r="L5567" s="44">
        <v>8.4500000000000005E-4</v>
      </c>
      <c r="M5567" s="44">
        <v>1E-4</v>
      </c>
      <c r="N5567" s="119"/>
    </row>
    <row r="5568" spans="4:14" ht="15.75" customHeight="1" x14ac:dyDescent="0.25">
      <c r="D5568" s="40"/>
      <c r="E5568" s="40"/>
      <c r="F5568" s="101">
        <v>44308</v>
      </c>
      <c r="G5568" s="44">
        <v>1.0613E-3</v>
      </c>
      <c r="H5568" s="44">
        <v>1.7574999999999999E-3</v>
      </c>
      <c r="I5568" s="44">
        <v>2.1063000000000002E-3</v>
      </c>
      <c r="J5568" s="44">
        <v>3.2500000000000001E-2</v>
      </c>
      <c r="K5568" s="44">
        <v>1.538E-2</v>
      </c>
      <c r="L5568" s="44">
        <v>8.518000000000001E-4</v>
      </c>
      <c r="M5568" s="44">
        <v>1E-4</v>
      </c>
      <c r="N5568" s="119"/>
    </row>
    <row r="5569" spans="4:14" ht="15.75" customHeight="1" x14ac:dyDescent="0.25">
      <c r="D5569" s="40"/>
      <c r="E5569" s="40"/>
      <c r="F5569" s="101">
        <v>44309</v>
      </c>
      <c r="G5569" s="44">
        <v>1.1100000000000001E-3</v>
      </c>
      <c r="H5569" s="44">
        <v>1.8138000000000002E-3</v>
      </c>
      <c r="I5569" s="44">
        <v>2.0413000000000002E-3</v>
      </c>
      <c r="J5569" s="44">
        <v>3.2500000000000001E-2</v>
      </c>
      <c r="K5569" s="44">
        <v>1.5577000000000001E-2</v>
      </c>
      <c r="L5569" s="44">
        <v>8.5479999999999996E-4</v>
      </c>
      <c r="M5569" s="44">
        <v>1E-4</v>
      </c>
      <c r="N5569" s="119"/>
    </row>
    <row r="5570" spans="4:14" ht="15.75" customHeight="1" x14ac:dyDescent="0.25">
      <c r="D5570" s="40"/>
      <c r="E5570" s="40"/>
      <c r="F5570" s="101">
        <v>44312</v>
      </c>
      <c r="G5570" s="44">
        <v>1.1100000000000001E-3</v>
      </c>
      <c r="H5570" s="44">
        <v>1.8400000000000001E-3</v>
      </c>
      <c r="I5570" s="44">
        <v>2.0187999999999998E-3</v>
      </c>
      <c r="J5570" s="44">
        <v>3.2500000000000001E-2</v>
      </c>
      <c r="K5570" s="44">
        <v>1.5667E-2</v>
      </c>
      <c r="L5570" s="44">
        <v>8.5500000000000007E-4</v>
      </c>
      <c r="M5570" s="44">
        <v>1E-4</v>
      </c>
      <c r="N5570" s="119"/>
    </row>
    <row r="5571" spans="4:14" ht="15.75" customHeight="1" x14ac:dyDescent="0.25">
      <c r="D5571" s="40"/>
      <c r="E5571" s="40"/>
      <c r="F5571" s="101">
        <v>44313</v>
      </c>
      <c r="G5571" s="44">
        <v>1.1025E-3</v>
      </c>
      <c r="H5571" s="44">
        <v>1.7713000000000002E-3</v>
      </c>
      <c r="I5571" s="44">
        <v>2.1424999999999999E-3</v>
      </c>
      <c r="J5571" s="44">
        <v>3.2500000000000001E-2</v>
      </c>
      <c r="K5571" s="44">
        <v>1.6215999999999998E-2</v>
      </c>
      <c r="L5571" s="44">
        <v>8.366999999999999E-4</v>
      </c>
      <c r="M5571" s="44">
        <v>1E-4</v>
      </c>
      <c r="N5571" s="119"/>
    </row>
    <row r="5572" spans="4:14" ht="15.75" customHeight="1" x14ac:dyDescent="0.25">
      <c r="D5572" s="40"/>
      <c r="E5572" s="40"/>
      <c r="F5572" s="101">
        <v>44314</v>
      </c>
      <c r="G5572" s="44">
        <v>1.1325E-3</v>
      </c>
      <c r="H5572" s="44">
        <v>1.8549999999999999E-3</v>
      </c>
      <c r="I5572" s="44">
        <v>2.0599999999999998E-3</v>
      </c>
      <c r="J5572" s="44">
        <v>3.2500000000000001E-2</v>
      </c>
      <c r="K5572" s="44">
        <v>1.6094000000000001E-2</v>
      </c>
      <c r="L5572" s="44">
        <v>8.4540000000000006E-4</v>
      </c>
      <c r="M5572" s="44">
        <v>1E-4</v>
      </c>
      <c r="N5572" s="119"/>
    </row>
    <row r="5573" spans="4:14" ht="15.75" customHeight="1" x14ac:dyDescent="0.25">
      <c r="D5573" s="40"/>
      <c r="E5573" s="40"/>
      <c r="F5573" s="101">
        <v>44315</v>
      </c>
      <c r="G5573" s="44">
        <v>1.1013000000000002E-3</v>
      </c>
      <c r="H5573" s="44">
        <v>1.7563000000000001E-3</v>
      </c>
      <c r="I5573" s="44">
        <v>2.0638000000000002E-3</v>
      </c>
      <c r="J5573" s="44">
        <v>3.2500000000000001E-2</v>
      </c>
      <c r="K5573" s="44">
        <v>1.6343E-2</v>
      </c>
      <c r="L5573" s="44">
        <v>8.5479999999999996E-4</v>
      </c>
      <c r="M5573" s="44">
        <v>1E-4</v>
      </c>
      <c r="N5573" s="119"/>
    </row>
    <row r="5574" spans="4:14" ht="15.75" customHeight="1" x14ac:dyDescent="0.25">
      <c r="D5574" s="40"/>
      <c r="E5574" s="40"/>
      <c r="F5574" s="101">
        <v>44316</v>
      </c>
      <c r="G5574" s="44">
        <v>1.0724999999999999E-3</v>
      </c>
      <c r="H5574" s="44">
        <v>1.7638E-3</v>
      </c>
      <c r="I5574" s="44">
        <v>2.0487999999999999E-3</v>
      </c>
      <c r="J5574" s="44">
        <v>3.2500000000000001E-2</v>
      </c>
      <c r="K5574" s="44">
        <v>1.6258999999999999E-2</v>
      </c>
      <c r="L5574" s="44">
        <v>8.1460000000000007E-4</v>
      </c>
      <c r="M5574" s="44">
        <v>1E-4</v>
      </c>
      <c r="N5574" s="119"/>
    </row>
    <row r="5575" spans="4:14" ht="15.75" customHeight="1" x14ac:dyDescent="0.25">
      <c r="D5575" s="40"/>
      <c r="E5575" s="40"/>
      <c r="F5575" s="101">
        <v>44319</v>
      </c>
      <c r="G5575" s="44" t="s">
        <v>33</v>
      </c>
      <c r="H5575" s="44" t="s">
        <v>33</v>
      </c>
      <c r="I5575" s="44" t="s">
        <v>33</v>
      </c>
      <c r="J5575" s="44">
        <v>3.2500000000000001E-2</v>
      </c>
      <c r="K5575" s="44">
        <v>1.5976000000000001E-2</v>
      </c>
      <c r="L5575" s="44">
        <v>7.8009999999999993E-4</v>
      </c>
      <c r="M5575" s="44">
        <v>1E-4</v>
      </c>
      <c r="N5575" s="119"/>
    </row>
    <row r="5576" spans="4:14" ht="15.75" customHeight="1" x14ac:dyDescent="0.25">
      <c r="D5576" s="40"/>
      <c r="E5576" s="40"/>
      <c r="F5576" s="101">
        <v>44320</v>
      </c>
      <c r="G5576" s="44">
        <v>1.0838E-3</v>
      </c>
      <c r="H5576" s="44">
        <v>1.7538E-3</v>
      </c>
      <c r="I5576" s="44">
        <v>2.0663000000000001E-3</v>
      </c>
      <c r="J5576" s="44">
        <v>3.2500000000000001E-2</v>
      </c>
      <c r="K5576" s="44">
        <v>1.5924000000000001E-2</v>
      </c>
      <c r="L5576" s="44">
        <v>7.065000000000001E-4</v>
      </c>
      <c r="M5576" s="44">
        <v>1E-4</v>
      </c>
      <c r="N5576" s="119"/>
    </row>
    <row r="5577" spans="4:14" ht="15.75" customHeight="1" x14ac:dyDescent="0.25">
      <c r="D5577" s="40"/>
      <c r="E5577" s="40"/>
      <c r="F5577" s="101">
        <v>44321</v>
      </c>
      <c r="G5577" s="44">
        <v>1.0563E-3</v>
      </c>
      <c r="H5577" s="44">
        <v>1.6988000000000001E-3</v>
      </c>
      <c r="I5577" s="44">
        <v>2.0062999999999999E-3</v>
      </c>
      <c r="J5577" s="44">
        <v>3.2500000000000001E-2</v>
      </c>
      <c r="K5577" s="44">
        <v>1.566E-2</v>
      </c>
      <c r="L5577" s="44">
        <v>7.2580000000000008E-4</v>
      </c>
      <c r="M5577" s="44">
        <v>1E-4</v>
      </c>
      <c r="N5577" s="119"/>
    </row>
    <row r="5578" spans="4:14" ht="15.75" customHeight="1" x14ac:dyDescent="0.25">
      <c r="D5578" s="40"/>
      <c r="E5578" s="40"/>
      <c r="F5578" s="101">
        <v>44322</v>
      </c>
      <c r="G5578" s="44">
        <v>9.5130000000000008E-4</v>
      </c>
      <c r="H5578" s="44">
        <v>1.6200000000000001E-3</v>
      </c>
      <c r="I5578" s="44">
        <v>2.0013000000000001E-3</v>
      </c>
      <c r="J5578" s="44">
        <v>3.2500000000000001E-2</v>
      </c>
      <c r="K5578" s="44">
        <v>1.5696000000000002E-2</v>
      </c>
      <c r="L5578" s="44">
        <v>6.9220000000000002E-4</v>
      </c>
      <c r="M5578" s="44">
        <v>1E-4</v>
      </c>
      <c r="N5578" s="119"/>
    </row>
    <row r="5579" spans="4:14" ht="15.75" customHeight="1" x14ac:dyDescent="0.25">
      <c r="D5579" s="40"/>
      <c r="E5579" s="40"/>
      <c r="F5579" s="101">
        <v>44323</v>
      </c>
      <c r="G5579" s="44">
        <v>1.0138E-3</v>
      </c>
      <c r="H5579" s="44">
        <v>1.5988E-3</v>
      </c>
      <c r="I5579" s="44">
        <v>1.9275E-3</v>
      </c>
      <c r="J5579" s="44">
        <v>3.2500000000000001E-2</v>
      </c>
      <c r="K5579" s="44">
        <v>1.5771E-2</v>
      </c>
      <c r="L5579" s="44">
        <v>7.2059999999999995E-4</v>
      </c>
      <c r="M5579" s="44">
        <v>1E-4</v>
      </c>
      <c r="N5579" s="119"/>
    </row>
    <row r="5580" spans="4:14" ht="15.75" customHeight="1" x14ac:dyDescent="0.25">
      <c r="D5580" s="40"/>
      <c r="E5580" s="40"/>
      <c r="F5580" s="101">
        <v>44326</v>
      </c>
      <c r="G5580" s="44">
        <v>9.8130000000000005E-4</v>
      </c>
      <c r="H5580" s="44">
        <v>1.6750000000000001E-3</v>
      </c>
      <c r="I5580" s="44">
        <v>1.9250000000000001E-3</v>
      </c>
      <c r="J5580" s="44">
        <v>3.2500000000000001E-2</v>
      </c>
      <c r="K5580" s="44">
        <v>1.602E-2</v>
      </c>
      <c r="L5580" s="44">
        <v>7.1239999999999997E-4</v>
      </c>
      <c r="M5580" s="44">
        <v>1E-4</v>
      </c>
      <c r="N5580" s="119"/>
    </row>
    <row r="5581" spans="4:14" ht="15.75" customHeight="1" x14ac:dyDescent="0.25">
      <c r="D5581" s="40"/>
      <c r="E5581" s="40"/>
      <c r="F5581" s="101">
        <v>44327</v>
      </c>
      <c r="G5581" s="44">
        <v>9.3749999999999997E-4</v>
      </c>
      <c r="H5581" s="44">
        <v>1.6025E-3</v>
      </c>
      <c r="I5581" s="44">
        <v>1.91E-3</v>
      </c>
      <c r="J5581" s="44">
        <v>3.2500000000000001E-2</v>
      </c>
      <c r="K5581" s="44">
        <v>1.6216999999999999E-2</v>
      </c>
      <c r="L5581" s="44">
        <v>7.0569999999999997E-4</v>
      </c>
      <c r="M5581" s="44">
        <v>1E-4</v>
      </c>
      <c r="N5581" s="119"/>
    </row>
    <row r="5582" spans="4:14" ht="15.75" customHeight="1" x14ac:dyDescent="0.25">
      <c r="D5582" s="40"/>
      <c r="E5582" s="40"/>
      <c r="F5582" s="101">
        <v>44328</v>
      </c>
      <c r="G5582" s="44">
        <v>9.8130000000000005E-4</v>
      </c>
      <c r="H5582" s="44">
        <v>1.5412999999999998E-3</v>
      </c>
      <c r="I5582" s="44">
        <v>1.9012999999999999E-3</v>
      </c>
      <c r="J5582" s="44">
        <v>3.2500000000000001E-2</v>
      </c>
      <c r="K5582" s="44">
        <v>1.6916E-2</v>
      </c>
      <c r="L5582" s="44">
        <v>7.0060000000000001E-4</v>
      </c>
      <c r="M5582" s="44">
        <v>1E-4</v>
      </c>
      <c r="N5582" s="119"/>
    </row>
    <row r="5583" spans="4:14" ht="15.75" customHeight="1" x14ac:dyDescent="0.25">
      <c r="D5583" s="40"/>
      <c r="E5583" s="40"/>
      <c r="F5583" s="101">
        <v>44329</v>
      </c>
      <c r="G5583" s="44">
        <v>1.0088E-3</v>
      </c>
      <c r="H5583" s="44">
        <v>1.5587999999999999E-3</v>
      </c>
      <c r="I5583" s="44">
        <v>1.9262999999999999E-3</v>
      </c>
      <c r="J5583" s="44">
        <v>3.2500000000000001E-2</v>
      </c>
      <c r="K5583" s="44">
        <v>1.6573999999999998E-2</v>
      </c>
      <c r="L5583" s="44">
        <v>7.0260000000000006E-4</v>
      </c>
      <c r="M5583" s="44">
        <v>1E-4</v>
      </c>
      <c r="N5583" s="119"/>
    </row>
    <row r="5584" spans="4:14" ht="15.75" customHeight="1" x14ac:dyDescent="0.25">
      <c r="D5584" s="40"/>
      <c r="E5584" s="40"/>
      <c r="F5584" s="101">
        <v>44330</v>
      </c>
      <c r="G5584" s="44">
        <v>9.7500000000000006E-4</v>
      </c>
      <c r="H5584" s="44">
        <v>1.5512999999999998E-3</v>
      </c>
      <c r="I5584" s="44">
        <v>1.8763E-3</v>
      </c>
      <c r="J5584" s="44">
        <v>3.2500000000000001E-2</v>
      </c>
      <c r="K5584" s="44">
        <v>1.6284E-2</v>
      </c>
      <c r="L5584" s="44">
        <v>7.1449999999999997E-4</v>
      </c>
      <c r="M5584" s="44">
        <v>1E-4</v>
      </c>
      <c r="N5584" s="119"/>
    </row>
    <row r="5585" spans="4:14" ht="15.75" customHeight="1" x14ac:dyDescent="0.25">
      <c r="D5585" s="40"/>
      <c r="E5585" s="40"/>
      <c r="F5585" s="101">
        <v>44333</v>
      </c>
      <c r="G5585" s="44">
        <v>9.7500000000000006E-4</v>
      </c>
      <c r="H5585" s="44">
        <v>1.4963000000000001E-3</v>
      </c>
      <c r="I5585" s="44">
        <v>1.8649999999999999E-3</v>
      </c>
      <c r="J5585" s="44">
        <v>3.2500000000000001E-2</v>
      </c>
      <c r="K5585" s="44">
        <v>1.6487999999999999E-2</v>
      </c>
      <c r="L5585" s="44">
        <v>7.3039999999999997E-4</v>
      </c>
      <c r="M5585" s="44">
        <v>1E-4</v>
      </c>
      <c r="N5585" s="119"/>
    </row>
    <row r="5586" spans="4:14" ht="15.75" customHeight="1" x14ac:dyDescent="0.25">
      <c r="D5586" s="40"/>
      <c r="E5586" s="40"/>
      <c r="F5586" s="101">
        <v>44334</v>
      </c>
      <c r="G5586" s="44">
        <v>9.9250000000000011E-4</v>
      </c>
      <c r="H5586" s="44">
        <v>1.5525000000000001E-3</v>
      </c>
      <c r="I5586" s="44">
        <v>1.8374999999999999E-3</v>
      </c>
      <c r="J5586" s="44">
        <v>3.2500000000000001E-2</v>
      </c>
      <c r="K5586" s="44">
        <v>1.6369000000000002E-2</v>
      </c>
      <c r="L5586" s="44">
        <v>6.9229999999999997E-4</v>
      </c>
      <c r="M5586" s="44">
        <v>1.1289999999999999E-4</v>
      </c>
      <c r="N5586" s="119"/>
    </row>
    <row r="5587" spans="4:14" ht="15.75" customHeight="1" x14ac:dyDescent="0.25">
      <c r="D5587" s="40"/>
      <c r="E5587" s="40"/>
      <c r="F5587" s="101">
        <v>44335</v>
      </c>
      <c r="G5587" s="44">
        <v>9.6500000000000004E-4</v>
      </c>
      <c r="H5587" s="44">
        <v>1.4924999999999999E-3</v>
      </c>
      <c r="I5587" s="44">
        <v>1.8362999999999999E-3</v>
      </c>
      <c r="J5587" s="44">
        <v>3.2500000000000001E-2</v>
      </c>
      <c r="K5587" s="44">
        <v>1.6709999999999999E-2</v>
      </c>
      <c r="L5587" s="44">
        <v>6.7070000000000009E-4</v>
      </c>
      <c r="M5587" s="44">
        <v>1.485E-4</v>
      </c>
      <c r="N5587" s="119"/>
    </row>
    <row r="5588" spans="4:14" ht="15.75" customHeight="1" x14ac:dyDescent="0.25">
      <c r="D5588" s="40"/>
      <c r="E5588" s="40"/>
      <c r="F5588" s="101">
        <v>44336</v>
      </c>
      <c r="G5588" s="44">
        <v>9.2500000000000004E-4</v>
      </c>
      <c r="H5588" s="44">
        <v>1.5013000000000001E-3</v>
      </c>
      <c r="I5588" s="44">
        <v>1.8425E-3</v>
      </c>
      <c r="J5588" s="44">
        <v>3.2500000000000001E-2</v>
      </c>
      <c r="K5588" s="44">
        <v>1.6250000000000001E-2</v>
      </c>
      <c r="L5588" s="44">
        <v>6.4030000000000001E-4</v>
      </c>
      <c r="M5588" s="44">
        <v>1.4999999999999999E-4</v>
      </c>
      <c r="N5588" s="119"/>
    </row>
    <row r="5589" spans="4:14" ht="15.75" customHeight="1" x14ac:dyDescent="0.25">
      <c r="D5589" s="40"/>
      <c r="E5589" s="40"/>
      <c r="F5589" s="101">
        <v>44337</v>
      </c>
      <c r="G5589" s="44">
        <v>9.1629999999999999E-4</v>
      </c>
      <c r="H5589" s="44">
        <v>1.47E-3</v>
      </c>
      <c r="I5589" s="44">
        <v>1.7875E-3</v>
      </c>
      <c r="J5589" s="44">
        <v>3.2500000000000001E-2</v>
      </c>
      <c r="K5589" s="44">
        <v>1.6215999999999998E-2</v>
      </c>
      <c r="L5589" s="44">
        <v>6.4710000000000006E-4</v>
      </c>
      <c r="M5589" s="44">
        <v>1.516E-4</v>
      </c>
      <c r="N5589" s="119"/>
    </row>
    <row r="5590" spans="4:14" ht="15.75" customHeight="1" x14ac:dyDescent="0.25">
      <c r="D5590" s="40"/>
      <c r="E5590" s="40"/>
      <c r="F5590" s="101">
        <v>44340</v>
      </c>
      <c r="G5590" s="44">
        <v>9.1E-4</v>
      </c>
      <c r="H5590" s="44">
        <v>1.4088E-3</v>
      </c>
      <c r="I5590" s="44">
        <v>1.7663000000000002E-3</v>
      </c>
      <c r="J5590" s="44">
        <v>3.2500000000000001E-2</v>
      </c>
      <c r="K5590" s="44">
        <v>1.6011999999999998E-2</v>
      </c>
      <c r="L5590" s="44">
        <v>6.5539999999999999E-4</v>
      </c>
      <c r="M5590" s="44">
        <v>1.516E-4</v>
      </c>
      <c r="N5590" s="119"/>
    </row>
    <row r="5591" spans="4:14" ht="15.75" customHeight="1" x14ac:dyDescent="0.25">
      <c r="D5591" s="40"/>
      <c r="E5591" s="40"/>
      <c r="F5591" s="101">
        <v>44341</v>
      </c>
      <c r="G5591" s="44">
        <v>8.9999999999999998E-4</v>
      </c>
      <c r="H5591" s="44">
        <v>1.3850000000000002E-3</v>
      </c>
      <c r="I5591" s="44">
        <v>1.7675E-3</v>
      </c>
      <c r="J5591" s="44">
        <v>3.2500000000000001E-2</v>
      </c>
      <c r="K5591" s="44">
        <v>1.5587999999999999E-2</v>
      </c>
      <c r="L5591" s="44">
        <v>6.4320000000000002E-4</v>
      </c>
      <c r="M5591" s="44">
        <f>1.903%/100</f>
        <v>1.9030000000000002E-4</v>
      </c>
      <c r="N5591" s="119"/>
    </row>
    <row r="5592" spans="4:14" ht="15.75" customHeight="1" x14ac:dyDescent="0.25">
      <c r="D5592" s="40"/>
      <c r="E5592" s="40"/>
      <c r="F5592" s="101">
        <v>44342</v>
      </c>
      <c r="G5592" s="44">
        <v>9.2500000000000004E-4</v>
      </c>
      <c r="H5592" s="44">
        <v>1.3500000000000001E-3</v>
      </c>
      <c r="I5592" s="44">
        <v>1.7175000000000001E-3</v>
      </c>
      <c r="J5592" s="44">
        <v>3.2500000000000001E-2</v>
      </c>
      <c r="K5592" s="44">
        <v>1.5757E-2</v>
      </c>
      <c r="L5592" s="44">
        <v>6.0510000000000002E-4</v>
      </c>
      <c r="M5592" s="44">
        <v>2.0320000000000001E-4</v>
      </c>
      <c r="N5592" s="119"/>
    </row>
    <row r="5593" spans="4:14" ht="15.75" customHeight="1" x14ac:dyDescent="0.25">
      <c r="D5593" s="40"/>
      <c r="E5593" s="40"/>
      <c r="F5593" s="101">
        <v>44343</v>
      </c>
      <c r="G5593" s="44">
        <v>9.2130000000000001E-4</v>
      </c>
      <c r="H5593" s="44">
        <v>1.3462999999999999E-3</v>
      </c>
      <c r="I5593" s="44">
        <v>1.7113E-3</v>
      </c>
      <c r="J5593" s="44">
        <v>3.2500000000000001E-2</v>
      </c>
      <c r="K5593" s="44">
        <v>1.6062E-2</v>
      </c>
      <c r="L5593" s="44">
        <v>5.5800000000000001E-4</v>
      </c>
      <c r="M5593" s="44">
        <v>2.419E-4</v>
      </c>
      <c r="N5593" s="119"/>
    </row>
    <row r="5594" spans="4:14" ht="15.75" customHeight="1" x14ac:dyDescent="0.25">
      <c r="D5594" s="40"/>
      <c r="E5594" s="40"/>
      <c r="F5594" s="101">
        <v>44344</v>
      </c>
      <c r="G5594" s="44">
        <v>8.5879999999999995E-4</v>
      </c>
      <c r="H5594" s="44">
        <v>1.3138E-3</v>
      </c>
      <c r="I5594" s="44">
        <v>1.7100000000000001E-3</v>
      </c>
      <c r="J5594" s="44">
        <v>3.2500000000000001E-2</v>
      </c>
      <c r="K5594" s="44">
        <v>1.5942999999999999E-2</v>
      </c>
      <c r="L5594" s="44">
        <v>5.4290000000000002E-4</v>
      </c>
      <c r="M5594" s="44">
        <v>2.419E-4</v>
      </c>
      <c r="N5594" s="119"/>
    </row>
    <row r="5595" spans="4:14" ht="15.75" customHeight="1" x14ac:dyDescent="0.25">
      <c r="D5595" s="40"/>
      <c r="E5595" s="40"/>
      <c r="F5595" s="101">
        <v>44348</v>
      </c>
      <c r="G5595" s="44">
        <v>8.8749999999999994E-4</v>
      </c>
      <c r="H5595" s="44">
        <v>1.2850000000000001E-3</v>
      </c>
      <c r="I5595" s="44">
        <v>1.7488E-3</v>
      </c>
      <c r="J5595" s="44">
        <v>3.2500000000000001E-2</v>
      </c>
      <c r="K5595" s="44">
        <v>1.6062E-2</v>
      </c>
      <c r="L5595" s="44">
        <v>5.0670000000000001E-4</v>
      </c>
      <c r="M5595" s="44">
        <v>2.8669999999999998E-4</v>
      </c>
      <c r="N5595" s="119"/>
    </row>
    <row r="5596" spans="4:14" ht="15.75" customHeight="1" x14ac:dyDescent="0.25">
      <c r="D5596" s="40"/>
      <c r="E5596" s="40"/>
      <c r="F5596" s="101">
        <v>44349</v>
      </c>
      <c r="G5596" s="44">
        <v>8.5500000000000007E-4</v>
      </c>
      <c r="H5596" s="44">
        <v>1.34E-3</v>
      </c>
      <c r="I5596" s="44">
        <v>1.6738E-3</v>
      </c>
      <c r="J5596" s="44">
        <v>3.2500000000000001E-2</v>
      </c>
      <c r="K5596" s="44">
        <v>1.5875E-2</v>
      </c>
      <c r="L5596" s="44">
        <v>4.9070000000000006E-4</v>
      </c>
      <c r="M5596" s="44">
        <v>2.9999999999999997E-4</v>
      </c>
      <c r="N5596" s="119"/>
    </row>
    <row r="5597" spans="4:14" ht="15.75" customHeight="1" x14ac:dyDescent="0.25">
      <c r="D5597" s="40"/>
      <c r="E5597" s="40"/>
      <c r="F5597" s="101">
        <v>44350</v>
      </c>
      <c r="G5597" s="44">
        <v>8.0000000000000004E-4</v>
      </c>
      <c r="H5597" s="44">
        <v>1.3075000000000001E-3</v>
      </c>
      <c r="I5597" s="44">
        <v>1.6475000000000001E-3</v>
      </c>
      <c r="J5597" s="44">
        <v>3.2500000000000001E-2</v>
      </c>
      <c r="K5597" s="44">
        <v>1.6250000000000001E-2</v>
      </c>
      <c r="L5597" s="44">
        <v>5.1029999999999999E-4</v>
      </c>
      <c r="M5597" s="44">
        <v>3.3030000000000001E-4</v>
      </c>
      <c r="N5597" s="119"/>
    </row>
    <row r="5598" spans="4:14" ht="15.75" customHeight="1" x14ac:dyDescent="0.25">
      <c r="D5598" s="40"/>
      <c r="E5598" s="40"/>
      <c r="F5598" s="101">
        <v>44351</v>
      </c>
      <c r="G5598" s="44">
        <v>8.1250000000000007E-4</v>
      </c>
      <c r="H5598" s="44">
        <v>1.2825E-3</v>
      </c>
      <c r="I5598" s="44">
        <v>1.6488E-3</v>
      </c>
      <c r="J5598" s="44">
        <v>3.2500000000000001E-2</v>
      </c>
      <c r="K5598" s="44">
        <v>1.5533999999999999E-2</v>
      </c>
      <c r="L5598" s="44">
        <v>5.2910000000000001E-4</v>
      </c>
      <c r="M5598" s="44">
        <v>3.3750000000000002E-4</v>
      </c>
      <c r="N5598" s="119"/>
    </row>
    <row r="5599" spans="4:14" ht="15.75" customHeight="1" x14ac:dyDescent="0.25">
      <c r="D5599" s="40"/>
      <c r="E5599" s="40"/>
      <c r="F5599" s="101">
        <v>44354</v>
      </c>
      <c r="G5599" s="44">
        <v>8.1250000000000007E-4</v>
      </c>
      <c r="H5599" s="44">
        <v>1.2313000000000001E-3</v>
      </c>
      <c r="I5599" s="44">
        <v>1.6063E-3</v>
      </c>
      <c r="J5599" s="44">
        <v>3.2500000000000001E-2</v>
      </c>
      <c r="K5599" s="44">
        <v>1.5687E-2</v>
      </c>
      <c r="L5599" s="44">
        <v>5.3490000000000005E-4</v>
      </c>
      <c r="M5599" s="44">
        <v>3.6670000000000002E-4</v>
      </c>
      <c r="N5599" s="119"/>
    </row>
    <row r="5600" spans="4:14" ht="15.75" customHeight="1" x14ac:dyDescent="0.25">
      <c r="D5600" s="40"/>
      <c r="E5600" s="40"/>
      <c r="F5600" s="101">
        <v>44355</v>
      </c>
      <c r="G5600" s="44">
        <v>7.6999999999999996E-4</v>
      </c>
      <c r="H5600" s="44">
        <v>1.2800000000000001E-3</v>
      </c>
      <c r="I5600" s="44">
        <v>1.5462999999999998E-3</v>
      </c>
      <c r="J5600" s="44">
        <v>3.2500000000000001E-2</v>
      </c>
      <c r="K5600" s="44">
        <v>1.5330999999999999E-2</v>
      </c>
      <c r="L5600" s="44">
        <v>5.042E-4</v>
      </c>
      <c r="M5600" s="44">
        <v>3.8000000000000002E-4</v>
      </c>
      <c r="N5600" s="119"/>
    </row>
    <row r="5601" spans="4:14" ht="15.75" customHeight="1" x14ac:dyDescent="0.25">
      <c r="D5601" s="40"/>
      <c r="E5601" s="40"/>
      <c r="F5601" s="101">
        <v>44356</v>
      </c>
      <c r="G5601" s="44">
        <v>7.4629999999999998E-4</v>
      </c>
      <c r="H5601" s="44">
        <v>1.2474999999999999E-3</v>
      </c>
      <c r="I5601" s="44">
        <v>1.5688E-3</v>
      </c>
      <c r="J5601" s="44">
        <v>3.2500000000000001E-2</v>
      </c>
      <c r="K5601" s="44">
        <v>1.4907999999999999E-2</v>
      </c>
      <c r="L5601" s="44">
        <v>4.927E-4</v>
      </c>
      <c r="M5601" s="44">
        <v>3.9330000000000002E-4</v>
      </c>
      <c r="N5601" s="119"/>
    </row>
    <row r="5602" spans="4:14" ht="15.75" customHeight="1" x14ac:dyDescent="0.25">
      <c r="D5602" s="40"/>
      <c r="E5602" s="40"/>
      <c r="F5602" s="101">
        <v>44357</v>
      </c>
      <c r="G5602" s="44">
        <v>7.2630000000000004E-4</v>
      </c>
      <c r="H5602" s="44">
        <v>1.1899999999999999E-3</v>
      </c>
      <c r="I5602" s="44">
        <v>1.4825000000000001E-3</v>
      </c>
      <c r="J5602" s="44">
        <v>3.2500000000000001E-2</v>
      </c>
      <c r="K5602" s="44">
        <v>1.4317999999999999E-2</v>
      </c>
      <c r="L5602" s="44">
        <v>5.1489999999999999E-4</v>
      </c>
      <c r="M5602" s="44">
        <v>4.125E-4</v>
      </c>
      <c r="N5602" s="119"/>
    </row>
    <row r="5603" spans="4:14" ht="15.75" customHeight="1" x14ac:dyDescent="0.25">
      <c r="D5603" s="40"/>
      <c r="E5603" s="40"/>
      <c r="F5603" s="101">
        <v>44358</v>
      </c>
      <c r="G5603" s="44">
        <v>7.2880000000000004E-4</v>
      </c>
      <c r="H5603" s="44">
        <v>1.1888000000000001E-3</v>
      </c>
      <c r="I5603" s="44">
        <v>1.5249999999999999E-3</v>
      </c>
      <c r="J5603" s="44">
        <v>3.2500000000000001E-2</v>
      </c>
      <c r="K5603" s="44">
        <v>1.4518E-2</v>
      </c>
      <c r="L5603" s="44">
        <v>4.9570000000000007E-4</v>
      </c>
      <c r="M5603" s="44">
        <v>4.2660000000000002E-4</v>
      </c>
      <c r="N5603" s="119"/>
    </row>
    <row r="5604" spans="4:14" ht="15.75" customHeight="1" x14ac:dyDescent="0.25">
      <c r="D5604" s="40"/>
      <c r="E5604" s="40"/>
      <c r="F5604" s="101">
        <v>44361</v>
      </c>
      <c r="G5604" s="44">
        <v>7.4629999999999998E-4</v>
      </c>
      <c r="H5604" s="44">
        <v>1.1799999999999998E-3</v>
      </c>
      <c r="I5604" s="44">
        <v>1.5038000000000002E-3</v>
      </c>
      <c r="J5604" s="44">
        <v>3.2500000000000001E-2</v>
      </c>
      <c r="K5604" s="44">
        <v>1.494E-2</v>
      </c>
      <c r="L5604" s="44">
        <v>5.0210000000000001E-4</v>
      </c>
      <c r="M5604" s="44">
        <v>4.6000000000000001E-4</v>
      </c>
      <c r="N5604" s="119"/>
    </row>
    <row r="5605" spans="4:14" ht="15.75" customHeight="1" x14ac:dyDescent="0.25">
      <c r="D5605" s="40"/>
      <c r="E5605" s="40"/>
      <c r="F5605" s="101">
        <v>44362</v>
      </c>
      <c r="G5605" s="44">
        <v>8.1750000000000008E-4</v>
      </c>
      <c r="H5605" s="44">
        <v>1.2474999999999999E-3</v>
      </c>
      <c r="I5605" s="44">
        <v>1.5263E-3</v>
      </c>
      <c r="J5605" s="44">
        <v>3.2500000000000001E-2</v>
      </c>
      <c r="K5605" s="44">
        <v>1.4922E-2</v>
      </c>
      <c r="L5605" s="44">
        <v>4.1779999999999996E-4</v>
      </c>
      <c r="M5605" s="44">
        <v>4.8670000000000001E-4</v>
      </c>
      <c r="N5605" s="119"/>
    </row>
    <row r="5606" spans="4:14" ht="15.75" customHeight="1" x14ac:dyDescent="0.25">
      <c r="D5606" s="40"/>
      <c r="E5606" s="40"/>
      <c r="F5606" s="101">
        <v>44363</v>
      </c>
      <c r="G5606" s="44">
        <v>8.25E-4</v>
      </c>
      <c r="H5606" s="44">
        <v>1.245E-3</v>
      </c>
      <c r="I5606" s="44">
        <v>1.5187999999999998E-3</v>
      </c>
      <c r="J5606" s="44">
        <v>3.2500000000000001E-2</v>
      </c>
      <c r="K5606" s="44">
        <v>1.5754000000000001E-2</v>
      </c>
      <c r="L5606" s="44">
        <v>4.0309999999999999E-4</v>
      </c>
      <c r="M5606" s="44">
        <v>5.0000000000000001E-4</v>
      </c>
      <c r="N5606" s="119"/>
    </row>
    <row r="5607" spans="4:14" ht="15.75" customHeight="1" x14ac:dyDescent="0.25">
      <c r="D5607" s="40"/>
      <c r="E5607" s="40"/>
      <c r="F5607" s="101">
        <v>44364</v>
      </c>
      <c r="G5607" s="44">
        <v>9.3380000000000004E-4</v>
      </c>
      <c r="H5607" s="44">
        <v>1.3450000000000001E-3</v>
      </c>
      <c r="I5607" s="44">
        <v>1.5862999999999999E-3</v>
      </c>
      <c r="J5607" s="44">
        <v>3.2500000000000001E-2</v>
      </c>
      <c r="K5607" s="44">
        <v>1.504E-2</v>
      </c>
      <c r="L5607" s="44">
        <v>4.194E-4</v>
      </c>
      <c r="M5607" s="44">
        <v>5.0000000000000001E-4</v>
      </c>
      <c r="N5607" s="119"/>
    </row>
    <row r="5608" spans="4:14" ht="15.75" customHeight="1" x14ac:dyDescent="0.25">
      <c r="D5608" s="40"/>
      <c r="E5608" s="40"/>
      <c r="F5608" s="101">
        <v>44365</v>
      </c>
      <c r="G5608" s="44">
        <v>9.1E-4</v>
      </c>
      <c r="H5608" s="44">
        <v>1.3488E-3</v>
      </c>
      <c r="I5608" s="44">
        <v>1.5625000000000001E-3</v>
      </c>
      <c r="J5608" s="44">
        <v>3.2500000000000001E-2</v>
      </c>
      <c r="K5608" s="44">
        <v>1.4381E-2</v>
      </c>
      <c r="L5608" s="44">
        <v>6.0609999999999993E-4</v>
      </c>
      <c r="M5608" s="44">
        <v>5.0000000000000001E-4</v>
      </c>
      <c r="N5608" s="119"/>
    </row>
    <row r="5609" spans="4:14" ht="15.75" customHeight="1" x14ac:dyDescent="0.25">
      <c r="D5609" s="40"/>
      <c r="E5609" s="40"/>
      <c r="F5609" s="101">
        <v>44368</v>
      </c>
      <c r="G5609" s="44">
        <v>9.588000000000001E-4</v>
      </c>
      <c r="H5609" s="44">
        <v>1.3788000000000001E-3</v>
      </c>
      <c r="I5609" s="44">
        <v>1.6375000000000001E-3</v>
      </c>
      <c r="J5609" s="44">
        <v>3.2500000000000001E-2</v>
      </c>
      <c r="K5609" s="44">
        <v>1.4886E-2</v>
      </c>
      <c r="L5609" s="44">
        <v>6.9040000000000008E-4</v>
      </c>
      <c r="M5609" s="44">
        <v>5.0000000000000001E-4</v>
      </c>
      <c r="N5609" s="119"/>
    </row>
    <row r="5610" spans="4:14" ht="15.75" customHeight="1" x14ac:dyDescent="0.25">
      <c r="D5610" s="40"/>
      <c r="E5610" s="40"/>
      <c r="F5610" s="101">
        <v>44369</v>
      </c>
      <c r="G5610" s="44">
        <v>9.075E-4</v>
      </c>
      <c r="H5610" s="44">
        <v>1.3375000000000001E-3</v>
      </c>
      <c r="I5610" s="44">
        <v>1.6063E-3</v>
      </c>
      <c r="J5610" s="44">
        <v>3.2500000000000001E-2</v>
      </c>
      <c r="K5610" s="44">
        <v>1.4632000000000001E-2</v>
      </c>
      <c r="L5610" s="44">
        <v>7.1909999999999997E-4</v>
      </c>
      <c r="M5610" s="44">
        <v>5.0000000000000001E-4</v>
      </c>
      <c r="N5610" s="119"/>
    </row>
    <row r="5611" spans="4:14" ht="15.75" customHeight="1" x14ac:dyDescent="0.25">
      <c r="D5611" s="40"/>
      <c r="E5611" s="40"/>
      <c r="F5611" s="101">
        <v>44370</v>
      </c>
      <c r="G5611" s="44">
        <v>7.4549999999999996E-4</v>
      </c>
      <c r="H5611" s="44">
        <v>1.4725000000000001E-3</v>
      </c>
      <c r="I5611" s="44">
        <v>1.5938E-3</v>
      </c>
      <c r="J5611" s="44">
        <v>3.2500000000000001E-2</v>
      </c>
      <c r="K5611" s="44">
        <v>1.4852000000000001E-2</v>
      </c>
      <c r="L5611" s="44">
        <v>7.4550000000000007E-4</v>
      </c>
      <c r="M5611" s="44">
        <v>5.0000000000000001E-4</v>
      </c>
      <c r="N5611" s="119"/>
    </row>
    <row r="5612" spans="4:14" ht="15.75" customHeight="1" x14ac:dyDescent="0.25">
      <c r="D5612" s="40"/>
      <c r="E5612" s="40"/>
      <c r="F5612" s="101">
        <v>44371</v>
      </c>
      <c r="G5612" s="44">
        <f>7.478%/100</f>
        <v>7.4779999999999996E-4</v>
      </c>
      <c r="H5612" s="44">
        <f>14.6%/100</f>
        <v>1.4599999999999999E-3</v>
      </c>
      <c r="I5612" s="44">
        <f>16.525%/100</f>
        <v>1.6524999999999999E-3</v>
      </c>
      <c r="J5612" s="44">
        <f>325%/100</f>
        <v>3.2500000000000001E-2</v>
      </c>
      <c r="K5612" s="44">
        <v>1.4919E-2</v>
      </c>
      <c r="L5612" s="44">
        <v>7.4779999999999996E-4</v>
      </c>
      <c r="M5612" s="44">
        <v>5.0000000000000001E-4</v>
      </c>
      <c r="N5612" s="119"/>
    </row>
    <row r="5613" spans="4:14" ht="15.75" customHeight="1" x14ac:dyDescent="0.25">
      <c r="D5613" s="40"/>
      <c r="E5613" s="40"/>
      <c r="F5613" s="101">
        <v>44372</v>
      </c>
      <c r="G5613" s="44">
        <v>7.5300000000000009E-4</v>
      </c>
      <c r="H5613" s="44">
        <v>1.4599999999999999E-3</v>
      </c>
      <c r="I5613" s="44">
        <v>1.655E-3</v>
      </c>
      <c r="J5613" s="44">
        <v>3.2500000000000001E-2</v>
      </c>
      <c r="K5613" s="44">
        <v>1.5240999999999999E-2</v>
      </c>
      <c r="L5613" s="44">
        <v>7.5300000000000009E-4</v>
      </c>
      <c r="M5613" s="44">
        <v>5.0000000000000001E-4</v>
      </c>
      <c r="N5613" s="119"/>
    </row>
    <row r="5614" spans="4:14" ht="15.75" customHeight="1" x14ac:dyDescent="0.25">
      <c r="D5614" s="40"/>
      <c r="E5614" s="40"/>
      <c r="F5614" s="101">
        <v>44375</v>
      </c>
      <c r="G5614" s="44">
        <v>7.2039999999999995E-4</v>
      </c>
      <c r="H5614" s="44">
        <v>1.4725000000000001E-3</v>
      </c>
      <c r="I5614" s="44">
        <v>1.6662999999999999E-3</v>
      </c>
      <c r="J5614" s="44">
        <v>3.2500000000000001E-2</v>
      </c>
      <c r="K5614" s="44">
        <v>1.4764999999999999E-2</v>
      </c>
      <c r="L5614" s="44">
        <v>7.2040000000000006E-4</v>
      </c>
      <c r="M5614" s="44">
        <v>5.0000000000000001E-4</v>
      </c>
      <c r="N5614" s="119"/>
    </row>
    <row r="5615" spans="4:14" ht="15.75" customHeight="1" x14ac:dyDescent="0.25">
      <c r="D5615" s="40"/>
      <c r="E5615" s="40"/>
      <c r="F5615" s="101">
        <v>44376</v>
      </c>
      <c r="G5615" s="44">
        <v>7.1929999999999997E-4</v>
      </c>
      <c r="H5615" s="44">
        <v>1.4488000000000001E-3</v>
      </c>
      <c r="I5615" s="44">
        <v>1.6088000000000001E-3</v>
      </c>
      <c r="J5615" s="44">
        <v>3.2500000000000001E-2</v>
      </c>
      <c r="K5615" s="44">
        <v>1.4697E-2</v>
      </c>
      <c r="L5615" s="44">
        <v>7.1929999999999997E-4</v>
      </c>
      <c r="M5615" s="44">
        <v>5.0000000000000001E-4</v>
      </c>
      <c r="N5615" s="119"/>
    </row>
    <row r="5616" spans="4:14" ht="15.75" customHeight="1" x14ac:dyDescent="0.25">
      <c r="D5616" s="40"/>
      <c r="E5616" s="40"/>
      <c r="F5616" s="101">
        <v>44377</v>
      </c>
      <c r="G5616" s="44">
        <v>7.1949999999999998E-4</v>
      </c>
      <c r="H5616" s="44">
        <v>1.4575E-3</v>
      </c>
      <c r="I5616" s="44">
        <v>1.5950000000000001E-3</v>
      </c>
      <c r="J5616" s="44">
        <v>3.2500000000000001E-2</v>
      </c>
      <c r="K5616" s="44">
        <v>1.468E-2</v>
      </c>
      <c r="L5616" s="44">
        <v>7.1949999999999998E-4</v>
      </c>
      <c r="M5616" s="44">
        <v>5.0000000000000001E-4</v>
      </c>
      <c r="N5616" s="119"/>
    </row>
    <row r="5617" spans="4:14" ht="15.75" customHeight="1" x14ac:dyDescent="0.25">
      <c r="D5617" s="40"/>
      <c r="E5617" s="40"/>
      <c r="F5617" s="101">
        <v>44378</v>
      </c>
      <c r="G5617" s="44">
        <v>7.2199999999999999E-4</v>
      </c>
      <c r="H5617" s="44">
        <v>1.4475E-3</v>
      </c>
      <c r="I5617" s="44">
        <v>1.6299999999999999E-3</v>
      </c>
      <c r="J5617" s="44">
        <v>3.2500000000000001E-2</v>
      </c>
      <c r="K5617" s="44">
        <v>1.4578000000000001E-2</v>
      </c>
      <c r="L5617" s="44">
        <v>7.2199999999999999E-4</v>
      </c>
      <c r="M5617" s="44">
        <v>5.0000000000000001E-4</v>
      </c>
      <c r="N5617" s="119"/>
    </row>
    <row r="5618" spans="4:14" ht="15.75" customHeight="1" x14ac:dyDescent="0.25">
      <c r="D5618" s="40"/>
      <c r="E5618" s="40"/>
      <c r="F5618" s="101">
        <v>44379</v>
      </c>
      <c r="G5618" s="44">
        <v>7.3150000000000003E-3</v>
      </c>
      <c r="H5618" s="44">
        <v>1.3787999999999999E-3</v>
      </c>
      <c r="I5618" s="44">
        <v>1.6299999999999999E-3</v>
      </c>
      <c r="J5618" s="44">
        <v>3.2500000000000001E-2</v>
      </c>
      <c r="K5618" s="44">
        <v>1.4237999999999999E-2</v>
      </c>
      <c r="L5618" s="44">
        <v>7.3150000000000005E-4</v>
      </c>
      <c r="M5618" s="44">
        <v>5.0000000000000001E-4</v>
      </c>
      <c r="N5618" s="119"/>
    </row>
    <row r="5619" spans="4:14" ht="15.75" customHeight="1" x14ac:dyDescent="0.25">
      <c r="D5619" s="40"/>
      <c r="E5619" s="40"/>
      <c r="F5619" s="101">
        <v>44383</v>
      </c>
      <c r="G5619" s="44">
        <v>7.2119999999999997E-4</v>
      </c>
      <c r="H5619" s="44">
        <v>1.3488E-3</v>
      </c>
      <c r="I5619" s="44">
        <v>1.6638E-3</v>
      </c>
      <c r="J5619" s="44">
        <v>3.2500000000000001E-2</v>
      </c>
      <c r="K5619" s="44">
        <v>1.3481E-2</v>
      </c>
      <c r="L5619" s="44">
        <v>7.2120000000000007E-4</v>
      </c>
      <c r="M5619" s="44">
        <v>5.0000000000000001E-4</v>
      </c>
      <c r="N5619" s="119"/>
    </row>
    <row r="5620" spans="4:14" ht="15.75" customHeight="1" x14ac:dyDescent="0.25">
      <c r="D5620" s="40"/>
      <c r="E5620" s="40"/>
      <c r="F5620" s="101">
        <v>44384</v>
      </c>
      <c r="G5620" s="44">
        <v>7.2409999999999998E-4</v>
      </c>
      <c r="H5620" s="44">
        <v>1.2388E-3</v>
      </c>
      <c r="I5620" s="44">
        <v>1.6225E-3</v>
      </c>
      <c r="J5620" s="44">
        <v>3.2500000000000001E-2</v>
      </c>
      <c r="K5620" s="44">
        <v>1.3163000000000001E-2</v>
      </c>
      <c r="L5620" s="44">
        <v>7.2409999999999998E-4</v>
      </c>
      <c r="M5620" s="44">
        <v>5.0000000000000001E-4</v>
      </c>
      <c r="N5620" s="119"/>
    </row>
    <row r="5621" spans="4:14" ht="15.75" customHeight="1" x14ac:dyDescent="0.25">
      <c r="D5621" s="40"/>
      <c r="E5621" s="40"/>
      <c r="F5621" s="101">
        <v>44385</v>
      </c>
      <c r="G5621" s="44">
        <v>7.1880000000000002E-4</v>
      </c>
      <c r="H5621" s="44">
        <v>1.1900000000000001E-3</v>
      </c>
      <c r="I5621" s="44">
        <v>1.57E-3</v>
      </c>
      <c r="J5621" s="44">
        <v>3.2500000000000001E-2</v>
      </c>
      <c r="K5621" s="44">
        <v>1.2928E-2</v>
      </c>
      <c r="L5621" s="44">
        <v>7.1880000000000002E-4</v>
      </c>
      <c r="M5621" s="44">
        <v>5.0000000000000001E-4</v>
      </c>
      <c r="N5621" s="119"/>
    </row>
    <row r="5622" spans="4:14" ht="15.75" customHeight="1" x14ac:dyDescent="0.25">
      <c r="D5622" s="40"/>
      <c r="E5622" s="40"/>
      <c r="F5622" s="101">
        <v>44386</v>
      </c>
      <c r="G5622" s="44">
        <v>7.2900000000000005E-4</v>
      </c>
      <c r="H5622" s="44">
        <v>1.286E-3</v>
      </c>
      <c r="I5622" s="44">
        <v>1.5100000000000001E-3</v>
      </c>
      <c r="J5622" s="44">
        <v>3.2500000000000001E-2</v>
      </c>
      <c r="K5622" s="44">
        <v>1.3594999999999999E-2</v>
      </c>
      <c r="L5622" s="44">
        <v>7.2980000000000007E-4</v>
      </c>
      <c r="M5622" s="44">
        <v>5.0000000000000001E-4</v>
      </c>
      <c r="N5622" s="119"/>
    </row>
    <row r="5623" spans="4:14" ht="15.75" customHeight="1" x14ac:dyDescent="0.25">
      <c r="D5623" s="40"/>
      <c r="E5623" s="40"/>
      <c r="F5623" s="101">
        <v>44389</v>
      </c>
      <c r="G5623" s="44">
        <v>7.1880000000000002E-4</v>
      </c>
      <c r="H5623" s="44">
        <v>1.1900000000000001E-3</v>
      </c>
      <c r="I5623" s="44">
        <v>1.57E-3</v>
      </c>
      <c r="J5623" s="44">
        <v>3.2500000000000001E-2</v>
      </c>
      <c r="K5623" s="44">
        <v>1.3645000000000001E-2</v>
      </c>
      <c r="L5623" s="44">
        <v>7.226E-4</v>
      </c>
      <c r="M5623" s="44">
        <v>5.0000000000000001E-4</v>
      </c>
      <c r="N5623" s="119"/>
    </row>
    <row r="5624" spans="4:14" ht="15.75" customHeight="1" x14ac:dyDescent="0.25">
      <c r="D5624" s="40"/>
      <c r="E5624" s="40"/>
      <c r="F5624" s="101">
        <v>44390</v>
      </c>
      <c r="G5624" s="44">
        <v>7.2269999999999995E-4</v>
      </c>
      <c r="H5624" s="44">
        <v>1.2612999999999999E-3</v>
      </c>
      <c r="I5624" s="44">
        <v>1.5150000000000001E-3</v>
      </c>
      <c r="J5624" s="44">
        <v>3.2500000000000001E-2</v>
      </c>
      <c r="K5624" s="44">
        <v>1.4166000000000002E-2</v>
      </c>
      <c r="L5624" s="44">
        <v>7.2270000000000006E-4</v>
      </c>
      <c r="M5624" s="44">
        <v>5.0000000000000001E-4</v>
      </c>
      <c r="N5624" s="119"/>
    </row>
    <row r="5625" spans="4:14" ht="15.75" customHeight="1" x14ac:dyDescent="0.25">
      <c r="D5625" s="40"/>
      <c r="E5625" s="40"/>
      <c r="F5625" s="101">
        <v>44391</v>
      </c>
      <c r="G5625" s="44">
        <v>9.1129999999999998E-4</v>
      </c>
      <c r="H5625" s="44">
        <v>1.2638E-3</v>
      </c>
      <c r="I5625" s="44">
        <v>1.5074999999999999E-3</v>
      </c>
      <c r="J5625" s="44">
        <v>3.2500000000000001E-2</v>
      </c>
      <c r="K5625" s="44">
        <v>1.3459E-2</v>
      </c>
      <c r="L5625" s="44">
        <v>7.1980000000000004E-4</v>
      </c>
      <c r="M5625" s="44">
        <v>5.0000000000000001E-4</v>
      </c>
      <c r="N5625" s="119"/>
    </row>
    <row r="5626" spans="4:14" ht="15.75" customHeight="1" x14ac:dyDescent="0.25">
      <c r="D5626" s="40"/>
      <c r="E5626" s="40"/>
      <c r="F5626" s="101">
        <v>44392</v>
      </c>
      <c r="G5626" s="44">
        <v>8.9130000000000003E-4</v>
      </c>
      <c r="H5626" s="44">
        <v>1.3388E-3</v>
      </c>
      <c r="I5626" s="44">
        <v>1.5325E-3</v>
      </c>
      <c r="J5626" s="44">
        <v>3.2500000000000001E-2</v>
      </c>
      <c r="K5626" s="44">
        <v>1.2988999999999999E-2</v>
      </c>
      <c r="L5626" s="44">
        <v>7.2480000000000005E-4</v>
      </c>
      <c r="M5626" s="44">
        <v>5.0000000000000001E-4</v>
      </c>
      <c r="N5626" s="119"/>
    </row>
    <row r="5627" spans="4:14" ht="15.75" customHeight="1" x14ac:dyDescent="0.25">
      <c r="D5627" s="40"/>
      <c r="E5627" s="40"/>
      <c r="F5627" s="101">
        <v>44393</v>
      </c>
      <c r="G5627" s="44">
        <v>7.2569999999999991E-4</v>
      </c>
      <c r="H5627" s="44">
        <v>1.3425000000000002E-3</v>
      </c>
      <c r="I5627" s="44">
        <v>1.5213E-3</v>
      </c>
      <c r="J5627" s="44">
        <v>3.2500000000000001E-2</v>
      </c>
      <c r="K5627" s="44">
        <v>1.2903E-2</v>
      </c>
      <c r="L5627" s="44">
        <v>7.2569999999999991E-4</v>
      </c>
      <c r="M5627" s="44">
        <v>5.0000000000000001E-4</v>
      </c>
      <c r="N5627" s="119"/>
    </row>
    <row r="5628" spans="4:14" ht="15.75" customHeight="1" x14ac:dyDescent="0.25">
      <c r="D5628" s="40"/>
      <c r="E5628" s="40"/>
      <c r="F5628" s="101">
        <v>44396</v>
      </c>
      <c r="G5628" s="44">
        <v>7.3660000000000002E-4</v>
      </c>
      <c r="H5628" s="44">
        <v>1.3425000000000002E-3</v>
      </c>
      <c r="I5628" s="44">
        <v>1.5175E-3</v>
      </c>
      <c r="J5628" s="44">
        <v>3.2500000000000001E-2</v>
      </c>
      <c r="K5628" s="44">
        <v>1.1888000000000001E-2</v>
      </c>
      <c r="L5628" s="44">
        <v>7.3660000000000002E-4</v>
      </c>
      <c r="M5628" s="44">
        <v>5.0000000000000001E-4</v>
      </c>
      <c r="N5628" s="119"/>
    </row>
    <row r="5629" spans="4:14" ht="15.75" customHeight="1" x14ac:dyDescent="0.25">
      <c r="D5629" s="40"/>
      <c r="E5629" s="40"/>
      <c r="F5629" s="101">
        <v>44397</v>
      </c>
      <c r="G5629" s="44">
        <v>7.157E-4</v>
      </c>
      <c r="H5629" s="44">
        <v>1.3825E-3</v>
      </c>
      <c r="I5629" s="44">
        <v>1.5275E-3</v>
      </c>
      <c r="J5629" s="44">
        <v>3.2500000000000001E-2</v>
      </c>
      <c r="K5629" s="44">
        <v>1.2218E-2</v>
      </c>
      <c r="L5629" s="44">
        <v>7.157E-4</v>
      </c>
      <c r="M5629" s="44">
        <v>5.0000000000000001E-4</v>
      </c>
      <c r="N5629" s="119"/>
    </row>
    <row r="5630" spans="4:14" ht="15.75" customHeight="1" x14ac:dyDescent="0.25">
      <c r="D5630" s="40"/>
      <c r="E5630" s="40"/>
      <c r="F5630" s="101">
        <v>44398</v>
      </c>
      <c r="G5630" s="44">
        <v>7.1069999999999998E-4</v>
      </c>
      <c r="H5630" s="44">
        <v>1.3787999999999999E-3</v>
      </c>
      <c r="I5630" s="44">
        <v>1.5313E-3</v>
      </c>
      <c r="J5630" s="44">
        <v>3.2500000000000001E-2</v>
      </c>
      <c r="K5630" s="44">
        <v>1.2884E-2</v>
      </c>
      <c r="L5630" s="44">
        <v>7.1069999999999998E-4</v>
      </c>
      <c r="M5630" s="44">
        <v>5.0000000000000001E-4</v>
      </c>
      <c r="N5630" s="119"/>
    </row>
    <row r="5631" spans="4:14" ht="15.75" customHeight="1" x14ac:dyDescent="0.25">
      <c r="D5631" s="40"/>
      <c r="E5631" s="40"/>
      <c r="F5631" s="101">
        <v>44399</v>
      </c>
      <c r="G5631" s="44">
        <v>7.157E-4</v>
      </c>
      <c r="H5631" s="44">
        <v>1.2524999999999999E-3</v>
      </c>
      <c r="I5631" s="44">
        <v>1.5724999999999999E-3</v>
      </c>
      <c r="J5631" s="44">
        <v>3.2500000000000001E-2</v>
      </c>
      <c r="K5631" s="44">
        <v>1.2782999999999999E-2</v>
      </c>
      <c r="L5631" s="44">
        <v>7.1199999999999996E-4</v>
      </c>
      <c r="M5631" s="44">
        <v>5.0000000000000001E-4</v>
      </c>
      <c r="N5631" s="119"/>
    </row>
    <row r="5632" spans="4:14" ht="15.75" customHeight="1" x14ac:dyDescent="0.25">
      <c r="D5632" s="40"/>
      <c r="E5632" s="40"/>
      <c r="F5632" s="101">
        <v>44400</v>
      </c>
      <c r="G5632" s="44">
        <v>7.1339999999999999E-4</v>
      </c>
      <c r="H5632" s="44">
        <v>1.2888000000000001E-3</v>
      </c>
      <c r="I5632" s="44">
        <v>1.585E-3</v>
      </c>
      <c r="J5632" s="44">
        <v>3.2500000000000001E-2</v>
      </c>
      <c r="K5632" s="44">
        <v>1.2813E-2</v>
      </c>
      <c r="L5632" s="44">
        <v>7.1339999999999999E-4</v>
      </c>
      <c r="M5632" s="44">
        <v>5.0000000000000001E-4</v>
      </c>
      <c r="N5632" s="119"/>
    </row>
    <row r="5633" spans="3:14" ht="15.75" customHeight="1" x14ac:dyDescent="0.25">
      <c r="D5633" s="40"/>
      <c r="E5633" s="40"/>
      <c r="F5633" s="101">
        <v>44403</v>
      </c>
      <c r="G5633" s="44">
        <v>6.9059999999999998E-4</v>
      </c>
      <c r="H5633" s="44">
        <v>1.3163000000000001E-3</v>
      </c>
      <c r="I5633" s="44">
        <v>1.5724999999999999E-3</v>
      </c>
      <c r="J5633" s="44">
        <v>3.2500000000000001E-2</v>
      </c>
      <c r="K5633" s="44">
        <v>1.2895999999999999E-2</v>
      </c>
      <c r="L5633" s="44">
        <v>6.9059999999999998E-4</v>
      </c>
      <c r="M5633" s="44">
        <v>5.0000000000000001E-4</v>
      </c>
      <c r="N5633" s="119"/>
    </row>
    <row r="5634" spans="3:14" ht="15.75" customHeight="1" x14ac:dyDescent="0.25">
      <c r="C5634" s="48"/>
      <c r="F5634" s="101">
        <v>44404</v>
      </c>
      <c r="G5634" s="44">
        <v>6.8900000000000005E-4</v>
      </c>
      <c r="H5634" s="44">
        <v>1.2963E-3</v>
      </c>
      <c r="I5634" s="44">
        <v>1.585E-3</v>
      </c>
      <c r="J5634" s="44">
        <v>3.2500000000000001E-2</v>
      </c>
      <c r="K5634" s="44">
        <v>1.2411E-2</v>
      </c>
      <c r="L5634" s="44">
        <v>6.8959999999999996E-4</v>
      </c>
      <c r="M5634" s="44">
        <v>5.0000000000000001E-4</v>
      </c>
      <c r="N5634" s="119"/>
    </row>
    <row r="5635" spans="3:14" ht="15.75" customHeight="1" x14ac:dyDescent="0.25">
      <c r="C5635" s="48"/>
      <c r="F5635" s="101">
        <v>44405</v>
      </c>
      <c r="G5635" s="44">
        <v>6.8729999999999996E-4</v>
      </c>
      <c r="H5635" s="44">
        <v>1.2849999999999999E-3</v>
      </c>
      <c r="I5635" s="44">
        <v>1.5399999999999999E-3</v>
      </c>
      <c r="J5635" s="44">
        <v>3.2500000000000001E-2</v>
      </c>
      <c r="K5635" s="44">
        <v>1.2326999999999999E-2</v>
      </c>
      <c r="L5635" s="44">
        <v>6.8729999999999996E-4</v>
      </c>
      <c r="M5635" s="44">
        <v>5.0000000000000001E-4</v>
      </c>
      <c r="N5635" s="119"/>
    </row>
    <row r="5636" spans="3:14" ht="15.75" customHeight="1" x14ac:dyDescent="0.25">
      <c r="C5636" s="48"/>
      <c r="F5636" s="101">
        <v>44406</v>
      </c>
      <c r="G5636" s="44">
        <v>6.9300000000000004E-4</v>
      </c>
      <c r="H5636" s="44">
        <v>1.2574999999999999E-3</v>
      </c>
      <c r="I5636" s="44">
        <v>1.5388000000000001E-3</v>
      </c>
      <c r="J5636" s="44">
        <v>3.2500000000000001E-2</v>
      </c>
      <c r="K5636" s="44">
        <v>1.2692999999999999E-2</v>
      </c>
      <c r="L5636" s="44">
        <v>6.9300000000000004E-4</v>
      </c>
      <c r="M5636" s="44">
        <v>5.0000000000000001E-4</v>
      </c>
      <c r="N5636" s="119"/>
    </row>
    <row r="5637" spans="3:14" ht="15.75" customHeight="1" x14ac:dyDescent="0.25">
      <c r="C5637" s="48"/>
      <c r="F5637" s="101">
        <v>44407</v>
      </c>
      <c r="G5637" s="44">
        <v>6.9240000000000002E-4</v>
      </c>
      <c r="H5637" s="44">
        <v>1.1774999999999999E-3</v>
      </c>
      <c r="I5637" s="44">
        <v>1.5313E-3</v>
      </c>
      <c r="J5637" s="44">
        <v>3.2500000000000001E-2</v>
      </c>
      <c r="K5637" s="44">
        <v>1.2289E-2</v>
      </c>
      <c r="L5637" s="44">
        <v>6.9239999999999992E-4</v>
      </c>
      <c r="M5637" s="44">
        <v>5.0000000000000001E-4</v>
      </c>
      <c r="N5637" s="119"/>
    </row>
    <row r="5638" spans="3:14" ht="15.75" customHeight="1" x14ac:dyDescent="0.25">
      <c r="C5638" s="48"/>
      <c r="F5638" s="101">
        <v>44410</v>
      </c>
      <c r="G5638" s="44">
        <v>6.7219999999999997E-4</v>
      </c>
      <c r="H5638" s="44">
        <v>1.2137999999999999E-3</v>
      </c>
      <c r="I5638" s="44">
        <v>1.5513E-3</v>
      </c>
      <c r="J5638" s="44">
        <v>3.2500000000000001E-2</v>
      </c>
      <c r="K5638" s="44">
        <v>1.1773E-2</v>
      </c>
      <c r="L5638" s="44">
        <v>6.7219999999999997E-4</v>
      </c>
      <c r="M5638" s="44">
        <v>5.0000000000000001E-4</v>
      </c>
      <c r="N5638" s="119"/>
    </row>
    <row r="5639" spans="3:14" ht="15.75" customHeight="1" x14ac:dyDescent="0.25">
      <c r="C5639" s="48"/>
      <c r="F5639" s="101">
        <v>44411</v>
      </c>
      <c r="G5639" s="44">
        <v>6.5439999999999997E-4</v>
      </c>
      <c r="H5639" s="44">
        <v>1.2137999999999999E-3</v>
      </c>
      <c r="I5639" s="44">
        <v>1.5513E-3</v>
      </c>
      <c r="J5639" s="44">
        <v>3.2500000000000001E-2</v>
      </c>
      <c r="K5639" s="44">
        <v>1.1722E-2</v>
      </c>
      <c r="L5639" s="44">
        <v>6.5439999999999997E-4</v>
      </c>
      <c r="M5639" s="44">
        <v>5.0000000000000001E-4</v>
      </c>
      <c r="N5639" s="119"/>
    </row>
    <row r="5640" spans="3:14" ht="15.75" customHeight="1" x14ac:dyDescent="0.25">
      <c r="C5640" s="48"/>
      <c r="F5640" s="101">
        <v>44412</v>
      </c>
      <c r="G5640" s="44">
        <v>6.5160000000000001E-4</v>
      </c>
      <c r="H5640" s="44">
        <v>1.2175E-3</v>
      </c>
      <c r="I5640" s="44">
        <v>1.5499999999999999E-3</v>
      </c>
      <c r="J5640" s="44">
        <v>3.2500000000000001E-2</v>
      </c>
      <c r="K5640" s="44">
        <v>1.1820000000000001E-2</v>
      </c>
      <c r="L5640" s="44">
        <v>6.5160000000000001E-4</v>
      </c>
      <c r="M5640" s="44">
        <v>5.0000000000000001E-4</v>
      </c>
      <c r="N5640" s="119"/>
    </row>
    <row r="5641" spans="3:14" ht="15.75" customHeight="1" x14ac:dyDescent="0.25">
      <c r="C5641" s="48"/>
      <c r="F5641" s="101">
        <v>44413</v>
      </c>
      <c r="G5641" s="44">
        <v>6.6410000000000004E-4</v>
      </c>
      <c r="H5641" s="44">
        <v>1.2538E-3</v>
      </c>
      <c r="I5641" s="44">
        <v>1.485E-3</v>
      </c>
      <c r="J5641" s="44">
        <v>3.2500000000000001E-2</v>
      </c>
      <c r="K5641" s="44">
        <v>1.2234999999999999E-2</v>
      </c>
      <c r="L5641" s="44">
        <v>6.6409999999999993E-4</v>
      </c>
      <c r="M5641" s="44">
        <v>5.0000000000000001E-4</v>
      </c>
      <c r="N5641" s="119"/>
    </row>
    <row r="5642" spans="3:14" ht="15.75" customHeight="1" x14ac:dyDescent="0.25">
      <c r="C5642" s="48"/>
      <c r="F5642" s="101">
        <v>44414</v>
      </c>
      <c r="G5642" s="44">
        <v>6.7309999999999994E-4</v>
      </c>
      <c r="H5642" s="44">
        <v>1.2837999999999999E-3</v>
      </c>
      <c r="I5642" s="44">
        <v>1.4938000000000002E-3</v>
      </c>
      <c r="J5642" s="44">
        <v>3.2500000000000001E-2</v>
      </c>
      <c r="K5642" s="44">
        <v>1.2969E-2</v>
      </c>
      <c r="L5642" s="44">
        <v>6.7309999999999994E-4</v>
      </c>
      <c r="M5642" s="44">
        <v>5.0000000000000001E-4</v>
      </c>
      <c r="N5642" s="119"/>
    </row>
    <row r="5643" spans="3:14" ht="15.75" customHeight="1" x14ac:dyDescent="0.25">
      <c r="C5643" s="48"/>
      <c r="F5643" s="101">
        <v>44417</v>
      </c>
      <c r="G5643" s="44">
        <v>6.6030000000000006E-4</v>
      </c>
      <c r="H5643" s="44">
        <v>1.2725E-3</v>
      </c>
      <c r="I5643" s="44">
        <v>1.4963000000000001E-3</v>
      </c>
      <c r="J5643" s="44">
        <v>3.2500000000000001E-2</v>
      </c>
      <c r="K5643" s="44">
        <v>1.3237000000000001E-2</v>
      </c>
      <c r="L5643" s="44">
        <v>6.6030000000000006E-4</v>
      </c>
      <c r="M5643" s="44">
        <v>5.0000000000000001E-4</v>
      </c>
      <c r="N5643" s="119"/>
    </row>
    <row r="5644" spans="3:14" ht="15.75" customHeight="1" x14ac:dyDescent="0.25">
      <c r="C5644" s="48"/>
      <c r="F5644" s="101">
        <v>44418</v>
      </c>
      <c r="G5644" s="44">
        <v>6.6799999999999997E-4</v>
      </c>
      <c r="H5644" s="44">
        <v>1.2275000000000001E-3</v>
      </c>
      <c r="I5644" s="44">
        <v>1.5625000000000001E-3</v>
      </c>
      <c r="J5644" s="44">
        <v>3.2500000000000001E-2</v>
      </c>
      <c r="K5644" s="44">
        <v>1.349E-2</v>
      </c>
      <c r="L5644" s="44">
        <v>6.6799999999999997E-4</v>
      </c>
      <c r="M5644" s="44">
        <v>5.0000000000000001E-4</v>
      </c>
      <c r="N5644" s="119"/>
    </row>
    <row r="5645" spans="3:14" ht="15.75" customHeight="1" x14ac:dyDescent="0.25">
      <c r="C5645" s="48"/>
      <c r="F5645" s="101">
        <v>44419</v>
      </c>
      <c r="G5645" s="44">
        <v>6.5170000000000007E-4</v>
      </c>
      <c r="H5645" s="44">
        <v>1.2125E-3</v>
      </c>
      <c r="I5645" s="44">
        <v>1.5738E-3</v>
      </c>
      <c r="J5645" s="44">
        <v>3.2500000000000001E-2</v>
      </c>
      <c r="K5645" s="44">
        <v>1.3303000000000001E-2</v>
      </c>
      <c r="L5645" s="44">
        <v>6.5170000000000007E-4</v>
      </c>
      <c r="M5645" s="44">
        <v>5.0000000000000001E-4</v>
      </c>
      <c r="N5645" s="119"/>
    </row>
    <row r="5646" spans="3:14" ht="15.75" customHeight="1" x14ac:dyDescent="0.25">
      <c r="C5646" s="48"/>
      <c r="F5646" s="101">
        <v>44420</v>
      </c>
      <c r="G5646" s="44">
        <v>6.4630000000000004E-4</v>
      </c>
      <c r="H5646" s="44">
        <v>1.2474999999999999E-3</v>
      </c>
      <c r="I5646" s="44">
        <v>1.5738E-3</v>
      </c>
      <c r="J5646" s="44">
        <v>3.2500000000000001E-2</v>
      </c>
      <c r="K5646" s="44">
        <v>1.359E-2</v>
      </c>
      <c r="L5646" s="44">
        <v>6.4630000000000004E-4</v>
      </c>
      <c r="M5646" s="44">
        <v>5.0000000000000001E-4</v>
      </c>
      <c r="N5646" s="119"/>
    </row>
    <row r="5647" spans="3:14" ht="15.75" customHeight="1" x14ac:dyDescent="0.25">
      <c r="C5647" s="48"/>
      <c r="F5647" s="101">
        <v>44421</v>
      </c>
      <c r="G5647" s="44">
        <v>6.6790000000000003E-4</v>
      </c>
      <c r="H5647" s="44">
        <v>1.2424999999999999E-3</v>
      </c>
      <c r="I5647" s="44">
        <v>1.5663000000000001E-3</v>
      </c>
      <c r="J5647" s="44">
        <v>3.2500000000000001E-2</v>
      </c>
      <c r="K5647" s="44">
        <v>1.2968E-2</v>
      </c>
      <c r="L5647" s="44">
        <v>6.6790000000000003E-4</v>
      </c>
      <c r="M5647" s="44">
        <v>5.0000000000000001E-4</v>
      </c>
      <c r="N5647" s="119"/>
    </row>
    <row r="5648" spans="3:14" ht="15.75" customHeight="1" x14ac:dyDescent="0.25">
      <c r="C5648" s="48"/>
      <c r="F5648" s="101">
        <v>44424</v>
      </c>
      <c r="G5648" s="44">
        <v>6.5360000000000006E-4</v>
      </c>
      <c r="H5648" s="44">
        <v>1.245E-3</v>
      </c>
      <c r="I5648" s="44">
        <v>1.5537999999999999E-3</v>
      </c>
      <c r="J5648" s="44">
        <v>3.2500000000000001E-2</v>
      </c>
      <c r="K5648" s="44">
        <v>1.265E-2</v>
      </c>
      <c r="L5648" s="44">
        <v>6.5360000000000006E-4</v>
      </c>
      <c r="M5648" s="44">
        <v>5.0000000000000001E-4</v>
      </c>
      <c r="N5648" s="119"/>
    </row>
    <row r="5649" spans="3:14" ht="15.75" customHeight="1" x14ac:dyDescent="0.25">
      <c r="C5649" s="48"/>
      <c r="F5649" s="101">
        <v>44425</v>
      </c>
      <c r="G5649" s="44">
        <v>6.6220000000000005E-4</v>
      </c>
      <c r="H5649" s="44">
        <v>1.2725E-3</v>
      </c>
      <c r="I5649" s="44">
        <v>1.5625000000000001E-3</v>
      </c>
      <c r="J5649" s="44">
        <v>3.2500000000000001E-2</v>
      </c>
      <c r="K5649" s="44">
        <v>1.2617E-2</v>
      </c>
      <c r="L5649" s="44">
        <v>6.6220000000000005E-4</v>
      </c>
      <c r="M5649" s="44">
        <v>5.0000000000000001E-4</v>
      </c>
      <c r="N5649" s="119"/>
    </row>
    <row r="5650" spans="3:14" ht="15.75" customHeight="1" x14ac:dyDescent="0.25">
      <c r="C5650" s="48"/>
      <c r="F5650" s="101">
        <v>44426</v>
      </c>
      <c r="G5650" s="44">
        <v>6.4649999999999994E-4</v>
      </c>
      <c r="H5650" s="44">
        <v>1.3087999999999999E-3</v>
      </c>
      <c r="I5650" s="44">
        <v>1.5838E-3</v>
      </c>
      <c r="J5650" s="44">
        <v>3.2500000000000001E-2</v>
      </c>
      <c r="K5650" s="44">
        <v>1.2583E-2</v>
      </c>
      <c r="L5650" s="44">
        <v>6.4649999999999994E-4</v>
      </c>
      <c r="M5650" s="44">
        <v>5.0000000000000001E-4</v>
      </c>
      <c r="N5650" s="119"/>
    </row>
    <row r="5651" spans="3:14" ht="15.75" customHeight="1" x14ac:dyDescent="0.25">
      <c r="C5651" s="48"/>
      <c r="F5651" s="101">
        <v>44427</v>
      </c>
      <c r="G5651" s="44">
        <v>6.4490000000000001E-4</v>
      </c>
      <c r="H5651" s="44">
        <v>1.3075000000000001E-3</v>
      </c>
      <c r="I5651" s="44">
        <v>1.5463E-3</v>
      </c>
      <c r="J5651" s="44">
        <v>3.2500000000000001E-2</v>
      </c>
      <c r="K5651" s="44">
        <v>1.2433E-2</v>
      </c>
      <c r="L5651" s="44">
        <v>6.4490000000000001E-4</v>
      </c>
      <c r="M5651" s="44">
        <v>5.0000000000000001E-4</v>
      </c>
      <c r="N5651" s="119"/>
    </row>
    <row r="5652" spans="3:14" ht="15.75" customHeight="1" x14ac:dyDescent="0.25">
      <c r="C5652" s="48"/>
      <c r="F5652" s="101">
        <v>44428</v>
      </c>
      <c r="G5652" s="44">
        <v>6.3310000000000005E-4</v>
      </c>
      <c r="H5652" s="44">
        <v>1.2838000000000001E-3</v>
      </c>
      <c r="I5652" s="44">
        <v>1.5263E-3</v>
      </c>
      <c r="J5652" s="44">
        <v>3.2500000000000001E-2</v>
      </c>
      <c r="K5652" s="44">
        <v>1.255E-2</v>
      </c>
      <c r="L5652" s="44">
        <v>6.3310000000000005E-4</v>
      </c>
      <c r="M5652" s="44">
        <v>5.0000000000000001E-4</v>
      </c>
      <c r="N5652" s="119"/>
    </row>
    <row r="5653" spans="3:14" ht="15.75" customHeight="1" x14ac:dyDescent="0.25">
      <c r="C5653" s="48"/>
      <c r="F5653" s="101">
        <v>44431</v>
      </c>
      <c r="G5653" s="44">
        <v>6.1050000000000004E-4</v>
      </c>
      <c r="H5653" s="44">
        <v>1.2925E-3</v>
      </c>
      <c r="I5653" s="44">
        <v>1.5299999999999999E-3</v>
      </c>
      <c r="J5653" s="44">
        <v>3.2500000000000001E-2</v>
      </c>
      <c r="K5653" s="44">
        <v>1.2517E-2</v>
      </c>
      <c r="L5653" s="44">
        <v>6.1050000000000004E-4</v>
      </c>
      <c r="M5653" s="44">
        <v>5.0000000000000001E-4</v>
      </c>
      <c r="N5653" s="119"/>
    </row>
    <row r="5654" spans="3:14" ht="15.75" customHeight="1" x14ac:dyDescent="0.25">
      <c r="C5654" s="48"/>
      <c r="F5654" s="101">
        <v>44432</v>
      </c>
      <c r="G5654" s="44">
        <v>6.0720000000000001E-4</v>
      </c>
      <c r="H5654" s="44">
        <v>1.2175E-3</v>
      </c>
      <c r="I5654" s="44">
        <v>1.58E-3</v>
      </c>
      <c r="J5654" s="44">
        <v>3.2500000000000001E-2</v>
      </c>
      <c r="K5654" s="44">
        <v>1.2935E-2</v>
      </c>
      <c r="L5654" s="44">
        <v>6.0720000000000001E-4</v>
      </c>
      <c r="M5654" s="44">
        <v>5.0000000000000001E-4</v>
      </c>
      <c r="N5654" s="119"/>
    </row>
    <row r="5655" spans="3:14" ht="15.75" customHeight="1" x14ac:dyDescent="0.25">
      <c r="C5655" s="48"/>
      <c r="F5655" s="101">
        <v>44433</v>
      </c>
      <c r="G5655" s="44">
        <v>6.0579999999999998E-4</v>
      </c>
      <c r="H5655" s="44">
        <v>1.2374999999999999E-3</v>
      </c>
      <c r="I5655" s="44">
        <v>1.58E-3</v>
      </c>
      <c r="J5655" s="44">
        <v>3.2500000000000001E-2</v>
      </c>
      <c r="K5655" s="44">
        <v>1.3389999999999999E-2</v>
      </c>
      <c r="L5655" s="44">
        <v>6.0579999999999998E-4</v>
      </c>
      <c r="M5655" s="44">
        <v>5.0000000000000001E-4</v>
      </c>
      <c r="N5655" s="119"/>
    </row>
    <row r="5656" spans="3:14" ht="15.75" customHeight="1" x14ac:dyDescent="0.25">
      <c r="C5656" s="48"/>
      <c r="F5656" s="101">
        <v>44434</v>
      </c>
      <c r="G5656" s="44">
        <v>5.976E-4</v>
      </c>
      <c r="H5656" s="44">
        <v>1.2075E-3</v>
      </c>
      <c r="I5656" s="44">
        <v>1.5788E-3</v>
      </c>
      <c r="J5656" s="44">
        <v>3.2500000000000001E-2</v>
      </c>
      <c r="K5656" s="44">
        <v>1.3491E-2</v>
      </c>
      <c r="L5656" s="44">
        <v>5.976E-4</v>
      </c>
      <c r="M5656" s="44">
        <v>5.0000000000000001E-4</v>
      </c>
      <c r="N5656" s="119"/>
    </row>
    <row r="5657" spans="3:14" ht="15.75" customHeight="1" x14ac:dyDescent="0.25">
      <c r="C5657" s="48"/>
      <c r="F5657" s="101">
        <v>44435</v>
      </c>
      <c r="G5657" s="44">
        <v>5.9690000000000003E-4</v>
      </c>
      <c r="H5657" s="44">
        <v>1.1988000000000001E-3</v>
      </c>
      <c r="I5657" s="44">
        <v>1.5475E-3</v>
      </c>
      <c r="J5657" s="44">
        <v>3.2500000000000001E-2</v>
      </c>
      <c r="K5657" s="44">
        <v>1.307E-2</v>
      </c>
      <c r="L5657" s="44">
        <v>5.9690000000000003E-4</v>
      </c>
      <c r="M5657" s="44">
        <v>5.0000000000000001E-4</v>
      </c>
      <c r="N5657" s="119"/>
    </row>
    <row r="5658" spans="3:14" ht="15.75" customHeight="1" x14ac:dyDescent="0.25">
      <c r="C5658" s="48"/>
      <c r="F5658" s="101">
        <v>44439</v>
      </c>
      <c r="G5658" s="44">
        <v>5.8310000000000002E-4</v>
      </c>
      <c r="H5658" s="44">
        <v>1.1963E-3</v>
      </c>
      <c r="I5658" s="44">
        <v>1.4963000000000001E-3</v>
      </c>
      <c r="J5658" s="44">
        <v>3.2500000000000001E-2</v>
      </c>
      <c r="K5658" s="44">
        <v>1.3087999999999999E-2</v>
      </c>
      <c r="L5658" s="44">
        <v>5.8310000000000002E-4</v>
      </c>
      <c r="M5658" s="44">
        <v>5.0000000000000001E-4</v>
      </c>
      <c r="N5658" s="119"/>
    </row>
    <row r="5659" spans="3:14" ht="15.75" customHeight="1" x14ac:dyDescent="0.25">
      <c r="C5659" s="48"/>
      <c r="F5659" s="101">
        <v>44440</v>
      </c>
      <c r="G5659" s="44">
        <v>5.8330000000000003E-4</v>
      </c>
      <c r="H5659" s="44">
        <v>1.1888000000000001E-3</v>
      </c>
      <c r="I5659" s="44">
        <v>1.5187999999999998E-3</v>
      </c>
      <c r="J5659" s="44">
        <v>3.2500000000000001E-2</v>
      </c>
      <c r="K5659" s="44">
        <v>1.2936000000000001E-2</v>
      </c>
      <c r="L5659" s="44">
        <v>5.8330000000000003E-4</v>
      </c>
      <c r="M5659" s="44">
        <v>5.0000000000000001E-4</v>
      </c>
      <c r="N5659" s="119"/>
    </row>
    <row r="5660" spans="3:14" ht="15.75" customHeight="1" x14ac:dyDescent="0.25">
      <c r="C5660" s="48"/>
      <c r="F5660" s="101">
        <v>44441</v>
      </c>
      <c r="G5660" s="44">
        <v>6.0099999999999997E-4</v>
      </c>
      <c r="H5660" s="44">
        <v>1.1762999999999999E-3</v>
      </c>
      <c r="I5660" s="44">
        <v>1.4763000000000001E-3</v>
      </c>
      <c r="J5660" s="44">
        <v>3.2500000000000001E-2</v>
      </c>
      <c r="K5660" s="44">
        <v>1.2835000000000001E-2</v>
      </c>
      <c r="L5660" s="44">
        <v>6.0099999999999997E-4</v>
      </c>
      <c r="M5660" s="44">
        <v>5.0000000000000001E-4</v>
      </c>
      <c r="N5660" s="119"/>
    </row>
    <row r="5661" spans="3:14" ht="15.75" customHeight="1" x14ac:dyDescent="0.25">
      <c r="C5661" s="48"/>
      <c r="F5661" s="101">
        <v>44442</v>
      </c>
      <c r="G5661" s="44">
        <v>6.2040000000000001E-4</v>
      </c>
      <c r="H5661" s="44">
        <v>1.155E-3</v>
      </c>
      <c r="I5661" s="44">
        <v>1.4838000000000002E-3</v>
      </c>
      <c r="J5661" s="44">
        <v>3.2500000000000001E-2</v>
      </c>
      <c r="K5661" s="44">
        <v>1.3223E-2</v>
      </c>
      <c r="L5661" s="44">
        <v>6.2040000000000001E-4</v>
      </c>
      <c r="M5661" s="44">
        <v>5.0000000000000001E-4</v>
      </c>
      <c r="N5661" s="119"/>
    </row>
    <row r="5662" spans="3:14" ht="15.75" customHeight="1" x14ac:dyDescent="0.25">
      <c r="C5662" s="48"/>
      <c r="F5662" s="101">
        <v>44446</v>
      </c>
      <c r="G5662" s="44">
        <v>6.179E-4</v>
      </c>
      <c r="H5662" s="44">
        <v>1.16E-3</v>
      </c>
      <c r="I5662" s="44">
        <v>1.4813000000000001E-3</v>
      </c>
      <c r="J5662" s="44">
        <v>3.2500000000000001E-2</v>
      </c>
      <c r="K5662" s="44">
        <v>1.3731999999999999E-2</v>
      </c>
      <c r="L5662" s="44">
        <v>6.179E-4</v>
      </c>
      <c r="M5662" s="44">
        <v>5.0000000000000001E-4</v>
      </c>
      <c r="N5662" s="119"/>
    </row>
    <row r="5663" spans="3:14" ht="15.75" customHeight="1" x14ac:dyDescent="0.25">
      <c r="C5663" s="48"/>
      <c r="F5663" s="101">
        <v>44447</v>
      </c>
      <c r="G5663" s="44">
        <v>6.1550000000000005E-4</v>
      </c>
      <c r="H5663" s="44">
        <v>1.1575000000000001E-3</v>
      </c>
      <c r="I5663" s="44">
        <v>1.4974999999999999E-3</v>
      </c>
      <c r="J5663" s="44">
        <v>3.2500000000000001E-2</v>
      </c>
      <c r="K5663" s="44">
        <v>1.3375999999999999E-2</v>
      </c>
      <c r="L5663" s="44">
        <v>6.1550000000000005E-4</v>
      </c>
      <c r="M5663" s="44">
        <v>5.0000000000000001E-4</v>
      </c>
      <c r="N5663" s="119"/>
    </row>
    <row r="5664" spans="3:14" ht="15.75" customHeight="1" x14ac:dyDescent="0.25">
      <c r="C5664" s="48"/>
      <c r="F5664" s="101">
        <v>44448</v>
      </c>
      <c r="G5664" s="44">
        <v>6.1669999999999997E-4</v>
      </c>
      <c r="H5664" s="44">
        <v>1.1413E-3</v>
      </c>
      <c r="I5664" s="44">
        <v>1.4663E-3</v>
      </c>
      <c r="J5664" s="44">
        <v>3.2500000000000001E-2</v>
      </c>
      <c r="K5664" s="44">
        <v>1.2971E-2</v>
      </c>
      <c r="L5664" s="44">
        <v>6.1669999999999997E-4</v>
      </c>
      <c r="M5664" s="44">
        <v>5.0000000000000001E-4</v>
      </c>
      <c r="N5664" s="119"/>
    </row>
    <row r="5665" spans="3:14" ht="15.75" customHeight="1" x14ac:dyDescent="0.25">
      <c r="C5665" s="48"/>
      <c r="F5665" s="101">
        <v>44449</v>
      </c>
      <c r="G5665" s="44">
        <v>6.2149999999999998E-4</v>
      </c>
      <c r="H5665" s="44">
        <v>1.1575000000000001E-3</v>
      </c>
      <c r="I5665" s="44">
        <v>1.4938000000000002E-3</v>
      </c>
      <c r="J5665" s="44">
        <v>3.2500000000000001E-2</v>
      </c>
      <c r="K5665" s="44">
        <v>1.3394E-2</v>
      </c>
      <c r="L5665" s="44">
        <v>6.2149999999999998E-4</v>
      </c>
      <c r="M5665" s="44">
        <v>5.0000000000000001E-4</v>
      </c>
      <c r="N5665" s="119"/>
    </row>
    <row r="5666" spans="3:14" ht="15.75" customHeight="1" x14ac:dyDescent="0.25">
      <c r="C5666" s="48"/>
      <c r="F5666" s="101">
        <v>44452</v>
      </c>
      <c r="G5666" s="44">
        <v>6.2260000000000006E-4</v>
      </c>
      <c r="H5666" s="44">
        <v>1.16E-3</v>
      </c>
      <c r="I5666" s="44">
        <v>1.4863000000000001E-3</v>
      </c>
      <c r="J5666" s="44">
        <v>3.2500000000000001E-2</v>
      </c>
      <c r="K5666" s="44">
        <v>1.3259E-2</v>
      </c>
      <c r="L5666" s="44">
        <v>6.2260000000000006E-4</v>
      </c>
      <c r="M5666" s="44">
        <v>5.0000000000000001E-4</v>
      </c>
      <c r="N5666" s="119"/>
    </row>
    <row r="5667" spans="3:14" ht="15.75" customHeight="1" x14ac:dyDescent="0.25">
      <c r="C5667" s="48"/>
      <c r="F5667" s="101">
        <v>44453</v>
      </c>
      <c r="G5667" s="44">
        <v>6.2310000000000002E-4</v>
      </c>
      <c r="H5667" s="44">
        <v>1.1799999999999998E-3</v>
      </c>
      <c r="I5667" s="44">
        <v>1.4788000000000002E-3</v>
      </c>
      <c r="J5667" s="44">
        <v>3.2500000000000001E-2</v>
      </c>
      <c r="K5667" s="44">
        <v>1.2836E-2</v>
      </c>
      <c r="L5667" s="44">
        <v>6.2310000000000002E-4</v>
      </c>
      <c r="M5667" s="44">
        <v>5.0000000000000001E-4</v>
      </c>
      <c r="N5667" s="119"/>
    </row>
    <row r="5668" spans="3:14" ht="15.75" customHeight="1" x14ac:dyDescent="0.25">
      <c r="C5668" s="48"/>
      <c r="F5668" s="101">
        <v>44454</v>
      </c>
      <c r="G5668" s="44">
        <v>6.1269999999999999E-4</v>
      </c>
      <c r="H5668" s="44">
        <v>1.1999999999999999E-3</v>
      </c>
      <c r="I5668" s="44">
        <v>1.4838000000000002E-3</v>
      </c>
      <c r="J5668" s="44">
        <v>3.2500000000000001E-2</v>
      </c>
      <c r="K5668" s="44">
        <v>1.2988E-2</v>
      </c>
      <c r="L5668" s="44">
        <v>6.1269999999999999E-4</v>
      </c>
      <c r="M5668" s="44">
        <v>5.0000000000000001E-4</v>
      </c>
      <c r="N5668" s="119"/>
    </row>
    <row r="5669" spans="3:14" ht="15.75" customHeight="1" x14ac:dyDescent="0.25">
      <c r="C5669" s="48"/>
      <c r="F5669" s="101">
        <v>44455</v>
      </c>
      <c r="G5669" s="44">
        <v>6.3100000000000005E-4</v>
      </c>
      <c r="H5669" s="44">
        <v>1.2199999999999999E-3</v>
      </c>
      <c r="I5669" s="44">
        <v>1.495E-3</v>
      </c>
      <c r="J5669" s="44">
        <v>3.2500000000000001E-2</v>
      </c>
      <c r="K5669" s="44">
        <v>1.3378000000000001E-2</v>
      </c>
      <c r="L5669" s="44">
        <v>6.3100000000000005E-4</v>
      </c>
      <c r="M5669" s="44">
        <v>5.0000000000000001E-4</v>
      </c>
      <c r="N5669" s="119"/>
    </row>
    <row r="5670" spans="3:14" ht="15.75" customHeight="1" x14ac:dyDescent="0.25">
      <c r="C5670" s="48"/>
      <c r="F5670" s="101">
        <v>44456</v>
      </c>
      <c r="G5670" s="44">
        <v>6.0260000000000001E-4</v>
      </c>
      <c r="H5670" s="44">
        <v>1.2388E-3</v>
      </c>
      <c r="I5670" s="44">
        <v>1.5225E-3</v>
      </c>
      <c r="J5670" s="44">
        <v>3.2500000000000001E-2</v>
      </c>
      <c r="K5670" s="44">
        <v>1.3632999999999999E-2</v>
      </c>
      <c r="L5670" s="44">
        <v>6.0260000000000001E-4</v>
      </c>
      <c r="M5670" s="44">
        <v>5.0000000000000001E-4</v>
      </c>
      <c r="N5670" s="119"/>
    </row>
    <row r="5671" spans="3:14" ht="15.75" customHeight="1" x14ac:dyDescent="0.25">
      <c r="C5671" s="48"/>
      <c r="F5671" s="101">
        <v>44459</v>
      </c>
      <c r="G5671" s="44">
        <v>5.9570000000000001E-4</v>
      </c>
      <c r="H5671" s="44">
        <v>1.2538E-3</v>
      </c>
      <c r="I5671" s="44">
        <v>1.5249999999999999E-3</v>
      </c>
      <c r="J5671" s="44">
        <v>3.2500000000000001E-2</v>
      </c>
      <c r="K5671" s="44">
        <v>1.3107000000000001E-2</v>
      </c>
      <c r="L5671" s="44">
        <v>5.9570000000000001E-4</v>
      </c>
      <c r="M5671" s="44">
        <v>4.9330000000000001E-4</v>
      </c>
      <c r="N5671" s="119"/>
    </row>
    <row r="5672" spans="3:14" ht="15.75" customHeight="1" x14ac:dyDescent="0.25">
      <c r="C5672" s="48"/>
      <c r="F5672" s="101">
        <v>44460</v>
      </c>
      <c r="G5672" s="44">
        <v>5.7499999999999999E-4</v>
      </c>
      <c r="H5672" s="44">
        <v>1.2837999999999999E-3</v>
      </c>
      <c r="I5672" s="44">
        <v>1.5337999999999999E-3</v>
      </c>
      <c r="J5672" s="44">
        <v>3.2500000000000001E-2</v>
      </c>
      <c r="K5672" s="44">
        <v>1.3226E-2</v>
      </c>
      <c r="L5672" s="44">
        <v>5.7499999999999999E-4</v>
      </c>
      <c r="M5672" s="44">
        <v>4.8669999999999996E-4</v>
      </c>
      <c r="N5672" s="119"/>
    </row>
    <row r="5673" spans="3:14" ht="15.75" customHeight="1" x14ac:dyDescent="0.25">
      <c r="C5673" s="48"/>
      <c r="F5673" s="101">
        <v>45191</v>
      </c>
      <c r="G5673" s="44">
        <v>5.5829999999999996E-4</v>
      </c>
      <c r="H5673" s="44">
        <v>1.2925E-3</v>
      </c>
      <c r="I5673" s="44">
        <v>1.555E-3</v>
      </c>
      <c r="J5673" s="44">
        <v>3.2500000000000001E-2</v>
      </c>
      <c r="K5673" s="44">
        <v>1.3006E-2</v>
      </c>
      <c r="L5673" s="44" t="s">
        <v>33</v>
      </c>
      <c r="M5673" s="44">
        <v>4.8000000000000001E-4</v>
      </c>
      <c r="N5673" s="119"/>
    </row>
    <row r="5674" spans="3:14" ht="15.75" customHeight="1" x14ac:dyDescent="0.25">
      <c r="C5674" s="48"/>
      <c r="F5674" s="101">
        <v>44462</v>
      </c>
      <c r="G5674" s="44">
        <v>5.4089999999999997E-4</v>
      </c>
      <c r="H5674" s="44">
        <v>1.3225000000000001E-3</v>
      </c>
      <c r="I5674" s="44">
        <v>1.5499999999999999E-3</v>
      </c>
      <c r="J5674" s="44">
        <v>3.2500000000000001E-2</v>
      </c>
      <c r="K5674" s="44">
        <v>1.4300999999999999E-2</v>
      </c>
      <c r="L5674" s="44">
        <v>5.4089999999999997E-4</v>
      </c>
      <c r="M5674" s="44">
        <v>4.8129999999999999E-4</v>
      </c>
      <c r="N5674" s="119"/>
    </row>
    <row r="5675" spans="3:14" ht="15.75" customHeight="1" x14ac:dyDescent="0.25">
      <c r="C5675" s="48"/>
      <c r="F5675" s="101">
        <v>44463</v>
      </c>
      <c r="G5675" s="44">
        <v>5.2369999999999999E-4</v>
      </c>
      <c r="H5675" s="44">
        <v>1.3225000000000001E-3</v>
      </c>
      <c r="I5675" s="44">
        <v>1.5537999999999999E-3</v>
      </c>
      <c r="J5675" s="44">
        <v>3.2500000000000001E-2</v>
      </c>
      <c r="K5675" s="44">
        <v>1.4509000000000001E-2</v>
      </c>
      <c r="L5675" s="44">
        <v>5.2369999999999999E-4</v>
      </c>
      <c r="M5675" s="44">
        <v>4.8070000000000003E-4</v>
      </c>
      <c r="N5675" s="119"/>
    </row>
    <row r="5676" spans="3:14" ht="15.75" customHeight="1" x14ac:dyDescent="0.25">
      <c r="C5676" s="48"/>
      <c r="F5676" s="101">
        <v>44466</v>
      </c>
      <c r="G5676" s="44">
        <v>5.3939999999999999E-4</v>
      </c>
      <c r="H5676" s="44">
        <v>1.3175000000000001E-3</v>
      </c>
      <c r="I5676" s="44">
        <v>1.5499999999999999E-3</v>
      </c>
      <c r="J5676" s="44">
        <v>3.2500000000000001E-2</v>
      </c>
      <c r="K5676" s="44">
        <v>1.4871000000000001E-2</v>
      </c>
      <c r="L5676" s="44">
        <v>5.3939999999999999E-4</v>
      </c>
      <c r="M5676" s="44">
        <v>4.7669999999999999E-4</v>
      </c>
      <c r="N5676" s="119"/>
    </row>
    <row r="5677" spans="3:14" ht="15.75" customHeight="1" x14ac:dyDescent="0.25">
      <c r="C5677" s="48"/>
      <c r="F5677" s="101">
        <v>44467</v>
      </c>
      <c r="G5677" s="44">
        <v>4.8539999999999998E-4</v>
      </c>
      <c r="H5677" s="44">
        <v>1.315E-3</v>
      </c>
      <c r="I5677" s="44">
        <v>1.5788E-3</v>
      </c>
      <c r="J5677" s="44">
        <v>3.2500000000000001E-2</v>
      </c>
      <c r="K5677" s="44">
        <v>1.5374000000000001E-2</v>
      </c>
      <c r="L5677" s="44">
        <v>4.8539999999999998E-4</v>
      </c>
      <c r="M5677" s="44">
        <v>4.7669999999999999E-4</v>
      </c>
      <c r="N5677" s="119"/>
    </row>
    <row r="5678" spans="3:14" ht="15.75" customHeight="1" x14ac:dyDescent="0.25">
      <c r="C5678" s="48"/>
      <c r="F5678" s="101">
        <v>44468</v>
      </c>
      <c r="G5678" s="44">
        <v>4.8660000000000001E-4</v>
      </c>
      <c r="H5678" s="44">
        <v>1.3087999999999999E-3</v>
      </c>
      <c r="I5678" s="44">
        <v>1.5738E-3</v>
      </c>
      <c r="J5678" s="44">
        <v>3.2500000000000001E-2</v>
      </c>
      <c r="K5678" s="44">
        <v>1.5167E-2</v>
      </c>
      <c r="L5678" s="44">
        <v>4.8660000000000001E-4</v>
      </c>
      <c r="M5678" s="44">
        <v>4.7590000000000002E-4</v>
      </c>
      <c r="N5678" s="119"/>
    </row>
    <row r="5679" spans="3:14" ht="15.75" customHeight="1" x14ac:dyDescent="0.25">
      <c r="C5679" s="48"/>
      <c r="F5679" s="101">
        <v>44469</v>
      </c>
      <c r="G5679" s="44">
        <v>4.6640000000000001E-4</v>
      </c>
      <c r="H5679" s="44">
        <v>1.3013E-3</v>
      </c>
      <c r="I5679" s="44">
        <v>1.585E-3</v>
      </c>
      <c r="J5679" s="44">
        <v>3.2500000000000001E-2</v>
      </c>
      <c r="K5679" s="44">
        <v>1.4873000000000001E-2</v>
      </c>
      <c r="L5679" s="44">
        <v>4.6640000000000001E-4</v>
      </c>
      <c r="M5679" s="44">
        <v>4.7590000000000002E-4</v>
      </c>
      <c r="N5679" s="119"/>
    </row>
    <row r="5680" spans="3:14" ht="15.75" customHeight="1" x14ac:dyDescent="0.25">
      <c r="C5680" s="48"/>
      <c r="F5680" s="101">
        <v>44470</v>
      </c>
      <c r="G5680" s="44">
        <v>4.9430000000000003E-4</v>
      </c>
      <c r="H5680" s="44">
        <v>1.3312999999999999E-3</v>
      </c>
      <c r="I5680" s="44">
        <v>1.57E-3</v>
      </c>
      <c r="J5680" s="44">
        <v>3.2500000000000001E-2</v>
      </c>
      <c r="K5680" s="44">
        <v>1.4616000000000001E-2</v>
      </c>
      <c r="L5680" s="44">
        <v>4.9430000000000003E-4</v>
      </c>
      <c r="N5680" s="119"/>
    </row>
    <row r="5681" spans="3:14" ht="15.75" customHeight="1" x14ac:dyDescent="0.25">
      <c r="C5681" s="48"/>
      <c r="F5681" s="101">
        <v>44473</v>
      </c>
      <c r="G5681" s="44">
        <v>5.932E-4</v>
      </c>
      <c r="H5681" s="44">
        <v>1.2662999999999999E-3</v>
      </c>
      <c r="I5681" s="44">
        <v>1.555E-3</v>
      </c>
      <c r="J5681" s="44">
        <v>3.2500000000000001E-2</v>
      </c>
      <c r="K5681" s="44">
        <v>1.4789000000000002E-2</v>
      </c>
      <c r="L5681" s="44">
        <v>5.932E-4</v>
      </c>
      <c r="N5681" s="119"/>
    </row>
    <row r="5682" spans="3:14" ht="15.75" customHeight="1" x14ac:dyDescent="0.25">
      <c r="C5682" s="48"/>
      <c r="F5682" s="101">
        <v>44474</v>
      </c>
      <c r="G5682" s="44">
        <v>5.9940000000000004E-4</v>
      </c>
      <c r="H5682" s="44">
        <v>1.24E-3</v>
      </c>
      <c r="I5682" s="44">
        <v>1.5512999999999998E-3</v>
      </c>
      <c r="J5682" s="44">
        <v>3.2500000000000001E-2</v>
      </c>
      <c r="K5682" s="44">
        <v>1.5258000000000001E-2</v>
      </c>
      <c r="L5682" s="44">
        <v>5.9940000000000004E-4</v>
      </c>
      <c r="N5682" s="119"/>
    </row>
    <row r="5683" spans="3:14" ht="15.75" customHeight="1" x14ac:dyDescent="0.25">
      <c r="C5683" s="48"/>
      <c r="F5683" s="101">
        <v>44475</v>
      </c>
      <c r="G5683" s="44">
        <v>8.7129999999999998E-4</v>
      </c>
      <c r="H5683" s="44">
        <v>1.24E-3</v>
      </c>
      <c r="I5683" s="44">
        <v>1.5612999999999998E-3</v>
      </c>
      <c r="J5683" s="44">
        <v>3.2500000000000001E-2</v>
      </c>
      <c r="K5683" s="44">
        <v>1.5205999999999999E-2</v>
      </c>
      <c r="L5683" s="44">
        <v>6.0749999999999997E-4</v>
      </c>
      <c r="N5683" s="119"/>
    </row>
    <row r="5684" spans="3:14" ht="15.75" customHeight="1" x14ac:dyDescent="0.25">
      <c r="C5684" s="48"/>
      <c r="F5684" s="101">
        <v>44476</v>
      </c>
      <c r="G5684" s="44">
        <v>8.5999999999999998E-4</v>
      </c>
      <c r="H5684" s="44">
        <v>1.2363000000000001E-3</v>
      </c>
      <c r="I5684" s="44">
        <v>1.5587999999999999E-3</v>
      </c>
      <c r="J5684" s="44">
        <v>3.2500000000000001E-2</v>
      </c>
      <c r="K5684" s="44">
        <v>1.5729E-2</v>
      </c>
      <c r="L5684" s="44">
        <v>6.1870000000000002E-4</v>
      </c>
      <c r="N5684" s="119"/>
    </row>
    <row r="5685" spans="3:14" ht="15.75" customHeight="1" x14ac:dyDescent="0.25">
      <c r="C5685" s="48"/>
      <c r="F5685" s="101">
        <v>44477</v>
      </c>
      <c r="G5685" s="44">
        <v>8.363E-4</v>
      </c>
      <c r="H5685" s="44">
        <v>1.2113E-3</v>
      </c>
      <c r="I5685" s="44">
        <v>1.565E-3</v>
      </c>
      <c r="J5685" s="44">
        <v>3.2500000000000001E-2</v>
      </c>
      <c r="K5685" s="44">
        <v>1.6064999999999999E-2</v>
      </c>
      <c r="L5685" s="44">
        <v>6.2120000000000003E-4</v>
      </c>
      <c r="N5685" s="119"/>
    </row>
    <row r="5686" spans="3:14" ht="15.75" customHeight="1" x14ac:dyDescent="0.25">
      <c r="C5686" s="48"/>
      <c r="F5686" s="101">
        <v>44481</v>
      </c>
      <c r="G5686" s="44">
        <v>8.788E-4</v>
      </c>
      <c r="H5686" s="44">
        <v>1.2675E-3</v>
      </c>
      <c r="I5686" s="44">
        <v>1.5712999999999999E-3</v>
      </c>
      <c r="J5686" s="44">
        <v>3.2500000000000001E-2</v>
      </c>
      <c r="K5686" s="44">
        <v>1.5768999999999998E-2</v>
      </c>
      <c r="L5686" s="44">
        <v>6.2060000000000001E-4</v>
      </c>
      <c r="N5686" s="119"/>
    </row>
    <row r="5687" spans="3:14" ht="15.75" customHeight="1" x14ac:dyDescent="0.25">
      <c r="C5687" s="48"/>
      <c r="F5687" s="101">
        <v>44482</v>
      </c>
      <c r="G5687" s="44">
        <v>9.0249999999999998E-4</v>
      </c>
      <c r="H5687" s="44">
        <v>1.2374999999999999E-3</v>
      </c>
      <c r="I5687" s="44">
        <v>1.5675000000000001E-3</v>
      </c>
      <c r="J5687" s="44">
        <v>3.2500000000000001E-2</v>
      </c>
      <c r="K5687" s="44">
        <v>1.5368E-2</v>
      </c>
      <c r="L5687" s="44">
        <v>6.179E-4</v>
      </c>
      <c r="N5687" s="119"/>
    </row>
    <row r="5688" spans="3:14" ht="15.75" customHeight="1" x14ac:dyDescent="0.25">
      <c r="C5688" s="48"/>
      <c r="F5688" s="101">
        <v>44483</v>
      </c>
      <c r="G5688" s="44">
        <v>8.5879999999999995E-4</v>
      </c>
      <c r="H5688" s="44">
        <v>1.2225000000000001E-3</v>
      </c>
      <c r="I5688" s="44">
        <v>1.5924999999999999E-3</v>
      </c>
      <c r="J5688" s="44">
        <v>3.2500000000000001E-2</v>
      </c>
      <c r="K5688" s="44">
        <v>1.5106999999999999E-2</v>
      </c>
      <c r="L5688" s="44">
        <v>6.1629999999999996E-4</v>
      </c>
      <c r="N5688" s="119"/>
    </row>
    <row r="5689" spans="3:14" ht="15.75" customHeight="1" x14ac:dyDescent="0.25">
      <c r="C5689" s="48"/>
      <c r="F5689" s="101">
        <v>44484</v>
      </c>
      <c r="G5689" s="44">
        <v>8.0380000000000002E-4</v>
      </c>
      <c r="H5689" s="44">
        <v>1.2363000000000001E-3</v>
      </c>
      <c r="I5689" s="44">
        <v>1.6050000000000001E-3</v>
      </c>
      <c r="J5689" s="44">
        <v>3.2500000000000001E-2</v>
      </c>
      <c r="K5689" s="44">
        <v>1.5755000000000002E-2</v>
      </c>
      <c r="L5689" s="44">
        <v>6.0760000000000002E-4</v>
      </c>
      <c r="N5689" s="119"/>
    </row>
    <row r="5690" spans="3:14" ht="15.75" customHeight="1" x14ac:dyDescent="0.25">
      <c r="C5690" s="48"/>
      <c r="F5690" s="101">
        <v>44487</v>
      </c>
      <c r="G5690" s="44">
        <v>8.5630000000000005E-4</v>
      </c>
      <c r="H5690" s="44">
        <v>1.315E-3</v>
      </c>
      <c r="I5690" s="44">
        <v>1.6624999999999999E-3</v>
      </c>
      <c r="J5690" s="44">
        <v>3.2500000000000001E-2</v>
      </c>
      <c r="K5690" s="44">
        <v>1.6001999999999999E-2</v>
      </c>
      <c r="L5690" s="44">
        <v>6.0249999999999995E-4</v>
      </c>
      <c r="N5690" s="119"/>
    </row>
    <row r="5691" spans="3:14" ht="15.75" customHeight="1" x14ac:dyDescent="0.25">
      <c r="C5691" s="48"/>
      <c r="F5691" s="101">
        <v>44488</v>
      </c>
      <c r="G5691" s="44">
        <v>8.5629999999999994E-4</v>
      </c>
      <c r="H5691" s="44">
        <v>1.2950000000000001E-3</v>
      </c>
      <c r="I5691" s="44">
        <v>1.6750000000000001E-3</v>
      </c>
      <c r="J5691" s="44">
        <v>3.2500000000000001E-2</v>
      </c>
      <c r="K5691" s="44">
        <v>1.6372000000000001E-2</v>
      </c>
      <c r="L5691" s="44">
        <v>6.0030000000000001E-4</v>
      </c>
      <c r="N5691" s="119"/>
    </row>
    <row r="5692" spans="3:14" ht="15.75" customHeight="1" x14ac:dyDescent="0.25">
      <c r="C5692" s="48"/>
      <c r="F5692" s="101">
        <v>44489</v>
      </c>
      <c r="G5692" s="44">
        <v>8.5750000000000008E-4</v>
      </c>
      <c r="H5692" s="44">
        <v>1.2825E-3</v>
      </c>
      <c r="I5692" s="44">
        <v>1.7050000000000001E-3</v>
      </c>
      <c r="J5692" s="44">
        <v>3.2500000000000001E-2</v>
      </c>
      <c r="K5692" s="44">
        <v>1.6567000000000002E-2</v>
      </c>
      <c r="L5692" s="44">
        <v>5.9650000000000002E-4</v>
      </c>
      <c r="N5692" s="119"/>
    </row>
    <row r="5693" spans="3:14" ht="15.75" customHeight="1" x14ac:dyDescent="0.25">
      <c r="C5693" s="48"/>
      <c r="F5693" s="101">
        <v>44490</v>
      </c>
      <c r="G5693" s="44">
        <v>8.9249999999999996E-4</v>
      </c>
      <c r="H5693" s="44">
        <v>1.2388E-3</v>
      </c>
      <c r="I5693" s="44">
        <v>1.7025E-3</v>
      </c>
      <c r="J5693" s="44">
        <v>3.2500000000000001E-2</v>
      </c>
      <c r="K5693" s="44">
        <v>1.7011000000000002E-2</v>
      </c>
      <c r="L5693" s="44">
        <v>5.8920000000000001E-4</v>
      </c>
      <c r="N5693" s="119"/>
    </row>
    <row r="5694" spans="3:14" ht="15.75" customHeight="1" x14ac:dyDescent="0.25">
      <c r="C5694" s="48"/>
      <c r="F5694" s="101">
        <v>44491</v>
      </c>
      <c r="G5694" s="44">
        <v>8.788E-4</v>
      </c>
      <c r="H5694" s="44">
        <v>1.2488E-3</v>
      </c>
      <c r="I5694" s="44">
        <v>1.72E-3</v>
      </c>
      <c r="J5694" s="44">
        <v>3.2500000000000001E-2</v>
      </c>
      <c r="K5694" s="44">
        <v>1.6341999999999999E-2</v>
      </c>
      <c r="L5694" s="44">
        <v>5.8719999999999996E-4</v>
      </c>
      <c r="N5694" s="119"/>
    </row>
    <row r="5695" spans="3:14" ht="15.75" customHeight="1" x14ac:dyDescent="0.25">
      <c r="C5695" s="48"/>
      <c r="F5695" s="101">
        <v>44494</v>
      </c>
      <c r="G5695" s="44">
        <v>8.7749999999999992E-4</v>
      </c>
      <c r="H5695" s="44">
        <v>1.3450000000000001E-3</v>
      </c>
      <c r="I5695" s="44">
        <v>1.7788000000000001E-3</v>
      </c>
      <c r="J5695" s="44">
        <v>3.2500000000000001E-2</v>
      </c>
      <c r="K5695" s="44">
        <v>1.6307000000000002E-2</v>
      </c>
      <c r="L5695" s="44">
        <v>5.9590000000000001E-4</v>
      </c>
      <c r="N5695" s="119"/>
    </row>
    <row r="5696" spans="3:14" ht="15.75" customHeight="1" x14ac:dyDescent="0.25">
      <c r="C5696" s="48"/>
      <c r="F5696" s="101">
        <v>44495</v>
      </c>
      <c r="G5696" s="44">
        <v>8.699999999999999E-4</v>
      </c>
      <c r="H5696" s="44">
        <v>1.3588000000000001E-3</v>
      </c>
      <c r="I5696" s="44">
        <v>1.7625E-3</v>
      </c>
      <c r="J5696" s="44">
        <v>3.2500000000000001E-2</v>
      </c>
      <c r="K5696" s="44">
        <v>1.6079E-2</v>
      </c>
      <c r="L5696" s="44">
        <v>5.9159999999999996E-4</v>
      </c>
      <c r="N5696" s="119"/>
    </row>
    <row r="5697" spans="3:14" ht="15.75" customHeight="1" x14ac:dyDescent="0.25">
      <c r="C5697" s="48"/>
      <c r="F5697" s="101">
        <v>44496</v>
      </c>
      <c r="G5697" s="44">
        <v>8.7000000000000001E-4</v>
      </c>
      <c r="H5697" s="44">
        <v>1.2863E-3</v>
      </c>
      <c r="I5697" s="44">
        <v>1.7963E-3</v>
      </c>
      <c r="J5697" s="44">
        <v>3.2500000000000001E-2</v>
      </c>
      <c r="K5697" s="44">
        <v>1.5413E-2</v>
      </c>
      <c r="L5697" s="44">
        <v>5.978E-4</v>
      </c>
      <c r="N5697" s="119"/>
    </row>
    <row r="5698" spans="3:14" ht="15.75" customHeight="1" x14ac:dyDescent="0.25">
      <c r="C5698" s="48"/>
      <c r="F5698" s="101">
        <v>44497</v>
      </c>
      <c r="G5698" s="44">
        <v>8.6379999999999996E-4</v>
      </c>
      <c r="H5698" s="44">
        <v>1.3163000000000001E-3</v>
      </c>
      <c r="I5698" s="44">
        <v>1.9363E-3</v>
      </c>
      <c r="J5698" s="44">
        <v>3.2500000000000001E-2</v>
      </c>
      <c r="K5698" s="44">
        <v>1.5800000000000002E-2</v>
      </c>
      <c r="L5698" s="44">
        <v>5.911E-4</v>
      </c>
      <c r="N5698" s="119"/>
    </row>
    <row r="5699" spans="3:14" ht="15.75" customHeight="1" x14ac:dyDescent="0.25">
      <c r="C5699" s="48"/>
      <c r="F5699" s="101">
        <v>44498</v>
      </c>
      <c r="G5699" s="44">
        <v>8.7500000000000002E-4</v>
      </c>
      <c r="H5699" s="44">
        <v>1.3225000000000001E-3</v>
      </c>
      <c r="I5699" s="44">
        <v>2.0100000000000001E-3</v>
      </c>
      <c r="J5699" s="44">
        <v>3.2500000000000001E-2</v>
      </c>
      <c r="K5699" s="44">
        <v>1.5609E-2</v>
      </c>
      <c r="L5699" s="44">
        <v>6.043E-4</v>
      </c>
      <c r="N5699" s="119"/>
    </row>
    <row r="5700" spans="3:14" ht="15.75" customHeight="1" x14ac:dyDescent="0.25">
      <c r="C5700" s="48"/>
      <c r="F5700" s="101">
        <v>44501</v>
      </c>
      <c r="G5700" s="44">
        <v>8.1129999999999993E-4</v>
      </c>
      <c r="H5700" s="44">
        <v>1.4088E-3</v>
      </c>
      <c r="I5700" s="44">
        <v>2.1088000000000001E-3</v>
      </c>
      <c r="J5700" s="44">
        <v>3.2500000000000001E-2</v>
      </c>
      <c r="K5700" s="44">
        <v>1.5557000000000001E-2</v>
      </c>
      <c r="L5700" s="44">
        <v>6.2520000000000002E-4</v>
      </c>
      <c r="N5700" s="119"/>
    </row>
    <row r="5701" spans="3:14" ht="15.75" customHeight="1" x14ac:dyDescent="0.25">
      <c r="C5701" s="48"/>
      <c r="F5701" s="101" t="s">
        <v>69</v>
      </c>
      <c r="G5701" s="44">
        <v>8.0879999999999993E-4</v>
      </c>
      <c r="H5701" s="44">
        <v>1.4499999999999999E-3</v>
      </c>
      <c r="I5701" s="44">
        <v>2.2074999999999998E-3</v>
      </c>
      <c r="J5701" s="44">
        <v>3.2500000000000001E-2</v>
      </c>
      <c r="K5701" s="44">
        <v>1.5488E-2</v>
      </c>
      <c r="L5701" s="44">
        <v>6.089E-4</v>
      </c>
      <c r="N5701" s="119"/>
    </row>
    <row r="5702" spans="3:14" ht="15.75" customHeight="1" x14ac:dyDescent="0.25">
      <c r="C5702" s="48"/>
      <c r="F5702" s="101">
        <v>44503</v>
      </c>
      <c r="G5702" s="44">
        <v>8.5500000000000007E-4</v>
      </c>
      <c r="H5702" s="44">
        <v>1.3975000000000001E-3</v>
      </c>
      <c r="I5702" s="44">
        <v>2.1849999999999999E-3</v>
      </c>
      <c r="J5702" s="44">
        <v>3.2500000000000001E-2</v>
      </c>
      <c r="K5702" s="44">
        <v>1.6034E-2</v>
      </c>
      <c r="L5702" s="44">
        <v>6.0269999999999996E-4</v>
      </c>
      <c r="N5702" s="119"/>
    </row>
    <row r="5703" spans="3:14" ht="15.75" customHeight="1" x14ac:dyDescent="0.25">
      <c r="C5703" s="48"/>
      <c r="F5703" s="101">
        <v>44504</v>
      </c>
      <c r="G5703" s="44">
        <v>8.9630000000000005E-4</v>
      </c>
      <c r="H5703" s="44">
        <v>1.4438000000000001E-3</v>
      </c>
      <c r="I5703" s="44">
        <v>2.1324999999999998E-3</v>
      </c>
      <c r="J5703" s="44">
        <v>3.2500000000000001E-2</v>
      </c>
      <c r="K5703" s="44">
        <v>1.5262E-2</v>
      </c>
      <c r="L5703" s="44">
        <v>5.9380000000000001E-4</v>
      </c>
      <c r="N5703" s="119"/>
    </row>
    <row r="5704" spans="3:14" ht="15.75" customHeight="1" x14ac:dyDescent="0.25">
      <c r="C5704" s="48"/>
      <c r="F5704" s="101">
        <v>44505</v>
      </c>
      <c r="G5704" s="44">
        <v>8.8629999999999994E-3</v>
      </c>
      <c r="H5704" s="44">
        <v>1.4274999999999999E-3</v>
      </c>
      <c r="I5704" s="44">
        <v>2.2087999999999999E-3</v>
      </c>
      <c r="J5704" s="44">
        <v>3.2500000000000001E-2</v>
      </c>
      <c r="K5704" s="44">
        <v>1.4513E-2</v>
      </c>
      <c r="L5704" s="44">
        <v>5.9659999999999997E-4</v>
      </c>
      <c r="N5704" s="119"/>
    </row>
    <row r="5705" spans="3:14" ht="15.75" customHeight="1" x14ac:dyDescent="0.25">
      <c r="C5705" s="48"/>
      <c r="F5705" s="101">
        <v>44508</v>
      </c>
      <c r="G5705" s="44">
        <v>9.1129999999999998E-4</v>
      </c>
      <c r="H5705" s="44">
        <v>1.4563E-3</v>
      </c>
      <c r="I5705" s="44">
        <v>2.1900000000000001E-3</v>
      </c>
      <c r="J5705" s="44">
        <v>3.2500000000000001E-2</v>
      </c>
      <c r="K5705" s="44">
        <v>1.4897000000000001E-2</v>
      </c>
      <c r="L5705" s="44">
        <v>5.9749999999999994E-4</v>
      </c>
      <c r="N5705" s="119"/>
    </row>
    <row r="5706" spans="3:14" ht="15.75" customHeight="1" x14ac:dyDescent="0.25">
      <c r="C5706" s="48"/>
      <c r="F5706" s="101">
        <v>44509</v>
      </c>
      <c r="G5706" s="44">
        <v>8.9249999999999996E-4</v>
      </c>
      <c r="H5706" s="44">
        <v>1.495E-3</v>
      </c>
      <c r="I5706" s="44">
        <v>2.1513000000000001E-3</v>
      </c>
      <c r="J5706" s="44">
        <v>3.2500000000000001E-2</v>
      </c>
      <c r="K5706" s="44">
        <v>1.4357999999999999E-2</v>
      </c>
      <c r="L5706" s="44">
        <v>5.909E-4</v>
      </c>
      <c r="N5706" s="119"/>
    </row>
    <row r="5707" spans="3:14" ht="15.75" customHeight="1" x14ac:dyDescent="0.25">
      <c r="C5707" s="48"/>
      <c r="F5707" s="101">
        <v>44510</v>
      </c>
      <c r="G5707" s="44">
        <v>8.9249999999999996E-4</v>
      </c>
      <c r="H5707" s="44">
        <v>1.5437999999999999E-3</v>
      </c>
      <c r="I5707" s="44">
        <v>2.1949999999999999E-3</v>
      </c>
      <c r="J5707" s="44">
        <v>3.2500000000000001E-2</v>
      </c>
      <c r="K5707" s="44">
        <v>1.5493E-2</v>
      </c>
      <c r="L5707" s="44">
        <v>5.9139999999999996E-4</v>
      </c>
      <c r="N5707" s="119"/>
    </row>
    <row r="5708" spans="3:14" ht="15.75" customHeight="1" x14ac:dyDescent="0.25">
      <c r="C5708" s="48"/>
      <c r="F5708" s="101">
        <v>44512</v>
      </c>
      <c r="G5708" s="44">
        <v>8.9130000000000003E-4</v>
      </c>
      <c r="H5708" s="44">
        <v>1.5499999999999999E-3</v>
      </c>
      <c r="I5708" s="44">
        <v>2.2599999999999999E-3</v>
      </c>
      <c r="J5708" s="44">
        <v>3.2500000000000001E-2</v>
      </c>
      <c r="K5708" s="44">
        <v>1.5612999999999998E-2</v>
      </c>
      <c r="L5708" s="44">
        <v>5.8409999999999994E-4</v>
      </c>
    </row>
    <row r="5709" spans="3:14" ht="15.75" customHeight="1" x14ac:dyDescent="0.25">
      <c r="C5709" s="48"/>
      <c r="F5709" s="101">
        <v>44515</v>
      </c>
      <c r="G5709" s="44">
        <v>9.1129999999999998E-4</v>
      </c>
      <c r="H5709" s="44">
        <v>1.5788E-3</v>
      </c>
      <c r="I5709" s="44">
        <v>2.2537999999999998E-3</v>
      </c>
      <c r="J5709" s="44">
        <v>3.2500000000000001E-2</v>
      </c>
      <c r="K5709" s="44">
        <v>1.6145E-2</v>
      </c>
      <c r="L5709" s="44">
        <v>5.7790000000000001E-4</v>
      </c>
    </row>
    <row r="5710" spans="3:14" ht="15.75" customHeight="1" x14ac:dyDescent="0.25">
      <c r="C5710" s="48"/>
      <c r="F5710" s="101">
        <v>44516</v>
      </c>
      <c r="G5710" s="44">
        <v>8.8880000000000003E-4</v>
      </c>
      <c r="H5710" s="44">
        <v>1.6000000000000001E-3</v>
      </c>
      <c r="I5710" s="44">
        <v>2.2775E-3</v>
      </c>
      <c r="J5710" s="44">
        <v>3.2500000000000001E-2</v>
      </c>
      <c r="K5710" s="44">
        <v>1.6334999999999999E-2</v>
      </c>
      <c r="L5710" s="44">
        <v>5.7430000000000003E-4</v>
      </c>
    </row>
    <row r="5711" spans="3:14" ht="15.75" customHeight="1" x14ac:dyDescent="0.25">
      <c r="C5711" s="48"/>
      <c r="F5711" s="101">
        <v>44517</v>
      </c>
      <c r="G5711" s="44">
        <v>8.8749999999999994E-4</v>
      </c>
      <c r="H5711" s="44">
        <v>1.575E-3</v>
      </c>
      <c r="I5711" s="44">
        <v>2.2862999999999998E-3</v>
      </c>
      <c r="J5711" s="44">
        <v>3.2500000000000001E-2</v>
      </c>
      <c r="K5711" s="44">
        <v>1.5889E-2</v>
      </c>
      <c r="L5711" s="44">
        <v>5.6829999999999999E-4</v>
      </c>
    </row>
    <row r="5712" spans="3:14" ht="15.75" customHeight="1" x14ac:dyDescent="0.25">
      <c r="C5712" s="48"/>
      <c r="F5712" s="101">
        <v>44518</v>
      </c>
      <c r="G5712" s="44">
        <v>9.1129999999999998E-4</v>
      </c>
      <c r="H5712" s="44">
        <v>1.5962999999999999E-3</v>
      </c>
      <c r="I5712" s="44">
        <v>2.235E-3</v>
      </c>
      <c r="J5712" s="44">
        <v>3.2500000000000001E-2</v>
      </c>
      <c r="K5712" s="44">
        <v>1.5854999999999998E-2</v>
      </c>
      <c r="L5712" s="44">
        <v>5.6360000000000004E-4</v>
      </c>
    </row>
    <row r="5713" spans="3:12" ht="15.75" customHeight="1" x14ac:dyDescent="0.25">
      <c r="C5713" s="48"/>
      <c r="F5713" s="101">
        <v>44519</v>
      </c>
      <c r="G5713" s="44">
        <v>9.3380000000000004E-4</v>
      </c>
      <c r="H5713" s="44">
        <v>1.64E-3</v>
      </c>
      <c r="I5713" s="44">
        <v>2.2937999999999999E-3</v>
      </c>
      <c r="J5713" s="44">
        <v>3.2500000000000001E-2</v>
      </c>
      <c r="K5713" s="44">
        <v>1.5377E-2</v>
      </c>
      <c r="L5713" s="44">
        <v>5.8679999999999995E-4</v>
      </c>
    </row>
    <row r="5714" spans="3:12" ht="15.75" customHeight="1" x14ac:dyDescent="0.25">
      <c r="C5714" s="48"/>
      <c r="F5714" s="101">
        <v>44522</v>
      </c>
      <c r="G5714" s="44">
        <v>9.2380000000000001E-4</v>
      </c>
      <c r="H5714" s="44">
        <v>1.6963E-3</v>
      </c>
      <c r="I5714" s="44">
        <v>2.4388000000000001E-3</v>
      </c>
      <c r="J5714" s="44">
        <v>3.2500000000000001E-2</v>
      </c>
      <c r="K5714" s="44">
        <v>1.6236E-2</v>
      </c>
      <c r="L5714" s="44">
        <v>6.2729999999999991E-4</v>
      </c>
    </row>
    <row r="5715" spans="3:12" ht="15.75" customHeight="1" x14ac:dyDescent="0.25">
      <c r="C5715" s="48"/>
      <c r="F5715" s="101">
        <v>44523</v>
      </c>
      <c r="G5715" s="44">
        <v>9.2000000000000003E-4</v>
      </c>
      <c r="H5715" s="44">
        <v>1.7799999999999999E-3</v>
      </c>
      <c r="I5715" s="44">
        <v>2.5187999999999999E-3</v>
      </c>
      <c r="J5715" s="44">
        <v>3.2500000000000001E-2</v>
      </c>
      <c r="K5715" s="44">
        <v>1.6650999999999999E-2</v>
      </c>
      <c r="L5715" s="44">
        <v>6.4930000000000001E-4</v>
      </c>
    </row>
    <row r="5716" spans="3:12" ht="15.75" customHeight="1" x14ac:dyDescent="0.25">
      <c r="C5716" s="48"/>
      <c r="F5716" s="101">
        <v>44524</v>
      </c>
      <c r="G5716" s="44">
        <v>9.1629999999999999E-4</v>
      </c>
      <c r="H5716" s="44">
        <v>1.8025000000000001E-3</v>
      </c>
      <c r="I5716" s="44">
        <v>2.5100000000000001E-3</v>
      </c>
      <c r="J5716" s="44">
        <v>3.2500000000000001E-2</v>
      </c>
      <c r="K5716" s="44">
        <v>1.6341000000000001E-2</v>
      </c>
      <c r="L5716" s="44">
        <v>6.5019999999999998E-4</v>
      </c>
    </row>
    <row r="5717" spans="3:12" ht="15.75" customHeight="1" x14ac:dyDescent="0.25">
      <c r="C5717" s="48"/>
      <c r="F5717" s="101">
        <v>44525</v>
      </c>
      <c r="G5717" s="44">
        <v>9.3000000000000005E-4</v>
      </c>
      <c r="H5717" s="44">
        <v>1.7562999999999999E-3</v>
      </c>
      <c r="I5717" s="44">
        <v>2.5912999999999999E-3</v>
      </c>
    </row>
    <row r="5718" spans="3:12" ht="15.75" customHeight="1" x14ac:dyDescent="0.25">
      <c r="C5718" s="48"/>
      <c r="F5718" s="101">
        <v>44526</v>
      </c>
      <c r="G5718" s="44">
        <v>9.0379999999999996E-4</v>
      </c>
      <c r="H5718" s="44">
        <v>1.7538E-3</v>
      </c>
      <c r="I5718" s="44">
        <v>2.4599999999999999E-3</v>
      </c>
      <c r="J5718" s="44">
        <v>3.2500000000000001E-2</v>
      </c>
      <c r="K5718" s="44">
        <v>1.4730999999999999E-2</v>
      </c>
      <c r="L5718" s="44">
        <v>6.4950000000000001E-4</v>
      </c>
    </row>
    <row r="5719" spans="3:12" ht="15.75" customHeight="1" x14ac:dyDescent="0.25">
      <c r="C5719" s="48"/>
      <c r="F5719" s="101">
        <v>44529</v>
      </c>
      <c r="G5719" s="44">
        <v>9.9250000000000011E-4</v>
      </c>
      <c r="H5719" s="44">
        <v>1.7088000000000001E-3</v>
      </c>
      <c r="I5719" s="44">
        <v>2.4599999999999999E-3</v>
      </c>
      <c r="J5719" s="44">
        <v>3.2500000000000001E-2</v>
      </c>
      <c r="K5719" s="44">
        <v>1.4986999999999999E-2</v>
      </c>
      <c r="L5719" s="44">
        <v>6.4670000000000005E-4</v>
      </c>
    </row>
    <row r="5720" spans="3:12" ht="15.75" customHeight="1" x14ac:dyDescent="0.25">
      <c r="C5720" s="48"/>
      <c r="F5720" s="101">
        <v>44530</v>
      </c>
      <c r="G5720" s="44">
        <v>9.3999999999999997E-4</v>
      </c>
      <c r="H5720" s="44">
        <v>1.7324999999999999E-3</v>
      </c>
      <c r="I5720" s="44">
        <v>2.4324999999999998E-3</v>
      </c>
      <c r="J5720" s="44">
        <v>3.2500000000000001E-2</v>
      </c>
      <c r="K5720" s="44">
        <v>1.4442999999999999E-2</v>
      </c>
      <c r="L5720" s="44">
        <v>6.3400000000000001E-4</v>
      </c>
    </row>
    <row r="5721" spans="3:12" ht="15.75" customHeight="1" x14ac:dyDescent="0.25">
      <c r="C5721" s="48"/>
      <c r="F5721" s="101">
        <v>44531</v>
      </c>
      <c r="G5721" s="44">
        <v>1.0263E-3</v>
      </c>
      <c r="H5721" s="44">
        <v>1.7463000000000001E-3</v>
      </c>
      <c r="I5721" s="44">
        <v>2.6950000000000003E-3</v>
      </c>
      <c r="J5721" s="44">
        <v>3.2500000000000001E-2</v>
      </c>
      <c r="K5721" s="44">
        <v>1.4036999999999999E-2</v>
      </c>
      <c r="L5721" s="44">
        <v>6.4019999999999995E-4</v>
      </c>
    </row>
    <row r="5722" spans="3:12" ht="15.75" customHeight="1" x14ac:dyDescent="0.25">
      <c r="C5722" s="48"/>
      <c r="F5722" s="101">
        <v>44532</v>
      </c>
      <c r="G5722" s="44">
        <v>1.0349999999999999E-3</v>
      </c>
      <c r="H5722" s="44">
        <v>1.8013E-3</v>
      </c>
      <c r="I5722" s="44">
        <v>2.6774999999999998E-3</v>
      </c>
      <c r="J5722" s="44">
        <v>3.2500000000000001E-2</v>
      </c>
      <c r="K5722" s="44">
        <v>1.4442999999999999E-2</v>
      </c>
      <c r="L5722" s="44">
        <v>7.1279999999999998E-4</v>
      </c>
    </row>
    <row r="5723" spans="3:12" ht="15.75" customHeight="1" x14ac:dyDescent="0.25">
      <c r="C5723" s="48"/>
      <c r="F5723" s="101">
        <v>44533</v>
      </c>
      <c r="G5723" s="44">
        <v>1.0413E-3</v>
      </c>
      <c r="H5723" s="44">
        <v>1.8763E-3</v>
      </c>
      <c r="I5723" s="44">
        <v>2.7112999999999998E-3</v>
      </c>
      <c r="J5723" s="44">
        <v>3.2500000000000001E-2</v>
      </c>
      <c r="K5723" s="44">
        <v>1.3429999999999999E-2</v>
      </c>
      <c r="L5723" s="44">
        <v>7.5750000000000004E-4</v>
      </c>
    </row>
    <row r="5724" spans="3:12" ht="15.75" customHeight="1" x14ac:dyDescent="0.25">
      <c r="C5724" s="48"/>
      <c r="F5724" s="101">
        <v>44536</v>
      </c>
      <c r="G5724" s="44">
        <v>1.0313E-3</v>
      </c>
      <c r="H5724" s="44">
        <v>1.9E-3</v>
      </c>
      <c r="I5724" s="44">
        <v>2.7625000000000002E-3</v>
      </c>
      <c r="J5724" s="44">
        <v>3.2500000000000001E-2</v>
      </c>
      <c r="K5724" s="44">
        <v>1.4342000000000001E-2</v>
      </c>
      <c r="L5724" s="44">
        <v>6.778E-4</v>
      </c>
    </row>
    <row r="5725" spans="3:12" ht="15.75" customHeight="1" x14ac:dyDescent="0.25">
      <c r="C5725" s="48"/>
      <c r="F5725" s="101">
        <v>44537</v>
      </c>
      <c r="G5725" s="44">
        <v>1.0200000000000001E-3</v>
      </c>
      <c r="H5725" s="44">
        <v>1.9824999999999999E-3</v>
      </c>
      <c r="I5725" s="44">
        <v>2.8338E-3</v>
      </c>
      <c r="J5725" s="44">
        <v>3.2500000000000001E-2</v>
      </c>
      <c r="K5725" s="44">
        <v>1.4733E-2</v>
      </c>
      <c r="L5725" s="44">
        <v>7.226E-4</v>
      </c>
    </row>
    <row r="5726" spans="3:12" ht="15.75" customHeight="1" x14ac:dyDescent="0.25">
      <c r="C5726" s="48"/>
      <c r="F5726" s="101">
        <v>44538</v>
      </c>
      <c r="G5726" s="44">
        <v>1.0138E-3</v>
      </c>
      <c r="H5726" s="44">
        <v>2.0050000000000003E-3</v>
      </c>
      <c r="I5726" s="44">
        <v>2.8812999999999998E-3</v>
      </c>
      <c r="J5726" s="44">
        <v>3.2500000000000001E-2</v>
      </c>
      <c r="K5726" s="44">
        <v>1.5212000000000002E-2</v>
      </c>
      <c r="L5726" s="44">
        <v>7.2170000000000003E-4</v>
      </c>
    </row>
    <row r="5727" spans="3:12" ht="15.75" customHeight="1" x14ac:dyDescent="0.25">
      <c r="C5727" s="48"/>
      <c r="F5727" s="101">
        <v>44539</v>
      </c>
      <c r="G5727" s="44">
        <v>1.0463E-3</v>
      </c>
      <c r="H5727" s="44">
        <v>2.0087999999999998E-3</v>
      </c>
      <c r="I5727" s="44">
        <v>2.8874999999999999E-3</v>
      </c>
      <c r="J5727" s="44">
        <v>3.2500000000000001E-2</v>
      </c>
      <c r="K5727" s="44">
        <v>1.4990000000000002E-2</v>
      </c>
      <c r="L5727" s="44">
        <v>6.7619999999999996E-4</v>
      </c>
    </row>
    <row r="5728" spans="3:12" ht="15.75" customHeight="1" x14ac:dyDescent="0.25">
      <c r="C5728" s="48"/>
      <c r="F5728" s="101">
        <v>44540</v>
      </c>
      <c r="G5728" s="44">
        <v>1.0863000000000001E-3</v>
      </c>
      <c r="H5728" s="44">
        <v>1.9824999999999999E-3</v>
      </c>
      <c r="I5728" s="44">
        <v>2.8825000000000001E-3</v>
      </c>
      <c r="J5728" s="44">
        <v>3.2500000000000001E-2</v>
      </c>
      <c r="K5728" s="44">
        <v>1.4836999999999999E-2</v>
      </c>
      <c r="L5728" s="44">
        <v>6.9519999999999998E-4</v>
      </c>
    </row>
    <row r="5729" spans="3:12" ht="15.75" customHeight="1" x14ac:dyDescent="0.25">
      <c r="C5729" s="48"/>
      <c r="F5729" s="101">
        <v>44543</v>
      </c>
      <c r="G5729" s="44">
        <v>1.0975E-3</v>
      </c>
      <c r="H5729" s="44">
        <v>2.0275000000000002E-3</v>
      </c>
      <c r="I5729" s="44">
        <v>2.9513E-3</v>
      </c>
      <c r="J5729" s="44">
        <v>3.2500000000000001E-2</v>
      </c>
      <c r="K5729" s="44">
        <v>1.4156E-2</v>
      </c>
      <c r="L5729" s="44">
        <v>6.3069999999999999E-4</v>
      </c>
    </row>
    <row r="5730" spans="3:12" ht="15.75" customHeight="1" x14ac:dyDescent="0.25">
      <c r="C5730" s="48"/>
      <c r="F5730" s="101">
        <v>44544</v>
      </c>
      <c r="G5730" s="44">
        <v>1.075E-3</v>
      </c>
      <c r="H5730" s="44">
        <v>2.1088000000000001E-3</v>
      </c>
      <c r="I5730" s="44">
        <v>2.9112999999999999E-3</v>
      </c>
      <c r="J5730" s="44">
        <v>3.2500000000000001E-2</v>
      </c>
      <c r="K5730" s="44">
        <v>1.4411E-2</v>
      </c>
      <c r="L5730" s="44">
        <v>6.2590000000000009E-4</v>
      </c>
    </row>
    <row r="5731" spans="3:12" ht="15.75" customHeight="1" x14ac:dyDescent="0.25">
      <c r="C5731" s="48"/>
      <c r="F5731" s="101">
        <v>44545</v>
      </c>
      <c r="G5731" s="44">
        <v>1.0863000000000001E-3</v>
      </c>
      <c r="H5731" s="44">
        <v>2.1562999999999999E-3</v>
      </c>
      <c r="I5731" s="44">
        <v>3.0149999999999999E-3</v>
      </c>
      <c r="J5731" s="44">
        <v>3.2500000000000001E-2</v>
      </c>
      <c r="K5731" s="44">
        <v>1.4565E-2</v>
      </c>
      <c r="L5731" s="44">
        <v>7.0899999999999999E-4</v>
      </c>
    </row>
    <row r="5732" spans="3:12" ht="15.75" customHeight="1" x14ac:dyDescent="0.25">
      <c r="C5732" s="48"/>
      <c r="F5732" s="101">
        <v>44546</v>
      </c>
      <c r="G5732" s="44">
        <v>1.0388000000000001E-3</v>
      </c>
      <c r="H5732" s="44">
        <v>2.1362999999999998E-3</v>
      </c>
      <c r="I5732" s="44">
        <v>3.1150000000000001E-3</v>
      </c>
      <c r="J5732" s="44">
        <v>3.2500000000000001E-2</v>
      </c>
      <c r="K5732" s="44">
        <v>1.4106E-2</v>
      </c>
      <c r="L5732" s="44">
        <v>7.5889999999999996E-4</v>
      </c>
    </row>
    <row r="5733" spans="3:12" ht="15.75" customHeight="1" x14ac:dyDescent="0.25">
      <c r="C5733" s="48"/>
      <c r="F5733" s="101">
        <v>44547</v>
      </c>
      <c r="G5733" s="44">
        <v>1.0249999999999999E-3</v>
      </c>
      <c r="H5733" s="44">
        <v>2.1263000000000002E-3</v>
      </c>
      <c r="I5733" s="44">
        <v>3.1274999999999996E-3</v>
      </c>
      <c r="J5733" s="44">
        <v>3.2500000000000001E-2</v>
      </c>
      <c r="K5733" s="44">
        <v>1.4020999999999999E-2</v>
      </c>
      <c r="L5733" s="44">
        <v>6.8940000000000006E-4</v>
      </c>
    </row>
    <row r="5734" spans="3:12" ht="15.75" customHeight="1" x14ac:dyDescent="0.25">
      <c r="C5734" s="48"/>
      <c r="F5734" s="101">
        <v>44550</v>
      </c>
      <c r="G5734" s="44">
        <v>1.0349999999999999E-3</v>
      </c>
      <c r="H5734" s="44">
        <v>2.1424999999999999E-3</v>
      </c>
      <c r="I5734" s="44">
        <v>3.1663000000000004E-3</v>
      </c>
      <c r="J5734" s="44">
        <v>3.2500000000000001E-2</v>
      </c>
      <c r="K5734" s="44">
        <v>1.4225000000000002E-2</v>
      </c>
      <c r="L5734" s="44">
        <v>7.919E-4</v>
      </c>
    </row>
    <row r="5735" spans="3:12" ht="15.75" customHeight="1" x14ac:dyDescent="0.25">
      <c r="C5735" s="48"/>
      <c r="F5735" s="101">
        <v>44551</v>
      </c>
      <c r="G5735" s="44">
        <v>1.0425E-3</v>
      </c>
      <c r="H5735" s="44">
        <v>2.16E-3</v>
      </c>
      <c r="I5735" s="44">
        <v>3.2550000000000001E-3</v>
      </c>
      <c r="J5735" s="44">
        <v>3.2500000000000001E-2</v>
      </c>
      <c r="K5735" s="44">
        <v>1.4617E-2</v>
      </c>
      <c r="L5735" s="44">
        <v>7.2330000000000007E-4</v>
      </c>
    </row>
    <row r="5736" spans="3:12" ht="15.75" customHeight="1" x14ac:dyDescent="0.25">
      <c r="C5736" s="48"/>
      <c r="F5736" s="101">
        <v>44552</v>
      </c>
      <c r="G5736" s="44">
        <v>1.0275E-3</v>
      </c>
      <c r="H5736" s="44">
        <v>2.1138000000000003E-3</v>
      </c>
      <c r="I5736" s="44">
        <v>3.2637999999999999E-3</v>
      </c>
      <c r="J5736" s="44">
        <v>3.2500000000000001E-2</v>
      </c>
      <c r="K5736" s="44">
        <v>1.4515E-2</v>
      </c>
      <c r="L5736" s="44">
        <v>7.9180000000000006E-4</v>
      </c>
    </row>
    <row r="5737" spans="3:12" ht="15.75" customHeight="1" x14ac:dyDescent="0.25">
      <c r="C5737" s="48"/>
      <c r="F5737" s="101">
        <v>44553</v>
      </c>
      <c r="G5737" s="44">
        <v>1.0188E-3</v>
      </c>
      <c r="H5737" s="44">
        <v>2.1974999999999998E-3</v>
      </c>
      <c r="I5737" s="44">
        <v>3.3638000000000001E-3</v>
      </c>
      <c r="J5737" s="44">
        <v>3.2500000000000001E-2</v>
      </c>
      <c r="K5737" s="44">
        <v>1.4926999999999999E-2</v>
      </c>
      <c r="L5737" s="44">
        <v>7.7890000000000001E-4</v>
      </c>
    </row>
    <row r="5738" spans="3:12" ht="15.75" customHeight="1" x14ac:dyDescent="0.25">
      <c r="C5738" s="48"/>
      <c r="F5738" s="101">
        <v>44557</v>
      </c>
      <c r="J5738" s="44">
        <v>3.2500000000000001E-2</v>
      </c>
      <c r="K5738" s="44">
        <v>1.4756E-2</v>
      </c>
      <c r="L5738" s="44">
        <v>7.675999999999999E-4</v>
      </c>
    </row>
    <row r="5739" spans="3:12" ht="15.75" customHeight="1" x14ac:dyDescent="0.25">
      <c r="C5739" s="48"/>
      <c r="F5739" s="101">
        <v>44558</v>
      </c>
      <c r="J5739" s="44">
        <v>3.2500000000000001E-2</v>
      </c>
      <c r="K5739" s="44">
        <v>1.4806999999999999E-2</v>
      </c>
      <c r="L5739" s="44">
        <v>7.6560000000000007E-4</v>
      </c>
    </row>
    <row r="5740" spans="3:12" ht="15.75" customHeight="1" x14ac:dyDescent="0.25">
      <c r="C5740" s="48"/>
      <c r="F5740" s="101">
        <v>44559</v>
      </c>
      <c r="G5740" s="44">
        <v>1.0425E-3</v>
      </c>
      <c r="H5740" s="44">
        <v>2.2374999999999999E-3</v>
      </c>
      <c r="I5740" s="44">
        <v>3.5437999999999997E-3</v>
      </c>
      <c r="J5740" s="44">
        <v>3.2500000000000001E-2</v>
      </c>
      <c r="K5740" s="44">
        <v>1.5496000000000001E-2</v>
      </c>
      <c r="L5740" s="44">
        <v>7.9049999999999997E-4</v>
      </c>
    </row>
    <row r="5741" spans="3:12" ht="15.75" customHeight="1" x14ac:dyDescent="0.25">
      <c r="C5741" s="48"/>
    </row>
    <row r="5742" spans="3:12" ht="15.75" customHeight="1" x14ac:dyDescent="0.25">
      <c r="C5742" s="48"/>
    </row>
    <row r="5743" spans="3:12" ht="15.75" customHeight="1" x14ac:dyDescent="0.25">
      <c r="C5743" s="48"/>
    </row>
    <row r="5744" spans="3:12" ht="15.75" customHeight="1" x14ac:dyDescent="0.25">
      <c r="C5744" s="48"/>
    </row>
    <row r="5745" spans="3:3" ht="15.75" customHeight="1" x14ac:dyDescent="0.25">
      <c r="C5745" s="48"/>
    </row>
    <row r="5746" spans="3:3" ht="15.75" customHeight="1" x14ac:dyDescent="0.25">
      <c r="C5746" s="48"/>
    </row>
    <row r="5747" spans="3:3" ht="15.75" customHeight="1" x14ac:dyDescent="0.25">
      <c r="C5747" s="48"/>
    </row>
    <row r="5748" spans="3:3" ht="15.75" customHeight="1" x14ac:dyDescent="0.25">
      <c r="C5748" s="48"/>
    </row>
    <row r="5749" spans="3:3" ht="15.75" customHeight="1" x14ac:dyDescent="0.25">
      <c r="C5749" s="48"/>
    </row>
    <row r="5750" spans="3:3" ht="15.75" customHeight="1" x14ac:dyDescent="0.25">
      <c r="C5750" s="48"/>
    </row>
    <row r="5751" spans="3:3" ht="15.75" customHeight="1" x14ac:dyDescent="0.25">
      <c r="C5751" s="48"/>
    </row>
    <row r="5752" spans="3:3" ht="15.75" customHeight="1" x14ac:dyDescent="0.25">
      <c r="C5752" s="48"/>
    </row>
    <row r="5753" spans="3:3" ht="15.75" customHeight="1" x14ac:dyDescent="0.25">
      <c r="C5753" s="48"/>
    </row>
    <row r="5754" spans="3:3" ht="15.75" customHeight="1" x14ac:dyDescent="0.25">
      <c r="C5754" s="48"/>
    </row>
    <row r="5755" spans="3:3" ht="15.75" customHeight="1" x14ac:dyDescent="0.25">
      <c r="C5755" s="48"/>
    </row>
    <row r="5756" spans="3:3" ht="15.75" customHeight="1" x14ac:dyDescent="0.25">
      <c r="C5756" s="48"/>
    </row>
    <row r="5757" spans="3:3" ht="15.75" customHeight="1" x14ac:dyDescent="0.25">
      <c r="C5757" s="48"/>
    </row>
    <row r="5758" spans="3:3" ht="15.75" customHeight="1" x14ac:dyDescent="0.25">
      <c r="C5758" s="48"/>
    </row>
    <row r="5759" spans="3:3" ht="15.75" customHeight="1" x14ac:dyDescent="0.25">
      <c r="C5759" s="48"/>
    </row>
    <row r="5760" spans="3:3" ht="15.75" customHeight="1" x14ac:dyDescent="0.25">
      <c r="C5760" s="48"/>
    </row>
    <row r="5761" spans="3:3" ht="15.75" customHeight="1" x14ac:dyDescent="0.25">
      <c r="C5761" s="48"/>
    </row>
    <row r="5762" spans="3:3" ht="15.75" customHeight="1" x14ac:dyDescent="0.25">
      <c r="C5762" s="48"/>
    </row>
    <row r="5763" spans="3:3" ht="15.75" customHeight="1" x14ac:dyDescent="0.25">
      <c r="C5763" s="48"/>
    </row>
    <row r="5764" spans="3:3" ht="15.75" customHeight="1" x14ac:dyDescent="0.25">
      <c r="C5764" s="48"/>
    </row>
    <row r="5765" spans="3:3" ht="15.75" customHeight="1" x14ac:dyDescent="0.25">
      <c r="C5765" s="48"/>
    </row>
    <row r="5766" spans="3:3" ht="15.75" customHeight="1" x14ac:dyDescent="0.25">
      <c r="C5766" s="48"/>
    </row>
    <row r="5767" spans="3:3" ht="15.75" customHeight="1" x14ac:dyDescent="0.25">
      <c r="C5767" s="48"/>
    </row>
    <row r="5768" spans="3:3" ht="15.75" customHeight="1" x14ac:dyDescent="0.25">
      <c r="C5768" s="48"/>
    </row>
    <row r="5769" spans="3:3" ht="15.75" customHeight="1" x14ac:dyDescent="0.25">
      <c r="C5769" s="48"/>
    </row>
    <row r="5770" spans="3:3" ht="15.75" customHeight="1" x14ac:dyDescent="0.25">
      <c r="C5770" s="48"/>
    </row>
    <row r="5771" spans="3:3" ht="15.75" customHeight="1" x14ac:dyDescent="0.25">
      <c r="C5771" s="48"/>
    </row>
    <row r="5772" spans="3:3" ht="15.75" customHeight="1" x14ac:dyDescent="0.25">
      <c r="C5772" s="48"/>
    </row>
    <row r="5773" spans="3:3" ht="15.75" customHeight="1" x14ac:dyDescent="0.25">
      <c r="C5773" s="48"/>
    </row>
    <row r="5774" spans="3:3" ht="15.75" customHeight="1" x14ac:dyDescent="0.25">
      <c r="C5774" s="48"/>
    </row>
    <row r="5775" spans="3:3" ht="15.75" customHeight="1" x14ac:dyDescent="0.25">
      <c r="C5775" s="48"/>
    </row>
    <row r="5776" spans="3:3" ht="15.75" customHeight="1" x14ac:dyDescent="0.25">
      <c r="C5776" s="48"/>
    </row>
    <row r="5777" spans="3:3" ht="15.75" customHeight="1" x14ac:dyDescent="0.25">
      <c r="C5777" s="48"/>
    </row>
    <row r="5778" spans="3:3" ht="15.75" customHeight="1" x14ac:dyDescent="0.25">
      <c r="C5778" s="48"/>
    </row>
    <row r="5779" spans="3:3" ht="15.75" customHeight="1" x14ac:dyDescent="0.25">
      <c r="C5779" s="48"/>
    </row>
    <row r="5780" spans="3:3" ht="15.75" customHeight="1" x14ac:dyDescent="0.25">
      <c r="C5780" s="48"/>
    </row>
    <row r="5781" spans="3:3" ht="15.75" customHeight="1" x14ac:dyDescent="0.25">
      <c r="C5781" s="48"/>
    </row>
    <row r="5782" spans="3:3" ht="15.75" customHeight="1" x14ac:dyDescent="0.25">
      <c r="C5782" s="48"/>
    </row>
    <row r="5783" spans="3:3" ht="15.75" customHeight="1" x14ac:dyDescent="0.25">
      <c r="C5783" s="48"/>
    </row>
    <row r="5784" spans="3:3" ht="15.75" customHeight="1" x14ac:dyDescent="0.25">
      <c r="C5784" s="48"/>
    </row>
    <row r="5785" spans="3:3" ht="15.75" customHeight="1" x14ac:dyDescent="0.25">
      <c r="C5785" s="48"/>
    </row>
    <row r="5786" spans="3:3" ht="15.75" customHeight="1" x14ac:dyDescent="0.25">
      <c r="C5786" s="48"/>
    </row>
    <row r="5787" spans="3:3" ht="15.75" customHeight="1" x14ac:dyDescent="0.25">
      <c r="C5787" s="48"/>
    </row>
    <row r="5788" spans="3:3" ht="15.75" customHeight="1" x14ac:dyDescent="0.25">
      <c r="C5788" s="48"/>
    </row>
    <row r="5789" spans="3:3" ht="15.75" customHeight="1" x14ac:dyDescent="0.25">
      <c r="C5789" s="48"/>
    </row>
    <row r="5790" spans="3:3" ht="15.75" customHeight="1" x14ac:dyDescent="0.25">
      <c r="C5790" s="48"/>
    </row>
    <row r="5791" spans="3:3" ht="15.75" customHeight="1" x14ac:dyDescent="0.25">
      <c r="C5791" s="48"/>
    </row>
    <row r="5792" spans="3:3" ht="15.75" customHeight="1" x14ac:dyDescent="0.25">
      <c r="C5792" s="48"/>
    </row>
    <row r="5793" spans="3:3" ht="15.75" customHeight="1" x14ac:dyDescent="0.25">
      <c r="C5793" s="48"/>
    </row>
    <row r="5794" spans="3:3" ht="15.75" customHeight="1" x14ac:dyDescent="0.25">
      <c r="C5794" s="48"/>
    </row>
    <row r="5795" spans="3:3" ht="15.75" customHeight="1" x14ac:dyDescent="0.25">
      <c r="C5795" s="48"/>
    </row>
    <row r="5796" spans="3:3" ht="15.75" customHeight="1" x14ac:dyDescent="0.25">
      <c r="C5796" s="48"/>
    </row>
    <row r="5797" spans="3:3" ht="15.75" customHeight="1" x14ac:dyDescent="0.25">
      <c r="C5797" s="48"/>
    </row>
    <row r="5798" spans="3:3" ht="15.75" customHeight="1" x14ac:dyDescent="0.25">
      <c r="C5798" s="48"/>
    </row>
    <row r="5799" spans="3:3" ht="15.75" customHeight="1" x14ac:dyDescent="0.25">
      <c r="C5799" s="48"/>
    </row>
    <row r="5800" spans="3:3" ht="15.75" customHeight="1" x14ac:dyDescent="0.25">
      <c r="C5800" s="48"/>
    </row>
    <row r="5801" spans="3:3" ht="15.75" customHeight="1" x14ac:dyDescent="0.25">
      <c r="C5801" s="48"/>
    </row>
    <row r="5802" spans="3:3" ht="15.75" customHeight="1" x14ac:dyDescent="0.25">
      <c r="C5802" s="48"/>
    </row>
    <row r="5803" spans="3:3" ht="15.75" customHeight="1" x14ac:dyDescent="0.25">
      <c r="C5803" s="48"/>
    </row>
    <row r="5804" spans="3:3" ht="15.75" customHeight="1" x14ac:dyDescent="0.25">
      <c r="C5804" s="48"/>
    </row>
    <row r="5805" spans="3:3" ht="15.75" customHeight="1" x14ac:dyDescent="0.25">
      <c r="C5805" s="48"/>
    </row>
    <row r="5806" spans="3:3" ht="15.75" customHeight="1" x14ac:dyDescent="0.25">
      <c r="C5806" s="48"/>
    </row>
    <row r="5807" spans="3:3" ht="15.75" customHeight="1" x14ac:dyDescent="0.25">
      <c r="C5807" s="48"/>
    </row>
    <row r="5808" spans="3:3" ht="15.75" customHeight="1" x14ac:dyDescent="0.25">
      <c r="C5808" s="48"/>
    </row>
    <row r="5809" spans="3:3" ht="15.75" customHeight="1" x14ac:dyDescent="0.25">
      <c r="C5809" s="48"/>
    </row>
    <row r="5810" spans="3:3" ht="15.75" customHeight="1" x14ac:dyDescent="0.25">
      <c r="C5810" s="48"/>
    </row>
    <row r="5811" spans="3:3" ht="15.75" customHeight="1" x14ac:dyDescent="0.25">
      <c r="C5811" s="48"/>
    </row>
    <row r="5812" spans="3:3" ht="15.75" customHeight="1" x14ac:dyDescent="0.25">
      <c r="C5812" s="48"/>
    </row>
    <row r="5813" spans="3:3" ht="15.75" customHeight="1" x14ac:dyDescent="0.25">
      <c r="C5813" s="48"/>
    </row>
    <row r="5814" spans="3:3" ht="15.75" customHeight="1" x14ac:dyDescent="0.25">
      <c r="C5814" s="48"/>
    </row>
    <row r="5815" spans="3:3" ht="15.75" customHeight="1" x14ac:dyDescent="0.25">
      <c r="C5815" s="48"/>
    </row>
    <row r="5816" spans="3:3" ht="15.75" customHeight="1" x14ac:dyDescent="0.25">
      <c r="C5816" s="48"/>
    </row>
    <row r="5817" spans="3:3" ht="15.75" customHeight="1" x14ac:dyDescent="0.25">
      <c r="C5817" s="48"/>
    </row>
    <row r="5818" spans="3:3" ht="15.75" customHeight="1" x14ac:dyDescent="0.25">
      <c r="C5818" s="48"/>
    </row>
    <row r="5819" spans="3:3" ht="15.75" customHeight="1" x14ac:dyDescent="0.25">
      <c r="C5819" s="48"/>
    </row>
    <row r="5820" spans="3:3" ht="15.75" customHeight="1" x14ac:dyDescent="0.25">
      <c r="C5820" s="48"/>
    </row>
    <row r="5821" spans="3:3" ht="15.75" customHeight="1" x14ac:dyDescent="0.25">
      <c r="C5821" s="48"/>
    </row>
    <row r="5822" spans="3:3" ht="15.75" customHeight="1" x14ac:dyDescent="0.25">
      <c r="C5822" s="48"/>
    </row>
    <row r="5823" spans="3:3" ht="15.75" customHeight="1" x14ac:dyDescent="0.25">
      <c r="C5823" s="48"/>
    </row>
    <row r="5824" spans="3:3" ht="15.75" customHeight="1" x14ac:dyDescent="0.25">
      <c r="C5824" s="48"/>
    </row>
    <row r="5825" spans="3:3" ht="15.75" customHeight="1" x14ac:dyDescent="0.25">
      <c r="C5825" s="48"/>
    </row>
    <row r="5826" spans="3:3" ht="15.75" customHeight="1" x14ac:dyDescent="0.25">
      <c r="C5826" s="48"/>
    </row>
    <row r="5827" spans="3:3" ht="15.75" customHeight="1" x14ac:dyDescent="0.25">
      <c r="C5827" s="48"/>
    </row>
    <row r="5828" spans="3:3" ht="15.75" customHeight="1" x14ac:dyDescent="0.25">
      <c r="C5828" s="48"/>
    </row>
    <row r="5829" spans="3:3" ht="15.75" customHeight="1" x14ac:dyDescent="0.25">
      <c r="C5829" s="48"/>
    </row>
    <row r="5830" spans="3:3" ht="15.75" customHeight="1" x14ac:dyDescent="0.25">
      <c r="C5830" s="48"/>
    </row>
    <row r="5831" spans="3:3" ht="15.75" customHeight="1" x14ac:dyDescent="0.25">
      <c r="C5831" s="48"/>
    </row>
    <row r="5832" spans="3:3" ht="15.75" customHeight="1" x14ac:dyDescent="0.25">
      <c r="C5832" s="48"/>
    </row>
    <row r="5833" spans="3:3" ht="15.75" customHeight="1" x14ac:dyDescent="0.25">
      <c r="C5833" s="48"/>
    </row>
    <row r="5834" spans="3:3" ht="15.75" customHeight="1" x14ac:dyDescent="0.25">
      <c r="C5834" s="48"/>
    </row>
    <row r="5835" spans="3:3" ht="15.75" customHeight="1" x14ac:dyDescent="0.25">
      <c r="C5835" s="48"/>
    </row>
    <row r="5836" spans="3:3" ht="15.75" customHeight="1" x14ac:dyDescent="0.25">
      <c r="C5836" s="48"/>
    </row>
    <row r="5837" spans="3:3" ht="15.75" customHeight="1" x14ac:dyDescent="0.25">
      <c r="C5837" s="48"/>
    </row>
    <row r="5838" spans="3:3" ht="15.75" customHeight="1" x14ac:dyDescent="0.25">
      <c r="C5838" s="48"/>
    </row>
    <row r="5839" spans="3:3" ht="15.75" customHeight="1" x14ac:dyDescent="0.25">
      <c r="C5839" s="48"/>
    </row>
    <row r="5840" spans="3:3" ht="15.75" customHeight="1" x14ac:dyDescent="0.25">
      <c r="C5840" s="48"/>
    </row>
    <row r="5841" spans="3:3" ht="15.75" customHeight="1" x14ac:dyDescent="0.25">
      <c r="C5841" s="48"/>
    </row>
    <row r="5842" spans="3:3" ht="15.75" customHeight="1" x14ac:dyDescent="0.25">
      <c r="C5842" s="48"/>
    </row>
    <row r="5843" spans="3:3" ht="15.75" customHeight="1" x14ac:dyDescent="0.25">
      <c r="C5843" s="48"/>
    </row>
    <row r="5844" spans="3:3" ht="15.75" customHeight="1" x14ac:dyDescent="0.25">
      <c r="C5844" s="48"/>
    </row>
    <row r="5845" spans="3:3" ht="15.75" customHeight="1" x14ac:dyDescent="0.25">
      <c r="C5845" s="48"/>
    </row>
    <row r="5846" spans="3:3" ht="15.75" customHeight="1" x14ac:dyDescent="0.25">
      <c r="C5846" s="48"/>
    </row>
    <row r="5847" spans="3:3" ht="15.75" customHeight="1" x14ac:dyDescent="0.25">
      <c r="C5847" s="48"/>
    </row>
    <row r="5848" spans="3:3" ht="15.75" customHeight="1" x14ac:dyDescent="0.25">
      <c r="C5848" s="48"/>
    </row>
    <row r="5849" spans="3:3" ht="15.75" customHeight="1" x14ac:dyDescent="0.25">
      <c r="C5849" s="48"/>
    </row>
    <row r="5850" spans="3:3" ht="15.75" customHeight="1" x14ac:dyDescent="0.25">
      <c r="C5850" s="48"/>
    </row>
    <row r="5851" spans="3:3" ht="15.75" customHeight="1" x14ac:dyDescent="0.25">
      <c r="C5851" s="48"/>
    </row>
    <row r="5852" spans="3:3" ht="15.75" customHeight="1" x14ac:dyDescent="0.25">
      <c r="C5852" s="48"/>
    </row>
    <row r="5853" spans="3:3" ht="15.75" customHeight="1" x14ac:dyDescent="0.25">
      <c r="C5853" s="48"/>
    </row>
    <row r="5854" spans="3:3" ht="15.75" customHeight="1" x14ac:dyDescent="0.25">
      <c r="C5854" s="48"/>
    </row>
    <row r="5855" spans="3:3" ht="15.75" customHeight="1" x14ac:dyDescent="0.25">
      <c r="C5855" s="48"/>
    </row>
    <row r="5856" spans="3:3" ht="15.75" customHeight="1" x14ac:dyDescent="0.25">
      <c r="C5856" s="48"/>
    </row>
    <row r="5857" spans="3:3" ht="15.75" customHeight="1" x14ac:dyDescent="0.25">
      <c r="C5857" s="48"/>
    </row>
    <row r="5858" spans="3:3" ht="15.75" customHeight="1" x14ac:dyDescent="0.25">
      <c r="C5858" s="48"/>
    </row>
    <row r="5859" spans="3:3" ht="15.75" customHeight="1" x14ac:dyDescent="0.25">
      <c r="C5859" s="48"/>
    </row>
    <row r="5860" spans="3:3" ht="15.75" customHeight="1" x14ac:dyDescent="0.25">
      <c r="C5860" s="48"/>
    </row>
    <row r="5861" spans="3:3" ht="15.75" customHeight="1" x14ac:dyDescent="0.25">
      <c r="C5861" s="48"/>
    </row>
    <row r="5862" spans="3:3" ht="15.75" customHeight="1" x14ac:dyDescent="0.25">
      <c r="C5862" s="48"/>
    </row>
    <row r="5863" spans="3:3" ht="15.75" customHeight="1" x14ac:dyDescent="0.25">
      <c r="C5863" s="48"/>
    </row>
    <row r="5864" spans="3:3" ht="15.75" customHeight="1" x14ac:dyDescent="0.25">
      <c r="C5864" s="48"/>
    </row>
    <row r="5865" spans="3:3" ht="15.75" customHeight="1" x14ac:dyDescent="0.25">
      <c r="C5865" s="48"/>
    </row>
    <row r="5866" spans="3:3" ht="15.75" customHeight="1" x14ac:dyDescent="0.25">
      <c r="C5866" s="48"/>
    </row>
    <row r="5867" spans="3:3" ht="15.75" customHeight="1" x14ac:dyDescent="0.25">
      <c r="C5867" s="48"/>
    </row>
    <row r="5868" spans="3:3" ht="15.75" customHeight="1" x14ac:dyDescent="0.25">
      <c r="C5868" s="48"/>
    </row>
    <row r="5869" spans="3:3" ht="15.75" customHeight="1" x14ac:dyDescent="0.25">
      <c r="C5869" s="48"/>
    </row>
    <row r="5870" spans="3:3" ht="15.75" customHeight="1" x14ac:dyDescent="0.25">
      <c r="C5870" s="48"/>
    </row>
    <row r="5871" spans="3:3" ht="15.75" customHeight="1" x14ac:dyDescent="0.25">
      <c r="C5871" s="48"/>
    </row>
    <row r="5872" spans="3:3" ht="15.75" customHeight="1" x14ac:dyDescent="0.25">
      <c r="C5872" s="48"/>
    </row>
    <row r="5873" spans="3:3" ht="15.75" customHeight="1" x14ac:dyDescent="0.25">
      <c r="C5873" s="48"/>
    </row>
    <row r="5874" spans="3:3" ht="15.75" customHeight="1" x14ac:dyDescent="0.25">
      <c r="C5874" s="48"/>
    </row>
    <row r="5875" spans="3:3" ht="15.75" customHeight="1" x14ac:dyDescent="0.25">
      <c r="C5875" s="48"/>
    </row>
    <row r="5876" spans="3:3" ht="15.75" customHeight="1" x14ac:dyDescent="0.25">
      <c r="C5876" s="48"/>
    </row>
    <row r="5877" spans="3:3" ht="15.75" customHeight="1" x14ac:dyDescent="0.25">
      <c r="C5877" s="48"/>
    </row>
    <row r="5878" spans="3:3" ht="15.75" customHeight="1" x14ac:dyDescent="0.25">
      <c r="C5878" s="48"/>
    </row>
    <row r="5879" spans="3:3" ht="15.75" customHeight="1" x14ac:dyDescent="0.25">
      <c r="C5879" s="48"/>
    </row>
    <row r="5880" spans="3:3" ht="15.75" customHeight="1" x14ac:dyDescent="0.25">
      <c r="C5880" s="48"/>
    </row>
    <row r="5881" spans="3:3" ht="15.75" customHeight="1" x14ac:dyDescent="0.25">
      <c r="C5881" s="48"/>
    </row>
    <row r="5882" spans="3:3" ht="15.75" customHeight="1" x14ac:dyDescent="0.25">
      <c r="C5882" s="48"/>
    </row>
    <row r="5883" spans="3:3" ht="15.75" customHeight="1" x14ac:dyDescent="0.25">
      <c r="C5883" s="48"/>
    </row>
    <row r="5884" spans="3:3" ht="15.75" customHeight="1" x14ac:dyDescent="0.25">
      <c r="C5884" s="48"/>
    </row>
    <row r="5885" spans="3:3" ht="15.75" customHeight="1" x14ac:dyDescent="0.25">
      <c r="C5885" s="48"/>
    </row>
    <row r="5886" spans="3:3" ht="15.75" customHeight="1" x14ac:dyDescent="0.25">
      <c r="C5886" s="48"/>
    </row>
    <row r="5887" spans="3:3" ht="15.75" customHeight="1" x14ac:dyDescent="0.25">
      <c r="C5887" s="48"/>
    </row>
    <row r="5888" spans="3:3" ht="15.75" customHeight="1" x14ac:dyDescent="0.25">
      <c r="C5888" s="48"/>
    </row>
    <row r="5889" spans="3:3" ht="15.75" customHeight="1" x14ac:dyDescent="0.25">
      <c r="C5889" s="48"/>
    </row>
    <row r="5890" spans="3:3" ht="15.75" customHeight="1" x14ac:dyDescent="0.25">
      <c r="C5890" s="48"/>
    </row>
    <row r="5891" spans="3:3" ht="15.75" customHeight="1" x14ac:dyDescent="0.25">
      <c r="C5891" s="48"/>
    </row>
    <row r="5892" spans="3:3" ht="15.75" customHeight="1" x14ac:dyDescent="0.25">
      <c r="C5892" s="48"/>
    </row>
    <row r="5893" spans="3:3" ht="15.75" customHeight="1" x14ac:dyDescent="0.25">
      <c r="C5893" s="48"/>
    </row>
    <row r="5894" spans="3:3" ht="15.75" customHeight="1" x14ac:dyDescent="0.25">
      <c r="C5894" s="48"/>
    </row>
    <row r="5895" spans="3:3" ht="15.75" customHeight="1" x14ac:dyDescent="0.25">
      <c r="C5895" s="48"/>
    </row>
    <row r="5896" spans="3:3" ht="15.75" customHeight="1" x14ac:dyDescent="0.25">
      <c r="C5896" s="48"/>
    </row>
    <row r="5897" spans="3:3" ht="15.75" customHeight="1" x14ac:dyDescent="0.25">
      <c r="C5897" s="48"/>
    </row>
    <row r="5898" spans="3:3" ht="15.75" customHeight="1" x14ac:dyDescent="0.25">
      <c r="C5898" s="48"/>
    </row>
    <row r="5899" spans="3:3" ht="15.75" customHeight="1" x14ac:dyDescent="0.25">
      <c r="C5899" s="48"/>
    </row>
    <row r="5900" spans="3:3" ht="15.75" customHeight="1" x14ac:dyDescent="0.25">
      <c r="C5900" s="48"/>
    </row>
    <row r="5901" spans="3:3" ht="15.75" customHeight="1" x14ac:dyDescent="0.25">
      <c r="C5901" s="48"/>
    </row>
    <row r="5902" spans="3:3" ht="15.75" customHeight="1" x14ac:dyDescent="0.25">
      <c r="C5902" s="48"/>
    </row>
    <row r="5903" spans="3:3" ht="15.75" customHeight="1" x14ac:dyDescent="0.25">
      <c r="C5903" s="48"/>
    </row>
    <row r="5904" spans="3:3" ht="15.75" customHeight="1" x14ac:dyDescent="0.25">
      <c r="C5904" s="48"/>
    </row>
    <row r="5905" spans="3:3" ht="15.75" customHeight="1" x14ac:dyDescent="0.25">
      <c r="C5905" s="48"/>
    </row>
    <row r="5906" spans="3:3" ht="15.75" customHeight="1" x14ac:dyDescent="0.25">
      <c r="C5906" s="48"/>
    </row>
    <row r="5907" spans="3:3" ht="15.75" customHeight="1" x14ac:dyDescent="0.25">
      <c r="C5907" s="48"/>
    </row>
    <row r="5908" spans="3:3" ht="15.75" customHeight="1" x14ac:dyDescent="0.25">
      <c r="C5908" s="48"/>
    </row>
    <row r="5909" spans="3:3" ht="15.75" customHeight="1" x14ac:dyDescent="0.25">
      <c r="C5909" s="48"/>
    </row>
    <row r="5910" spans="3:3" ht="15.75" customHeight="1" x14ac:dyDescent="0.25">
      <c r="C5910" s="48"/>
    </row>
    <row r="5911" spans="3:3" ht="15.75" customHeight="1" x14ac:dyDescent="0.25">
      <c r="C5911" s="48"/>
    </row>
    <row r="5912" spans="3:3" ht="15.75" customHeight="1" x14ac:dyDescent="0.25">
      <c r="C5912" s="48"/>
    </row>
    <row r="5913" spans="3:3" ht="15.75" customHeight="1" x14ac:dyDescent="0.25">
      <c r="C5913" s="48"/>
    </row>
    <row r="5914" spans="3:3" ht="15.75" customHeight="1" x14ac:dyDescent="0.25">
      <c r="C5914" s="48"/>
    </row>
    <row r="5915" spans="3:3" ht="15.75" customHeight="1" x14ac:dyDescent="0.25">
      <c r="C5915" s="48"/>
    </row>
    <row r="5916" spans="3:3" ht="15.75" customHeight="1" x14ac:dyDescent="0.25">
      <c r="C5916" s="48"/>
    </row>
    <row r="5917" spans="3:3" ht="15.75" customHeight="1" x14ac:dyDescent="0.25">
      <c r="C5917" s="48"/>
    </row>
    <row r="5918" spans="3:3" ht="15.75" customHeight="1" x14ac:dyDescent="0.25">
      <c r="C5918" s="48"/>
    </row>
    <row r="5919" spans="3:3" ht="15.75" customHeight="1" x14ac:dyDescent="0.25">
      <c r="C5919" s="48"/>
    </row>
    <row r="5920" spans="3:3" ht="15.75" customHeight="1" x14ac:dyDescent="0.25">
      <c r="C5920" s="48"/>
    </row>
    <row r="5921" spans="3:3" ht="15.75" customHeight="1" x14ac:dyDescent="0.25">
      <c r="C5921" s="48"/>
    </row>
    <row r="5922" spans="3:3" ht="15.75" customHeight="1" x14ac:dyDescent="0.25">
      <c r="C5922" s="48"/>
    </row>
    <row r="5923" spans="3:3" ht="15.75" customHeight="1" x14ac:dyDescent="0.25">
      <c r="C5923" s="48"/>
    </row>
    <row r="5924" spans="3:3" ht="15.75" customHeight="1" x14ac:dyDescent="0.25">
      <c r="C5924" s="48"/>
    </row>
    <row r="5925" spans="3:3" ht="15.75" customHeight="1" x14ac:dyDescent="0.25">
      <c r="C5925" s="48"/>
    </row>
    <row r="5926" spans="3:3" ht="15.75" customHeight="1" x14ac:dyDescent="0.25">
      <c r="C5926" s="48"/>
    </row>
    <row r="5927" spans="3:3" ht="15.75" customHeight="1" x14ac:dyDescent="0.25">
      <c r="C5927" s="48"/>
    </row>
    <row r="5928" spans="3:3" ht="15.75" customHeight="1" x14ac:dyDescent="0.25">
      <c r="C5928" s="48"/>
    </row>
    <row r="5929" spans="3:3" ht="15.75" customHeight="1" x14ac:dyDescent="0.25">
      <c r="C5929" s="48"/>
    </row>
    <row r="5930" spans="3:3" ht="15.75" customHeight="1" x14ac:dyDescent="0.25">
      <c r="C5930" s="48"/>
    </row>
    <row r="5931" spans="3:3" ht="15.75" customHeight="1" x14ac:dyDescent="0.25">
      <c r="C5931" s="48"/>
    </row>
    <row r="5932" spans="3:3" ht="15.75" customHeight="1" x14ac:dyDescent="0.25">
      <c r="C5932" s="48"/>
    </row>
    <row r="5933" spans="3:3" ht="15.75" customHeight="1" x14ac:dyDescent="0.25">
      <c r="C5933" s="48"/>
    </row>
    <row r="5934" spans="3:3" ht="15.75" customHeight="1" x14ac:dyDescent="0.25">
      <c r="C5934" s="48"/>
    </row>
    <row r="5935" spans="3:3" ht="15.75" customHeight="1" x14ac:dyDescent="0.25">
      <c r="C5935" s="48"/>
    </row>
    <row r="5936" spans="3:3" ht="15.75" customHeight="1" x14ac:dyDescent="0.25">
      <c r="C5936" s="48"/>
    </row>
    <row r="5937" spans="3:3" ht="15.75" customHeight="1" x14ac:dyDescent="0.25">
      <c r="C5937" s="48"/>
    </row>
    <row r="5938" spans="3:3" ht="15.75" customHeight="1" x14ac:dyDescent="0.25">
      <c r="C5938" s="48"/>
    </row>
    <row r="5939" spans="3:3" ht="15.75" customHeight="1" x14ac:dyDescent="0.25">
      <c r="C5939" s="48"/>
    </row>
    <row r="5940" spans="3:3" ht="15.75" customHeight="1" x14ac:dyDescent="0.25">
      <c r="C5940" s="48"/>
    </row>
    <row r="5941" spans="3:3" ht="15.75" customHeight="1" x14ac:dyDescent="0.25">
      <c r="C5941" s="48"/>
    </row>
    <row r="5942" spans="3:3" ht="15.75" customHeight="1" x14ac:dyDescent="0.25">
      <c r="C5942" s="48"/>
    </row>
    <row r="5943" spans="3:3" ht="15.75" customHeight="1" x14ac:dyDescent="0.25">
      <c r="C5943" s="48"/>
    </row>
    <row r="5944" spans="3:3" ht="15.75" customHeight="1" x14ac:dyDescent="0.25">
      <c r="C5944" s="48"/>
    </row>
    <row r="5945" spans="3:3" ht="15.75" customHeight="1" x14ac:dyDescent="0.25">
      <c r="C5945" s="48"/>
    </row>
    <row r="5946" spans="3:3" ht="15.75" customHeight="1" x14ac:dyDescent="0.25">
      <c r="C5946" s="48"/>
    </row>
    <row r="5947" spans="3:3" ht="15.75" customHeight="1" x14ac:dyDescent="0.25">
      <c r="C5947" s="48"/>
    </row>
    <row r="5948" spans="3:3" ht="15.75" customHeight="1" x14ac:dyDescent="0.25">
      <c r="C5948" s="48"/>
    </row>
    <row r="5949" spans="3:3" ht="15.75" customHeight="1" x14ac:dyDescent="0.25">
      <c r="C5949" s="48"/>
    </row>
    <row r="5950" spans="3:3" ht="15.75" customHeight="1" x14ac:dyDescent="0.25">
      <c r="C5950" s="48"/>
    </row>
    <row r="5951" spans="3:3" ht="15.75" customHeight="1" x14ac:dyDescent="0.25">
      <c r="C5951" s="48"/>
    </row>
    <row r="5952" spans="3:3" ht="15.75" customHeight="1" x14ac:dyDescent="0.25">
      <c r="C5952" s="48"/>
    </row>
    <row r="5953" spans="3:3" ht="15.75" customHeight="1" x14ac:dyDescent="0.25">
      <c r="C5953" s="48"/>
    </row>
    <row r="5954" spans="3:3" ht="15.75" customHeight="1" x14ac:dyDescent="0.25">
      <c r="C5954" s="48"/>
    </row>
    <row r="5955" spans="3:3" ht="15.75" customHeight="1" x14ac:dyDescent="0.25">
      <c r="C5955" s="48"/>
    </row>
    <row r="5956" spans="3:3" ht="15.75" customHeight="1" x14ac:dyDescent="0.25">
      <c r="C5956" s="48"/>
    </row>
    <row r="5957" spans="3:3" ht="15.75" customHeight="1" x14ac:dyDescent="0.25">
      <c r="C5957" s="48"/>
    </row>
    <row r="5958" spans="3:3" ht="15.75" customHeight="1" x14ac:dyDescent="0.25">
      <c r="C5958" s="48"/>
    </row>
    <row r="5959" spans="3:3" ht="15.75" customHeight="1" x14ac:dyDescent="0.25">
      <c r="C5959" s="48"/>
    </row>
    <row r="5960" spans="3:3" ht="15.75" customHeight="1" x14ac:dyDescent="0.25">
      <c r="C5960" s="48"/>
    </row>
    <row r="5961" spans="3:3" ht="15.75" customHeight="1" x14ac:dyDescent="0.25">
      <c r="C5961" s="48"/>
    </row>
    <row r="5962" spans="3:3" ht="15.75" customHeight="1" x14ac:dyDescent="0.25">
      <c r="C5962" s="48"/>
    </row>
    <row r="5963" spans="3:3" ht="15.75" customHeight="1" x14ac:dyDescent="0.25">
      <c r="C5963" s="48"/>
    </row>
    <row r="5964" spans="3:3" ht="15.75" customHeight="1" x14ac:dyDescent="0.25">
      <c r="C5964" s="48"/>
    </row>
    <row r="5965" spans="3:3" ht="15.75" customHeight="1" x14ac:dyDescent="0.25">
      <c r="C5965" s="48"/>
    </row>
    <row r="5966" spans="3:3" ht="15.75" customHeight="1" x14ac:dyDescent="0.25">
      <c r="C5966" s="48"/>
    </row>
    <row r="5967" spans="3:3" ht="15.75" customHeight="1" x14ac:dyDescent="0.25">
      <c r="C5967" s="48"/>
    </row>
    <row r="5968" spans="3:3" ht="15.75" customHeight="1" x14ac:dyDescent="0.25">
      <c r="C5968" s="48"/>
    </row>
    <row r="5969" spans="3:3" ht="15.75" customHeight="1" x14ac:dyDescent="0.25">
      <c r="C5969" s="48"/>
    </row>
    <row r="5970" spans="3:3" ht="15.75" customHeight="1" x14ac:dyDescent="0.25">
      <c r="C5970" s="48"/>
    </row>
    <row r="5971" spans="3:3" ht="15.75" customHeight="1" x14ac:dyDescent="0.25">
      <c r="C5971" s="48"/>
    </row>
    <row r="5972" spans="3:3" ht="15.75" customHeight="1" x14ac:dyDescent="0.25">
      <c r="C5972" s="48"/>
    </row>
    <row r="5973" spans="3:3" ht="15.75" customHeight="1" x14ac:dyDescent="0.25">
      <c r="C5973" s="48"/>
    </row>
    <row r="5974" spans="3:3" ht="15.75" customHeight="1" x14ac:dyDescent="0.25">
      <c r="C5974" s="48"/>
    </row>
    <row r="5975" spans="3:3" ht="15.75" customHeight="1" x14ac:dyDescent="0.25">
      <c r="C5975" s="48"/>
    </row>
    <row r="5976" spans="3:3" ht="15.75" customHeight="1" x14ac:dyDescent="0.25">
      <c r="C5976" s="48"/>
    </row>
    <row r="5977" spans="3:3" ht="15.75" customHeight="1" x14ac:dyDescent="0.25">
      <c r="C5977" s="48"/>
    </row>
    <row r="5978" spans="3:3" ht="15.75" customHeight="1" x14ac:dyDescent="0.25">
      <c r="C5978" s="48"/>
    </row>
    <row r="5979" spans="3:3" ht="15.75" customHeight="1" x14ac:dyDescent="0.25">
      <c r="C5979" s="48"/>
    </row>
    <row r="5980" spans="3:3" ht="15.75" customHeight="1" x14ac:dyDescent="0.25">
      <c r="C5980" s="48"/>
    </row>
    <row r="5981" spans="3:3" ht="15.75" customHeight="1" x14ac:dyDescent="0.25">
      <c r="C5981" s="48"/>
    </row>
    <row r="5982" spans="3:3" ht="15.75" customHeight="1" x14ac:dyDescent="0.25">
      <c r="C5982" s="48"/>
    </row>
    <row r="5983" spans="3:3" ht="15.75" customHeight="1" x14ac:dyDescent="0.25">
      <c r="C5983" s="48"/>
    </row>
    <row r="5984" spans="3:3" ht="15.75" customHeight="1" x14ac:dyDescent="0.25">
      <c r="C5984" s="48"/>
    </row>
    <row r="5985" spans="3:3" ht="15.75" customHeight="1" x14ac:dyDescent="0.25">
      <c r="C5985" s="48"/>
    </row>
    <row r="5986" spans="3:3" ht="15.75" customHeight="1" x14ac:dyDescent="0.25">
      <c r="C5986" s="48"/>
    </row>
    <row r="5987" spans="3:3" ht="15.75" customHeight="1" x14ac:dyDescent="0.25">
      <c r="C5987" s="48"/>
    </row>
    <row r="5988" spans="3:3" ht="15.75" customHeight="1" x14ac:dyDescent="0.25">
      <c r="C5988" s="48"/>
    </row>
    <row r="5989" spans="3:3" ht="15.75" customHeight="1" x14ac:dyDescent="0.25">
      <c r="C5989" s="48"/>
    </row>
    <row r="5990" spans="3:3" ht="15.75" customHeight="1" x14ac:dyDescent="0.25">
      <c r="C5990" s="48"/>
    </row>
    <row r="5991" spans="3:3" ht="15.75" customHeight="1" x14ac:dyDescent="0.25">
      <c r="C5991" s="48"/>
    </row>
    <row r="5992" spans="3:3" ht="15.75" customHeight="1" x14ac:dyDescent="0.25">
      <c r="C5992" s="48"/>
    </row>
    <row r="5993" spans="3:3" ht="15.75" customHeight="1" x14ac:dyDescent="0.25">
      <c r="C5993" s="48"/>
    </row>
    <row r="5994" spans="3:3" ht="15.75" customHeight="1" x14ac:dyDescent="0.25">
      <c r="C5994" s="48"/>
    </row>
    <row r="5995" spans="3:3" ht="15.75" customHeight="1" x14ac:dyDescent="0.25">
      <c r="C5995" s="48"/>
    </row>
    <row r="5996" spans="3:3" ht="15.75" customHeight="1" x14ac:dyDescent="0.25">
      <c r="C5996" s="48"/>
    </row>
    <row r="5997" spans="3:3" ht="15.75" customHeight="1" x14ac:dyDescent="0.25">
      <c r="C5997" s="48"/>
    </row>
    <row r="5998" spans="3:3" ht="15.75" customHeight="1" x14ac:dyDescent="0.25">
      <c r="C5998" s="48"/>
    </row>
    <row r="5999" spans="3:3" ht="15.75" customHeight="1" x14ac:dyDescent="0.25">
      <c r="C5999" s="48"/>
    </row>
    <row r="6000" spans="3:3" ht="15.75" customHeight="1" x14ac:dyDescent="0.25">
      <c r="C6000" s="48"/>
    </row>
    <row r="6001" spans="3:3" ht="15.75" customHeight="1" x14ac:dyDescent="0.25">
      <c r="C6001" s="48"/>
    </row>
    <row r="6002" spans="3:3" ht="15.75" customHeight="1" x14ac:dyDescent="0.25">
      <c r="C6002" s="48"/>
    </row>
    <row r="6003" spans="3:3" ht="15.75" customHeight="1" x14ac:dyDescent="0.25">
      <c r="C6003" s="48"/>
    </row>
    <row r="6004" spans="3:3" ht="15.75" customHeight="1" x14ac:dyDescent="0.25">
      <c r="C6004" s="48"/>
    </row>
    <row r="6005" spans="3:3" ht="15.75" customHeight="1" x14ac:dyDescent="0.25">
      <c r="C6005" s="48"/>
    </row>
    <row r="6006" spans="3:3" ht="15.75" customHeight="1" x14ac:dyDescent="0.25">
      <c r="C6006" s="48"/>
    </row>
    <row r="6007" spans="3:3" ht="15.75" customHeight="1" x14ac:dyDescent="0.25">
      <c r="C6007" s="48"/>
    </row>
    <row r="6008" spans="3:3" ht="15.75" customHeight="1" x14ac:dyDescent="0.25">
      <c r="C6008" s="48"/>
    </row>
    <row r="6009" spans="3:3" ht="15.75" customHeight="1" x14ac:dyDescent="0.25">
      <c r="C6009" s="48"/>
    </row>
    <row r="6010" spans="3:3" ht="15.75" customHeight="1" x14ac:dyDescent="0.25">
      <c r="C6010" s="48"/>
    </row>
    <row r="6011" spans="3:3" ht="15.75" customHeight="1" x14ac:dyDescent="0.25">
      <c r="C6011" s="48"/>
    </row>
    <row r="6012" spans="3:3" ht="15.75" customHeight="1" x14ac:dyDescent="0.25">
      <c r="C6012" s="48"/>
    </row>
    <row r="6013" spans="3:3" ht="15.75" customHeight="1" x14ac:dyDescent="0.25">
      <c r="C6013" s="48"/>
    </row>
    <row r="6014" spans="3:3" ht="15.75" customHeight="1" x14ac:dyDescent="0.25">
      <c r="C6014" s="48"/>
    </row>
    <row r="6015" spans="3:3" ht="15.75" customHeight="1" x14ac:dyDescent="0.25">
      <c r="C6015" s="48"/>
    </row>
    <row r="6016" spans="3:3" ht="15.75" customHeight="1" x14ac:dyDescent="0.25">
      <c r="C6016" s="48"/>
    </row>
    <row r="6017" spans="3:3" ht="15.75" customHeight="1" x14ac:dyDescent="0.25">
      <c r="C6017" s="48"/>
    </row>
    <row r="6018" spans="3:3" ht="15.75" customHeight="1" x14ac:dyDescent="0.25">
      <c r="C6018" s="48"/>
    </row>
    <row r="6019" spans="3:3" ht="15.75" customHeight="1" x14ac:dyDescent="0.25">
      <c r="C6019" s="48"/>
    </row>
    <row r="6020" spans="3:3" ht="15.75" customHeight="1" x14ac:dyDescent="0.25">
      <c r="C6020" s="48"/>
    </row>
    <row r="6021" spans="3:3" ht="15.75" customHeight="1" x14ac:dyDescent="0.25">
      <c r="C6021" s="48"/>
    </row>
    <row r="6022" spans="3:3" ht="15.75" customHeight="1" x14ac:dyDescent="0.25">
      <c r="C6022" s="48"/>
    </row>
    <row r="6023" spans="3:3" ht="15.75" customHeight="1" x14ac:dyDescent="0.25">
      <c r="C6023" s="48"/>
    </row>
    <row r="6024" spans="3:3" ht="15.75" customHeight="1" x14ac:dyDescent="0.25">
      <c r="C6024" s="48"/>
    </row>
    <row r="6025" spans="3:3" ht="15.75" customHeight="1" x14ac:dyDescent="0.25">
      <c r="C6025" s="48"/>
    </row>
    <row r="6026" spans="3:3" ht="15.75" customHeight="1" x14ac:dyDescent="0.25">
      <c r="C6026" s="48"/>
    </row>
    <row r="6027" spans="3:3" ht="15.75" customHeight="1" x14ac:dyDescent="0.25">
      <c r="C6027" s="48"/>
    </row>
    <row r="6028" spans="3:3" ht="15.75" customHeight="1" x14ac:dyDescent="0.25">
      <c r="C6028" s="48"/>
    </row>
    <row r="6029" spans="3:3" ht="15.75" customHeight="1" x14ac:dyDescent="0.25">
      <c r="C6029" s="48"/>
    </row>
    <row r="6030" spans="3:3" ht="15.75" customHeight="1" x14ac:dyDescent="0.25">
      <c r="C6030" s="48"/>
    </row>
    <row r="6031" spans="3:3" ht="15.75" customHeight="1" x14ac:dyDescent="0.25">
      <c r="C6031" s="48"/>
    </row>
    <row r="6032" spans="3:3" ht="15.75" customHeight="1" x14ac:dyDescent="0.25">
      <c r="C6032" s="48"/>
    </row>
    <row r="6033" spans="3:3" ht="15.75" customHeight="1" x14ac:dyDescent="0.25">
      <c r="C6033" s="48"/>
    </row>
    <row r="6034" spans="3:3" ht="15.75" customHeight="1" x14ac:dyDescent="0.25">
      <c r="C6034" s="48"/>
    </row>
    <row r="6035" spans="3:3" ht="15.75" customHeight="1" x14ac:dyDescent="0.25">
      <c r="C6035" s="48"/>
    </row>
    <row r="6036" spans="3:3" ht="15.75" customHeight="1" x14ac:dyDescent="0.25">
      <c r="C6036" s="48"/>
    </row>
    <row r="6037" spans="3:3" ht="15.75" customHeight="1" x14ac:dyDescent="0.25">
      <c r="C6037" s="48"/>
    </row>
    <row r="6038" spans="3:3" ht="15.75" customHeight="1" x14ac:dyDescent="0.25">
      <c r="C6038" s="48"/>
    </row>
    <row r="6039" spans="3:3" ht="15.75" customHeight="1" x14ac:dyDescent="0.25">
      <c r="C6039" s="48"/>
    </row>
    <row r="6040" spans="3:3" ht="15.75" customHeight="1" x14ac:dyDescent="0.25">
      <c r="C6040" s="48"/>
    </row>
    <row r="6041" spans="3:3" ht="15.75" customHeight="1" x14ac:dyDescent="0.25">
      <c r="C6041" s="48"/>
    </row>
    <row r="6042" spans="3:3" ht="15.75" customHeight="1" x14ac:dyDescent="0.25">
      <c r="C6042" s="48"/>
    </row>
    <row r="6043" spans="3:3" ht="15.75" customHeight="1" x14ac:dyDescent="0.25">
      <c r="C6043" s="48"/>
    </row>
    <row r="6044" spans="3:3" ht="15.75" customHeight="1" x14ac:dyDescent="0.25">
      <c r="C6044" s="48"/>
    </row>
    <row r="6045" spans="3:3" ht="15.75" customHeight="1" x14ac:dyDescent="0.25">
      <c r="C6045" s="48"/>
    </row>
    <row r="6046" spans="3:3" ht="15.75" customHeight="1" x14ac:dyDescent="0.25">
      <c r="C6046" s="48"/>
    </row>
    <row r="6047" spans="3:3" ht="15.75" customHeight="1" x14ac:dyDescent="0.25">
      <c r="C6047" s="48"/>
    </row>
    <row r="6048" spans="3:3" ht="15.75" customHeight="1" x14ac:dyDescent="0.25">
      <c r="C6048" s="48"/>
    </row>
    <row r="6049" spans="3:3" ht="15.75" customHeight="1" x14ac:dyDescent="0.25">
      <c r="C6049" s="48"/>
    </row>
    <row r="6050" spans="3:3" ht="15.75" customHeight="1" x14ac:dyDescent="0.25">
      <c r="C6050" s="48"/>
    </row>
    <row r="6051" spans="3:3" ht="15.75" customHeight="1" x14ac:dyDescent="0.25">
      <c r="C6051" s="48"/>
    </row>
    <row r="6052" spans="3:3" ht="15.75" customHeight="1" x14ac:dyDescent="0.25">
      <c r="C6052" s="48"/>
    </row>
    <row r="6053" spans="3:3" ht="15.75" customHeight="1" x14ac:dyDescent="0.25">
      <c r="C6053" s="48"/>
    </row>
    <row r="6054" spans="3:3" ht="15.75" customHeight="1" x14ac:dyDescent="0.25">
      <c r="C6054" s="48"/>
    </row>
    <row r="6055" spans="3:3" ht="15.75" customHeight="1" x14ac:dyDescent="0.25">
      <c r="C6055" s="48"/>
    </row>
    <row r="6056" spans="3:3" ht="15.75" customHeight="1" x14ac:dyDescent="0.25">
      <c r="C6056" s="48"/>
    </row>
    <row r="6057" spans="3:3" ht="15.75" customHeight="1" x14ac:dyDescent="0.25">
      <c r="C6057" s="48"/>
    </row>
    <row r="6058" spans="3:3" ht="15.75" customHeight="1" x14ac:dyDescent="0.25">
      <c r="C6058" s="48"/>
    </row>
    <row r="6059" spans="3:3" ht="15.75" customHeight="1" x14ac:dyDescent="0.25">
      <c r="C6059" s="48"/>
    </row>
    <row r="6060" spans="3:3" ht="15.75" customHeight="1" x14ac:dyDescent="0.25">
      <c r="C6060" s="48"/>
    </row>
    <row r="6061" spans="3:3" ht="15.75" customHeight="1" x14ac:dyDescent="0.25">
      <c r="C6061" s="48"/>
    </row>
    <row r="6062" spans="3:3" ht="15.75" customHeight="1" x14ac:dyDescent="0.25">
      <c r="C6062" s="48"/>
    </row>
    <row r="6063" spans="3:3" ht="15.75" customHeight="1" x14ac:dyDescent="0.25">
      <c r="C6063" s="48"/>
    </row>
    <row r="6064" spans="3:3" ht="15.75" customHeight="1" x14ac:dyDescent="0.25">
      <c r="C6064" s="48"/>
    </row>
    <row r="6065" spans="3:3" ht="15.75" customHeight="1" x14ac:dyDescent="0.25">
      <c r="C6065" s="48"/>
    </row>
    <row r="6066" spans="3:3" ht="15.75" customHeight="1" x14ac:dyDescent="0.25">
      <c r="C6066" s="48"/>
    </row>
    <row r="6067" spans="3:3" ht="15.75" customHeight="1" x14ac:dyDescent="0.25">
      <c r="C6067" s="48"/>
    </row>
    <row r="6068" spans="3:3" ht="15.75" customHeight="1" x14ac:dyDescent="0.25">
      <c r="C6068" s="48"/>
    </row>
    <row r="6069" spans="3:3" ht="15.75" customHeight="1" x14ac:dyDescent="0.25">
      <c r="C6069" s="48"/>
    </row>
    <row r="6070" spans="3:3" ht="15.75" customHeight="1" x14ac:dyDescent="0.25">
      <c r="C6070" s="48"/>
    </row>
    <row r="6071" spans="3:3" ht="15.75" customHeight="1" x14ac:dyDescent="0.25">
      <c r="C6071" s="48"/>
    </row>
    <row r="6072" spans="3:3" ht="15.75" customHeight="1" x14ac:dyDescent="0.25">
      <c r="C6072" s="48"/>
    </row>
    <row r="6073" spans="3:3" ht="15.75" customHeight="1" x14ac:dyDescent="0.25">
      <c r="C6073" s="48"/>
    </row>
    <row r="6074" spans="3:3" ht="15.75" customHeight="1" x14ac:dyDescent="0.25">
      <c r="C6074" s="48"/>
    </row>
    <row r="6075" spans="3:3" ht="15.75" customHeight="1" x14ac:dyDescent="0.25">
      <c r="C6075" s="48"/>
    </row>
    <row r="6076" spans="3:3" ht="15.75" customHeight="1" x14ac:dyDescent="0.25">
      <c r="C6076" s="48"/>
    </row>
    <row r="6077" spans="3:3" ht="15.75" customHeight="1" x14ac:dyDescent="0.25">
      <c r="C6077" s="48"/>
    </row>
    <row r="6078" spans="3:3" ht="15.75" customHeight="1" x14ac:dyDescent="0.25">
      <c r="C6078" s="48"/>
    </row>
    <row r="6079" spans="3:3" ht="15.75" customHeight="1" x14ac:dyDescent="0.25">
      <c r="C6079" s="48"/>
    </row>
    <row r="6080" spans="3:3" ht="15.75" customHeight="1" x14ac:dyDescent="0.25">
      <c r="C6080" s="48"/>
    </row>
    <row r="6081" spans="3:3" ht="15.75" customHeight="1" x14ac:dyDescent="0.25">
      <c r="C6081" s="48"/>
    </row>
    <row r="6082" spans="3:3" ht="15.75" customHeight="1" x14ac:dyDescent="0.25">
      <c r="C6082" s="48"/>
    </row>
    <row r="6083" spans="3:3" ht="15.75" customHeight="1" x14ac:dyDescent="0.25">
      <c r="C6083" s="48"/>
    </row>
    <row r="6084" spans="3:3" ht="15.75" customHeight="1" x14ac:dyDescent="0.25">
      <c r="C6084" s="48"/>
    </row>
    <row r="6085" spans="3:3" ht="15.75" customHeight="1" x14ac:dyDescent="0.25">
      <c r="C6085" s="48"/>
    </row>
    <row r="6086" spans="3:3" ht="15.75" customHeight="1" x14ac:dyDescent="0.25">
      <c r="C6086" s="48"/>
    </row>
    <row r="6087" spans="3:3" ht="15.75" customHeight="1" x14ac:dyDescent="0.25">
      <c r="C6087" s="48"/>
    </row>
    <row r="6088" spans="3:3" ht="15.75" customHeight="1" x14ac:dyDescent="0.25">
      <c r="C6088" s="48"/>
    </row>
    <row r="6089" spans="3:3" ht="15.75" customHeight="1" x14ac:dyDescent="0.25">
      <c r="C6089" s="48"/>
    </row>
    <row r="6090" spans="3:3" ht="15.75" customHeight="1" x14ac:dyDescent="0.25">
      <c r="C6090" s="48"/>
    </row>
    <row r="6091" spans="3:3" ht="15.75" customHeight="1" x14ac:dyDescent="0.25">
      <c r="C6091" s="48"/>
    </row>
    <row r="6092" spans="3:3" ht="15.75" customHeight="1" x14ac:dyDescent="0.25">
      <c r="C6092" s="48"/>
    </row>
    <row r="6093" spans="3:3" ht="15.75" customHeight="1" x14ac:dyDescent="0.25">
      <c r="C6093" s="48"/>
    </row>
    <row r="6094" spans="3:3" ht="15.75" customHeight="1" x14ac:dyDescent="0.25">
      <c r="C6094" s="48"/>
    </row>
    <row r="6095" spans="3:3" ht="15.75" customHeight="1" x14ac:dyDescent="0.25">
      <c r="C6095" s="48"/>
    </row>
    <row r="6096" spans="3:3" ht="15.75" customHeight="1" x14ac:dyDescent="0.25">
      <c r="C6096" s="48"/>
    </row>
    <row r="6097" spans="3:3" ht="15.75" customHeight="1" x14ac:dyDescent="0.25">
      <c r="C6097" s="48"/>
    </row>
    <row r="6098" spans="3:3" ht="15.75" customHeight="1" x14ac:dyDescent="0.25">
      <c r="C6098" s="48"/>
    </row>
    <row r="6099" spans="3:3" ht="15.75" customHeight="1" x14ac:dyDescent="0.25">
      <c r="C6099" s="48"/>
    </row>
    <row r="6100" spans="3:3" ht="15.75" customHeight="1" x14ac:dyDescent="0.25">
      <c r="C6100" s="48"/>
    </row>
    <row r="6101" spans="3:3" ht="15.75" customHeight="1" x14ac:dyDescent="0.25">
      <c r="C6101" s="48"/>
    </row>
    <row r="6102" spans="3:3" ht="15.75" customHeight="1" x14ac:dyDescent="0.25">
      <c r="C6102" s="48"/>
    </row>
    <row r="6103" spans="3:3" ht="15.75" customHeight="1" x14ac:dyDescent="0.25">
      <c r="C6103" s="48"/>
    </row>
    <row r="6104" spans="3:3" ht="15.75" customHeight="1" x14ac:dyDescent="0.25">
      <c r="C6104" s="48"/>
    </row>
    <row r="6105" spans="3:3" ht="15.75" customHeight="1" x14ac:dyDescent="0.25">
      <c r="C6105" s="48"/>
    </row>
    <row r="6106" spans="3:3" ht="15.75" customHeight="1" x14ac:dyDescent="0.25">
      <c r="C6106" s="48"/>
    </row>
    <row r="6107" spans="3:3" ht="15.75" customHeight="1" x14ac:dyDescent="0.25">
      <c r="C6107" s="48"/>
    </row>
    <row r="6108" spans="3:3" ht="15.75" customHeight="1" x14ac:dyDescent="0.25">
      <c r="C6108" s="48"/>
    </row>
    <row r="6109" spans="3:3" ht="15.75" customHeight="1" x14ac:dyDescent="0.25">
      <c r="C6109" s="48"/>
    </row>
    <row r="6110" spans="3:3" ht="15.75" customHeight="1" x14ac:dyDescent="0.25">
      <c r="C6110" s="48"/>
    </row>
    <row r="6111" spans="3:3" ht="15.75" customHeight="1" x14ac:dyDescent="0.25">
      <c r="C6111" s="48"/>
    </row>
    <row r="6112" spans="3:3" ht="15.75" customHeight="1" x14ac:dyDescent="0.25">
      <c r="C6112" s="48"/>
    </row>
    <row r="6113" spans="3:3" ht="15.75" customHeight="1" x14ac:dyDescent="0.25">
      <c r="C6113" s="48"/>
    </row>
    <row r="6114" spans="3:3" ht="15.75" customHeight="1" x14ac:dyDescent="0.25">
      <c r="C6114" s="48"/>
    </row>
    <row r="6115" spans="3:3" ht="15.75" customHeight="1" x14ac:dyDescent="0.25">
      <c r="C6115" s="48"/>
    </row>
    <row r="6116" spans="3:3" ht="15.75" customHeight="1" x14ac:dyDescent="0.25">
      <c r="C6116" s="48"/>
    </row>
    <row r="6117" spans="3:3" ht="15.75" customHeight="1" x14ac:dyDescent="0.25">
      <c r="C6117" s="48"/>
    </row>
    <row r="6118" spans="3:3" ht="15.75" customHeight="1" x14ac:dyDescent="0.25">
      <c r="C6118" s="48"/>
    </row>
    <row r="6119" spans="3:3" ht="15.75" customHeight="1" x14ac:dyDescent="0.25">
      <c r="C6119" s="48"/>
    </row>
    <row r="6120" spans="3:3" ht="15.75" customHeight="1" x14ac:dyDescent="0.25">
      <c r="C6120" s="48"/>
    </row>
    <row r="6121" spans="3:3" ht="15.75" customHeight="1" x14ac:dyDescent="0.25">
      <c r="C6121" s="48"/>
    </row>
    <row r="6122" spans="3:3" ht="15.75" customHeight="1" x14ac:dyDescent="0.25">
      <c r="C6122" s="48"/>
    </row>
    <row r="6123" spans="3:3" ht="15.75" customHeight="1" x14ac:dyDescent="0.25">
      <c r="C6123" s="48"/>
    </row>
    <row r="6124" spans="3:3" ht="15.75" customHeight="1" x14ac:dyDescent="0.25">
      <c r="C6124" s="48"/>
    </row>
    <row r="6125" spans="3:3" ht="15.75" customHeight="1" x14ac:dyDescent="0.25">
      <c r="C6125" s="48"/>
    </row>
    <row r="6126" spans="3:3" ht="15.75" customHeight="1" x14ac:dyDescent="0.25">
      <c r="C6126" s="48"/>
    </row>
    <row r="6127" spans="3:3" ht="15.75" customHeight="1" x14ac:dyDescent="0.25">
      <c r="C6127" s="48"/>
    </row>
    <row r="6128" spans="3:3" ht="15.75" customHeight="1" x14ac:dyDescent="0.25">
      <c r="C6128" s="48"/>
    </row>
    <row r="6129" spans="3:3" ht="15.75" customHeight="1" x14ac:dyDescent="0.25">
      <c r="C6129" s="48"/>
    </row>
    <row r="6130" spans="3:3" ht="15.75" customHeight="1" x14ac:dyDescent="0.25">
      <c r="C6130" s="48"/>
    </row>
    <row r="6131" spans="3:3" ht="15.75" customHeight="1" x14ac:dyDescent="0.25">
      <c r="C6131" s="48"/>
    </row>
    <row r="6132" spans="3:3" ht="15.75" customHeight="1" x14ac:dyDescent="0.25">
      <c r="C6132" s="48"/>
    </row>
    <row r="6133" spans="3:3" ht="15.75" customHeight="1" x14ac:dyDescent="0.25">
      <c r="C6133" s="48"/>
    </row>
    <row r="6134" spans="3:3" ht="15.75" customHeight="1" x14ac:dyDescent="0.25">
      <c r="C6134" s="48"/>
    </row>
    <row r="6135" spans="3:3" ht="15.75" customHeight="1" x14ac:dyDescent="0.25">
      <c r="C6135" s="48"/>
    </row>
    <row r="6136" spans="3:3" ht="15.75" customHeight="1" x14ac:dyDescent="0.25">
      <c r="C6136" s="48"/>
    </row>
    <row r="6137" spans="3:3" ht="15.75" customHeight="1" x14ac:dyDescent="0.25">
      <c r="C6137" s="48"/>
    </row>
    <row r="6138" spans="3:3" ht="15.75" customHeight="1" x14ac:dyDescent="0.25">
      <c r="C6138" s="48"/>
    </row>
    <row r="6139" spans="3:3" ht="15.75" customHeight="1" x14ac:dyDescent="0.25">
      <c r="C6139" s="48"/>
    </row>
    <row r="6140" spans="3:3" ht="15.75" customHeight="1" x14ac:dyDescent="0.25">
      <c r="C6140" s="48"/>
    </row>
    <row r="6141" spans="3:3" ht="15.75" customHeight="1" x14ac:dyDescent="0.25">
      <c r="C6141" s="48"/>
    </row>
    <row r="6142" spans="3:3" ht="15.75" customHeight="1" x14ac:dyDescent="0.25">
      <c r="C6142" s="48"/>
    </row>
    <row r="6143" spans="3:3" ht="15.75" customHeight="1" x14ac:dyDescent="0.25">
      <c r="C6143" s="48"/>
    </row>
    <row r="6144" spans="3:3" ht="15.75" customHeight="1" x14ac:dyDescent="0.25">
      <c r="C6144" s="48"/>
    </row>
    <row r="6145" spans="3:3" ht="15.75" customHeight="1" x14ac:dyDescent="0.25">
      <c r="C6145" s="48"/>
    </row>
    <row r="6146" spans="3:3" ht="15.75" customHeight="1" x14ac:dyDescent="0.25">
      <c r="C6146" s="48"/>
    </row>
    <row r="6147" spans="3:3" ht="15.75" customHeight="1" x14ac:dyDescent="0.25">
      <c r="C6147" s="48"/>
    </row>
    <row r="6148" spans="3:3" ht="15.75" customHeight="1" x14ac:dyDescent="0.25">
      <c r="C6148" s="48"/>
    </row>
    <row r="6149" spans="3:3" ht="15.75" customHeight="1" x14ac:dyDescent="0.25">
      <c r="C6149" s="48"/>
    </row>
    <row r="6150" spans="3:3" ht="15.75" customHeight="1" x14ac:dyDescent="0.25">
      <c r="C6150" s="48"/>
    </row>
    <row r="6151" spans="3:3" ht="15.75" customHeight="1" x14ac:dyDescent="0.25">
      <c r="C6151" s="48"/>
    </row>
    <row r="6152" spans="3:3" ht="15.75" customHeight="1" x14ac:dyDescent="0.25">
      <c r="C6152" s="48"/>
    </row>
    <row r="6153" spans="3:3" ht="15.75" customHeight="1" x14ac:dyDescent="0.25">
      <c r="C6153" s="48"/>
    </row>
    <row r="6154" spans="3:3" ht="15.75" customHeight="1" x14ac:dyDescent="0.25">
      <c r="C6154" s="48"/>
    </row>
    <row r="6155" spans="3:3" ht="15.75" customHeight="1" x14ac:dyDescent="0.25">
      <c r="C6155" s="48"/>
    </row>
    <row r="6156" spans="3:3" ht="15.75" customHeight="1" x14ac:dyDescent="0.25">
      <c r="C6156" s="48"/>
    </row>
    <row r="6157" spans="3:3" ht="15.75" customHeight="1" x14ac:dyDescent="0.25">
      <c r="C6157" s="48"/>
    </row>
    <row r="6158" spans="3:3" ht="15.75" customHeight="1" x14ac:dyDescent="0.25">
      <c r="C6158" s="48"/>
    </row>
    <row r="6159" spans="3:3" ht="15.75" customHeight="1" x14ac:dyDescent="0.25">
      <c r="C6159" s="48"/>
    </row>
    <row r="6160" spans="3:3" ht="15.75" customHeight="1" x14ac:dyDescent="0.25">
      <c r="C6160" s="48"/>
    </row>
    <row r="6161" spans="3:3" ht="15.75" customHeight="1" x14ac:dyDescent="0.25">
      <c r="C6161" s="48"/>
    </row>
    <row r="6162" spans="3:3" ht="15.75" customHeight="1" x14ac:dyDescent="0.25">
      <c r="C6162" s="48"/>
    </row>
    <row r="6163" spans="3:3" ht="15.75" customHeight="1" x14ac:dyDescent="0.25">
      <c r="C6163" s="48"/>
    </row>
    <row r="6164" spans="3:3" ht="15.75" customHeight="1" x14ac:dyDescent="0.25">
      <c r="C6164" s="48"/>
    </row>
    <row r="6165" spans="3:3" ht="15.75" customHeight="1" x14ac:dyDescent="0.25">
      <c r="C6165" s="48"/>
    </row>
    <row r="6166" spans="3:3" ht="15.75" customHeight="1" x14ac:dyDescent="0.25">
      <c r="C6166" s="48"/>
    </row>
    <row r="6167" spans="3:3" ht="15.75" customHeight="1" x14ac:dyDescent="0.25">
      <c r="C6167" s="48"/>
    </row>
    <row r="6168" spans="3:3" ht="15.75" customHeight="1" x14ac:dyDescent="0.25">
      <c r="C6168" s="48"/>
    </row>
    <row r="6169" spans="3:3" ht="15.75" customHeight="1" x14ac:dyDescent="0.25">
      <c r="C6169" s="48"/>
    </row>
    <row r="6170" spans="3:3" ht="15.75" customHeight="1" x14ac:dyDescent="0.25">
      <c r="C6170" s="48"/>
    </row>
    <row r="6171" spans="3:3" ht="15.75" customHeight="1" x14ac:dyDescent="0.25">
      <c r="C6171" s="48"/>
    </row>
    <row r="6172" spans="3:3" ht="15.75" customHeight="1" x14ac:dyDescent="0.25">
      <c r="C6172" s="48"/>
    </row>
    <row r="6173" spans="3:3" ht="15.75" customHeight="1" x14ac:dyDescent="0.25">
      <c r="C6173" s="48"/>
    </row>
    <row r="6174" spans="3:3" ht="15.75" customHeight="1" x14ac:dyDescent="0.25">
      <c r="C6174" s="48"/>
    </row>
    <row r="6175" spans="3:3" ht="15.75" customHeight="1" x14ac:dyDescent="0.25">
      <c r="C6175" s="48"/>
    </row>
    <row r="6176" spans="3:3" ht="15.75" customHeight="1" x14ac:dyDescent="0.25">
      <c r="C6176" s="48"/>
    </row>
    <row r="6177" spans="3:3" ht="15.75" customHeight="1" x14ac:dyDescent="0.25">
      <c r="C6177" s="48"/>
    </row>
    <row r="6178" spans="3:3" ht="15.75" customHeight="1" x14ac:dyDescent="0.25">
      <c r="C6178" s="48"/>
    </row>
    <row r="6179" spans="3:3" ht="15.75" customHeight="1" x14ac:dyDescent="0.25">
      <c r="C6179" s="48"/>
    </row>
    <row r="6180" spans="3:3" ht="15.75" customHeight="1" x14ac:dyDescent="0.25">
      <c r="C6180" s="48"/>
    </row>
    <row r="6181" spans="3:3" ht="15.75" customHeight="1" x14ac:dyDescent="0.25">
      <c r="C6181" s="48"/>
    </row>
    <row r="6182" spans="3:3" ht="15.75" customHeight="1" x14ac:dyDescent="0.25">
      <c r="C6182" s="48"/>
    </row>
    <row r="6183" spans="3:3" ht="15.75" customHeight="1" x14ac:dyDescent="0.25">
      <c r="C6183" s="48"/>
    </row>
    <row r="6184" spans="3:3" ht="15.75" customHeight="1" x14ac:dyDescent="0.25">
      <c r="C6184" s="48"/>
    </row>
    <row r="6185" spans="3:3" ht="15.75" customHeight="1" x14ac:dyDescent="0.25">
      <c r="C6185" s="48"/>
    </row>
    <row r="6186" spans="3:3" ht="15.75" customHeight="1" x14ac:dyDescent="0.25">
      <c r="C6186" s="48"/>
    </row>
    <row r="6187" spans="3:3" ht="15.75" customHeight="1" x14ac:dyDescent="0.25">
      <c r="C6187" s="48"/>
    </row>
    <row r="6188" spans="3:3" ht="15.75" customHeight="1" x14ac:dyDescent="0.25">
      <c r="C6188" s="48"/>
    </row>
    <row r="6189" spans="3:3" ht="15.75" customHeight="1" x14ac:dyDescent="0.25">
      <c r="C6189" s="48"/>
    </row>
    <row r="6190" spans="3:3" ht="15.75" customHeight="1" x14ac:dyDescent="0.25">
      <c r="C6190" s="48"/>
    </row>
    <row r="6191" spans="3:3" ht="15.75" customHeight="1" x14ac:dyDescent="0.25">
      <c r="C6191" s="48"/>
    </row>
    <row r="6192" spans="3:3" ht="15.75" customHeight="1" x14ac:dyDescent="0.25">
      <c r="C6192" s="48"/>
    </row>
    <row r="6193" spans="3:3" ht="15.75" customHeight="1" x14ac:dyDescent="0.25">
      <c r="C6193" s="48"/>
    </row>
    <row r="6194" spans="3:3" ht="15.75" customHeight="1" x14ac:dyDescent="0.25">
      <c r="C6194" s="48"/>
    </row>
    <row r="6195" spans="3:3" ht="15.75" customHeight="1" x14ac:dyDescent="0.25">
      <c r="C6195" s="48"/>
    </row>
    <row r="6196" spans="3:3" ht="15.75" customHeight="1" x14ac:dyDescent="0.25">
      <c r="C6196" s="48"/>
    </row>
    <row r="6197" spans="3:3" ht="15.75" customHeight="1" x14ac:dyDescent="0.25">
      <c r="C6197" s="48"/>
    </row>
    <row r="6198" spans="3:3" ht="15.75" customHeight="1" x14ac:dyDescent="0.25">
      <c r="C6198" s="48"/>
    </row>
    <row r="6199" spans="3:3" ht="15.75" customHeight="1" x14ac:dyDescent="0.25">
      <c r="C6199" s="48"/>
    </row>
    <row r="6200" spans="3:3" ht="15.75" customHeight="1" x14ac:dyDescent="0.25">
      <c r="C6200" s="48"/>
    </row>
    <row r="6201" spans="3:3" ht="15.75" customHeight="1" x14ac:dyDescent="0.25">
      <c r="C6201" s="48"/>
    </row>
    <row r="6202" spans="3:3" ht="15.75" customHeight="1" x14ac:dyDescent="0.25">
      <c r="C6202" s="48"/>
    </row>
    <row r="6203" spans="3:3" ht="15.75" customHeight="1" x14ac:dyDescent="0.25">
      <c r="C6203" s="48"/>
    </row>
    <row r="6204" spans="3:3" ht="15.75" customHeight="1" x14ac:dyDescent="0.25">
      <c r="C6204" s="48"/>
    </row>
    <row r="6205" spans="3:3" ht="15.75" customHeight="1" x14ac:dyDescent="0.25">
      <c r="C6205" s="48"/>
    </row>
    <row r="6206" spans="3:3" ht="15.75" customHeight="1" x14ac:dyDescent="0.25">
      <c r="C6206" s="48"/>
    </row>
    <row r="6207" spans="3:3" ht="15.75" customHeight="1" x14ac:dyDescent="0.25">
      <c r="C6207" s="48"/>
    </row>
    <row r="6208" spans="3:3" ht="15.75" customHeight="1" x14ac:dyDescent="0.25">
      <c r="C6208" s="48"/>
    </row>
    <row r="6209" spans="3:3" ht="15.75" customHeight="1" x14ac:dyDescent="0.25">
      <c r="C6209" s="48"/>
    </row>
    <row r="6210" spans="3:3" ht="15.75" customHeight="1" x14ac:dyDescent="0.25">
      <c r="C6210" s="48"/>
    </row>
    <row r="6211" spans="3:3" ht="15.75" customHeight="1" x14ac:dyDescent="0.25">
      <c r="C6211" s="48"/>
    </row>
    <row r="6212" spans="3:3" ht="15.75" customHeight="1" x14ac:dyDescent="0.25">
      <c r="C6212" s="48"/>
    </row>
    <row r="6213" spans="3:3" ht="15.75" customHeight="1" x14ac:dyDescent="0.25">
      <c r="C6213" s="48"/>
    </row>
    <row r="6214" spans="3:3" ht="15.75" customHeight="1" x14ac:dyDescent="0.25">
      <c r="C6214" s="48"/>
    </row>
    <row r="6215" spans="3:3" ht="15.75" customHeight="1" x14ac:dyDescent="0.25">
      <c r="C6215" s="48"/>
    </row>
    <row r="6216" spans="3:3" ht="15.75" customHeight="1" x14ac:dyDescent="0.25">
      <c r="C6216" s="48"/>
    </row>
    <row r="6217" spans="3:3" ht="15.75" customHeight="1" x14ac:dyDescent="0.25">
      <c r="C6217" s="48"/>
    </row>
    <row r="6218" spans="3:3" ht="15.75" customHeight="1" x14ac:dyDescent="0.25">
      <c r="C6218" s="48"/>
    </row>
    <row r="6219" spans="3:3" ht="15.75" customHeight="1" x14ac:dyDescent="0.25">
      <c r="C6219" s="48"/>
    </row>
    <row r="6220" spans="3:3" ht="15.75" customHeight="1" x14ac:dyDescent="0.25">
      <c r="C6220" s="48"/>
    </row>
    <row r="6221" spans="3:3" ht="15.75" customHeight="1" x14ac:dyDescent="0.25">
      <c r="C6221" s="48"/>
    </row>
    <row r="6222" spans="3:3" ht="15.75" customHeight="1" x14ac:dyDescent="0.25">
      <c r="C6222" s="48"/>
    </row>
    <row r="6223" spans="3:3" ht="15.75" customHeight="1" x14ac:dyDescent="0.25">
      <c r="C6223" s="48"/>
    </row>
    <row r="6224" spans="3:3" ht="15.75" customHeight="1" x14ac:dyDescent="0.25">
      <c r="C6224" s="48"/>
    </row>
    <row r="6225" spans="3:3" ht="15.75" customHeight="1" x14ac:dyDescent="0.25">
      <c r="C6225" s="48"/>
    </row>
    <row r="6226" spans="3:3" ht="15.75" customHeight="1" x14ac:dyDescent="0.25">
      <c r="C6226" s="48"/>
    </row>
    <row r="6227" spans="3:3" ht="15.75" customHeight="1" x14ac:dyDescent="0.25">
      <c r="C6227" s="48"/>
    </row>
    <row r="6228" spans="3:3" ht="15.75" customHeight="1" x14ac:dyDescent="0.25">
      <c r="C6228" s="48"/>
    </row>
    <row r="6229" spans="3:3" ht="15.75" customHeight="1" x14ac:dyDescent="0.25">
      <c r="C6229" s="48"/>
    </row>
    <row r="6230" spans="3:3" ht="15.75" customHeight="1" x14ac:dyDescent="0.25">
      <c r="C6230" s="48"/>
    </row>
    <row r="6231" spans="3:3" ht="15.75" customHeight="1" x14ac:dyDescent="0.25">
      <c r="C6231" s="48"/>
    </row>
    <row r="6232" spans="3:3" ht="15.75" customHeight="1" x14ac:dyDescent="0.25">
      <c r="C6232" s="48"/>
    </row>
    <row r="6233" spans="3:3" ht="15.75" customHeight="1" x14ac:dyDescent="0.25">
      <c r="C6233" s="48"/>
    </row>
    <row r="6234" spans="3:3" ht="15.75" customHeight="1" x14ac:dyDescent="0.25">
      <c r="C6234" s="48"/>
    </row>
    <row r="6235" spans="3:3" ht="15.75" customHeight="1" x14ac:dyDescent="0.25">
      <c r="C6235" s="48"/>
    </row>
    <row r="6236" spans="3:3" ht="15.75" customHeight="1" x14ac:dyDescent="0.25">
      <c r="C6236" s="48"/>
    </row>
    <row r="6237" spans="3:3" ht="15.75" customHeight="1" x14ac:dyDescent="0.25">
      <c r="C6237" s="48"/>
    </row>
    <row r="6238" spans="3:3" ht="15.75" customHeight="1" x14ac:dyDescent="0.25">
      <c r="C6238" s="48"/>
    </row>
    <row r="6239" spans="3:3" ht="15.75" customHeight="1" x14ac:dyDescent="0.25">
      <c r="C6239" s="48"/>
    </row>
    <row r="6240" spans="3:3" ht="15.75" customHeight="1" x14ac:dyDescent="0.25">
      <c r="C6240" s="48"/>
    </row>
    <row r="6241" spans="3:3" ht="15.75" customHeight="1" x14ac:dyDescent="0.25">
      <c r="C6241" s="48"/>
    </row>
    <row r="6242" spans="3:3" ht="15.75" customHeight="1" x14ac:dyDescent="0.25">
      <c r="C6242" s="48"/>
    </row>
    <row r="6243" spans="3:3" ht="15.75" customHeight="1" x14ac:dyDescent="0.25">
      <c r="C6243" s="48"/>
    </row>
    <row r="6244" spans="3:3" ht="15.75" customHeight="1" x14ac:dyDescent="0.25">
      <c r="C6244" s="48"/>
    </row>
    <row r="6245" spans="3:3" ht="15.75" customHeight="1" x14ac:dyDescent="0.25">
      <c r="C6245" s="48"/>
    </row>
    <row r="6246" spans="3:3" ht="15.75" customHeight="1" x14ac:dyDescent="0.25">
      <c r="C6246" s="48"/>
    </row>
    <row r="6247" spans="3:3" ht="15.75" customHeight="1" x14ac:dyDescent="0.25">
      <c r="C6247" s="48"/>
    </row>
    <row r="6248" spans="3:3" ht="15.75" customHeight="1" x14ac:dyDescent="0.25">
      <c r="C6248" s="48"/>
    </row>
    <row r="6249" spans="3:3" ht="15.75" customHeight="1" x14ac:dyDescent="0.25">
      <c r="C6249" s="48"/>
    </row>
    <row r="6250" spans="3:3" ht="15.75" customHeight="1" x14ac:dyDescent="0.25">
      <c r="C6250" s="48"/>
    </row>
    <row r="6251" spans="3:3" ht="15.75" customHeight="1" x14ac:dyDescent="0.25">
      <c r="C6251" s="48"/>
    </row>
    <row r="6252" spans="3:3" ht="15.75" customHeight="1" x14ac:dyDescent="0.25">
      <c r="C6252" s="48"/>
    </row>
    <row r="6253" spans="3:3" ht="15.75" customHeight="1" x14ac:dyDescent="0.25">
      <c r="C6253" s="48"/>
    </row>
    <row r="6254" spans="3:3" ht="15.75" customHeight="1" x14ac:dyDescent="0.25">
      <c r="C6254" s="48"/>
    </row>
    <row r="6255" spans="3:3" ht="15.75" customHeight="1" x14ac:dyDescent="0.25">
      <c r="C6255" s="48"/>
    </row>
    <row r="6256" spans="3:3" ht="15.75" customHeight="1" x14ac:dyDescent="0.25">
      <c r="C6256" s="48"/>
    </row>
    <row r="6257" spans="3:3" ht="15.75" customHeight="1" x14ac:dyDescent="0.25">
      <c r="C6257" s="48"/>
    </row>
    <row r="6258" spans="3:3" ht="15.75" customHeight="1" x14ac:dyDescent="0.25">
      <c r="C6258" s="48"/>
    </row>
    <row r="6259" spans="3:3" ht="15.75" customHeight="1" x14ac:dyDescent="0.25">
      <c r="C6259" s="48"/>
    </row>
    <row r="6260" spans="3:3" ht="15.75" customHeight="1" x14ac:dyDescent="0.25">
      <c r="C6260" s="48"/>
    </row>
    <row r="6261" spans="3:3" ht="15.75" customHeight="1" x14ac:dyDescent="0.25">
      <c r="C6261" s="48"/>
    </row>
    <row r="6262" spans="3:3" ht="15.75" customHeight="1" x14ac:dyDescent="0.25">
      <c r="C6262" s="48"/>
    </row>
    <row r="6263" spans="3:3" ht="15.75" customHeight="1" x14ac:dyDescent="0.25">
      <c r="C6263" s="48"/>
    </row>
    <row r="6264" spans="3:3" ht="15.75" customHeight="1" x14ac:dyDescent="0.25">
      <c r="C6264" s="48"/>
    </row>
    <row r="6265" spans="3:3" ht="15.75" customHeight="1" x14ac:dyDescent="0.25">
      <c r="C6265" s="48"/>
    </row>
    <row r="6266" spans="3:3" ht="15.75" customHeight="1" x14ac:dyDescent="0.25">
      <c r="C6266" s="48"/>
    </row>
    <row r="6267" spans="3:3" ht="15.75" customHeight="1" x14ac:dyDescent="0.25">
      <c r="C6267" s="48"/>
    </row>
    <row r="6268" spans="3:3" ht="15.75" customHeight="1" x14ac:dyDescent="0.25">
      <c r="C6268" s="48"/>
    </row>
    <row r="6269" spans="3:3" ht="15.75" customHeight="1" x14ac:dyDescent="0.25">
      <c r="C6269" s="48"/>
    </row>
    <row r="6270" spans="3:3" ht="15.75" customHeight="1" x14ac:dyDescent="0.25">
      <c r="C6270" s="48"/>
    </row>
    <row r="6271" spans="3:3" ht="15.75" customHeight="1" x14ac:dyDescent="0.25">
      <c r="C6271" s="48"/>
    </row>
    <row r="6272" spans="3:3" ht="15.75" customHeight="1" x14ac:dyDescent="0.25">
      <c r="C6272" s="48"/>
    </row>
    <row r="6273" spans="3:3" ht="15.75" customHeight="1" x14ac:dyDescent="0.25">
      <c r="C6273" s="48"/>
    </row>
    <row r="6274" spans="3:3" ht="15.75" customHeight="1" x14ac:dyDescent="0.25">
      <c r="C6274" s="48"/>
    </row>
    <row r="6275" spans="3:3" ht="15.75" customHeight="1" x14ac:dyDescent="0.25">
      <c r="C6275" s="48"/>
    </row>
    <row r="6276" spans="3:3" ht="15.75" customHeight="1" x14ac:dyDescent="0.25">
      <c r="C6276" s="48"/>
    </row>
    <row r="6277" spans="3:3" ht="15.75" customHeight="1" x14ac:dyDescent="0.25">
      <c r="C6277" s="48"/>
    </row>
    <row r="6278" spans="3:3" ht="15.75" customHeight="1" x14ac:dyDescent="0.25">
      <c r="C6278" s="48"/>
    </row>
    <row r="6279" spans="3:3" ht="15.75" customHeight="1" x14ac:dyDescent="0.25">
      <c r="C6279" s="48"/>
    </row>
    <row r="6280" spans="3:3" ht="15.75" customHeight="1" x14ac:dyDescent="0.25">
      <c r="C6280" s="48"/>
    </row>
    <row r="6281" spans="3:3" ht="15.75" customHeight="1" x14ac:dyDescent="0.25">
      <c r="C6281" s="48"/>
    </row>
    <row r="6282" spans="3:3" ht="15.75" customHeight="1" x14ac:dyDescent="0.25">
      <c r="C6282" s="48"/>
    </row>
    <row r="6283" spans="3:3" ht="15.75" customHeight="1" x14ac:dyDescent="0.25">
      <c r="C6283" s="48"/>
    </row>
    <row r="6284" spans="3:3" ht="15.75" customHeight="1" x14ac:dyDescent="0.25">
      <c r="C6284" s="48"/>
    </row>
    <row r="6285" spans="3:3" ht="15.75" customHeight="1" x14ac:dyDescent="0.25">
      <c r="C6285" s="48"/>
    </row>
    <row r="6286" spans="3:3" ht="15.75" customHeight="1" x14ac:dyDescent="0.25">
      <c r="C6286" s="48"/>
    </row>
    <row r="6287" spans="3:3" ht="15.75" customHeight="1" x14ac:dyDescent="0.25">
      <c r="C6287" s="48"/>
    </row>
    <row r="6288" spans="3:3" ht="15.75" customHeight="1" x14ac:dyDescent="0.25">
      <c r="C6288" s="48"/>
    </row>
    <row r="6289" spans="3:3" ht="15.75" customHeight="1" x14ac:dyDescent="0.25">
      <c r="C6289" s="48"/>
    </row>
    <row r="6290" spans="3:3" ht="15.75" customHeight="1" x14ac:dyDescent="0.25">
      <c r="C6290" s="48"/>
    </row>
    <row r="6291" spans="3:3" ht="15.75" customHeight="1" x14ac:dyDescent="0.25">
      <c r="C6291" s="48"/>
    </row>
    <row r="6292" spans="3:3" ht="15.75" customHeight="1" x14ac:dyDescent="0.25">
      <c r="C6292" s="48"/>
    </row>
    <row r="6293" spans="3:3" ht="15.75" customHeight="1" x14ac:dyDescent="0.25">
      <c r="C6293" s="48"/>
    </row>
    <row r="6294" spans="3:3" ht="15.75" customHeight="1" x14ac:dyDescent="0.25">
      <c r="C6294" s="48"/>
    </row>
    <row r="6295" spans="3:3" ht="15.75" customHeight="1" x14ac:dyDescent="0.25">
      <c r="C6295" s="48"/>
    </row>
    <row r="6296" spans="3:3" ht="15.75" customHeight="1" x14ac:dyDescent="0.25">
      <c r="C6296" s="48"/>
    </row>
    <row r="6297" spans="3:3" ht="15.75" customHeight="1" x14ac:dyDescent="0.25">
      <c r="C6297" s="48"/>
    </row>
    <row r="6298" spans="3:3" ht="15.75" customHeight="1" x14ac:dyDescent="0.25">
      <c r="C6298" s="48"/>
    </row>
    <row r="6299" spans="3:3" ht="15.75" customHeight="1" x14ac:dyDescent="0.25">
      <c r="C6299" s="48"/>
    </row>
    <row r="6300" spans="3:3" ht="15.75" customHeight="1" x14ac:dyDescent="0.25">
      <c r="C6300" s="48"/>
    </row>
    <row r="6301" spans="3:3" ht="15.75" customHeight="1" x14ac:dyDescent="0.25">
      <c r="C6301" s="48"/>
    </row>
    <row r="6302" spans="3:3" ht="15.75" customHeight="1" x14ac:dyDescent="0.25">
      <c r="C6302" s="48"/>
    </row>
    <row r="6303" spans="3:3" ht="15.75" customHeight="1" x14ac:dyDescent="0.25">
      <c r="C6303" s="48"/>
    </row>
    <row r="6304" spans="3:3" ht="15.75" customHeight="1" x14ac:dyDescent="0.25">
      <c r="C6304" s="48"/>
    </row>
    <row r="6305" spans="3:3" ht="15.75" customHeight="1" x14ac:dyDescent="0.25">
      <c r="C6305" s="48"/>
    </row>
    <row r="6306" spans="3:3" ht="15.75" customHeight="1" x14ac:dyDescent="0.25">
      <c r="C6306" s="48"/>
    </row>
    <row r="6307" spans="3:3" ht="15.75" customHeight="1" x14ac:dyDescent="0.25">
      <c r="C6307" s="48"/>
    </row>
    <row r="6308" spans="3:3" ht="15.75" customHeight="1" x14ac:dyDescent="0.25">
      <c r="C6308" s="48"/>
    </row>
    <row r="6309" spans="3:3" ht="15.75" customHeight="1" x14ac:dyDescent="0.25">
      <c r="C6309" s="48"/>
    </row>
    <row r="6310" spans="3:3" ht="15.75" customHeight="1" x14ac:dyDescent="0.25">
      <c r="C6310" s="48"/>
    </row>
    <row r="6311" spans="3:3" ht="15.75" customHeight="1" x14ac:dyDescent="0.25">
      <c r="C6311" s="48"/>
    </row>
    <row r="6312" spans="3:3" ht="15.75" customHeight="1" x14ac:dyDescent="0.25">
      <c r="C6312" s="48"/>
    </row>
    <row r="6313" spans="3:3" ht="15.75" customHeight="1" x14ac:dyDescent="0.25">
      <c r="C6313" s="48"/>
    </row>
    <row r="6314" spans="3:3" ht="15.75" customHeight="1" x14ac:dyDescent="0.25">
      <c r="C6314" s="48"/>
    </row>
    <row r="6315" spans="3:3" ht="15.75" customHeight="1" x14ac:dyDescent="0.25">
      <c r="C6315" s="48"/>
    </row>
    <row r="6316" spans="3:3" ht="15.75" customHeight="1" x14ac:dyDescent="0.25">
      <c r="C6316" s="48"/>
    </row>
    <row r="6317" spans="3:3" ht="15.75" customHeight="1" x14ac:dyDescent="0.25">
      <c r="C6317" s="48"/>
    </row>
    <row r="6318" spans="3:3" ht="15.75" customHeight="1" x14ac:dyDescent="0.25">
      <c r="C6318" s="48"/>
    </row>
    <row r="6319" spans="3:3" ht="15.75" customHeight="1" x14ac:dyDescent="0.25">
      <c r="C6319" s="48"/>
    </row>
    <row r="6320" spans="3:3" ht="15.75" customHeight="1" x14ac:dyDescent="0.25">
      <c r="C6320" s="48"/>
    </row>
    <row r="6321" spans="3:3" ht="15.75" customHeight="1" x14ac:dyDescent="0.25">
      <c r="C6321" s="48"/>
    </row>
    <row r="6322" spans="3:3" ht="15.75" customHeight="1" x14ac:dyDescent="0.25">
      <c r="C6322" s="48"/>
    </row>
    <row r="6323" spans="3:3" ht="15.75" customHeight="1" x14ac:dyDescent="0.25">
      <c r="C6323" s="48"/>
    </row>
    <row r="6324" spans="3:3" ht="15.75" customHeight="1" x14ac:dyDescent="0.25">
      <c r="C6324" s="48"/>
    </row>
    <row r="6325" spans="3:3" ht="15.75" customHeight="1" x14ac:dyDescent="0.25">
      <c r="C6325" s="48"/>
    </row>
    <row r="6326" spans="3:3" ht="15.75" customHeight="1" x14ac:dyDescent="0.25">
      <c r="C6326" s="48"/>
    </row>
    <row r="6327" spans="3:3" ht="15.75" customHeight="1" x14ac:dyDescent="0.25">
      <c r="C6327" s="48"/>
    </row>
    <row r="6328" spans="3:3" ht="15.75" customHeight="1" x14ac:dyDescent="0.25">
      <c r="C6328" s="48"/>
    </row>
    <row r="6329" spans="3:3" ht="15.75" customHeight="1" x14ac:dyDescent="0.25">
      <c r="C6329" s="48"/>
    </row>
    <row r="6330" spans="3:3" ht="15.75" customHeight="1" x14ac:dyDescent="0.25">
      <c r="C6330" s="48"/>
    </row>
    <row r="6331" spans="3:3" ht="15.75" customHeight="1" x14ac:dyDescent="0.25">
      <c r="C6331" s="48"/>
    </row>
    <row r="6332" spans="3:3" ht="15.75" customHeight="1" x14ac:dyDescent="0.25">
      <c r="C6332" s="48"/>
    </row>
    <row r="6333" spans="3:3" ht="15.75" customHeight="1" x14ac:dyDescent="0.25">
      <c r="C6333" s="48"/>
    </row>
    <row r="6334" spans="3:3" ht="15.75" customHeight="1" x14ac:dyDescent="0.25">
      <c r="C6334" s="48"/>
    </row>
    <row r="6335" spans="3:3" ht="15.75" customHeight="1" x14ac:dyDescent="0.25">
      <c r="C6335" s="48"/>
    </row>
    <row r="6336" spans="3:3" ht="15.75" customHeight="1" x14ac:dyDescent="0.25">
      <c r="C6336" s="48"/>
    </row>
    <row r="6337" spans="3:3" ht="15.75" customHeight="1" x14ac:dyDescent="0.25">
      <c r="C6337" s="48"/>
    </row>
    <row r="6338" spans="3:3" ht="15.75" customHeight="1" x14ac:dyDescent="0.25">
      <c r="C6338" s="48"/>
    </row>
    <row r="6339" spans="3:3" ht="15.75" customHeight="1" x14ac:dyDescent="0.25">
      <c r="C6339" s="48"/>
    </row>
    <row r="6340" spans="3:3" ht="15.75" customHeight="1" x14ac:dyDescent="0.25">
      <c r="C6340" s="48"/>
    </row>
    <row r="6341" spans="3:3" ht="15.75" customHeight="1" x14ac:dyDescent="0.25">
      <c r="C6341" s="48"/>
    </row>
    <row r="6342" spans="3:3" ht="15.75" customHeight="1" x14ac:dyDescent="0.25">
      <c r="C6342" s="48"/>
    </row>
    <row r="6343" spans="3:3" ht="15.75" customHeight="1" x14ac:dyDescent="0.25">
      <c r="C6343" s="48"/>
    </row>
    <row r="6344" spans="3:3" ht="15.75" customHeight="1" x14ac:dyDescent="0.25">
      <c r="C6344" s="48"/>
    </row>
    <row r="6345" spans="3:3" ht="15.75" customHeight="1" x14ac:dyDescent="0.25">
      <c r="C6345" s="48"/>
    </row>
    <row r="6346" spans="3:3" ht="15.75" customHeight="1" x14ac:dyDescent="0.25">
      <c r="C6346" s="48"/>
    </row>
    <row r="6347" spans="3:3" ht="15.75" customHeight="1" x14ac:dyDescent="0.25">
      <c r="C6347" s="48"/>
    </row>
    <row r="6348" spans="3:3" ht="15.75" customHeight="1" x14ac:dyDescent="0.25">
      <c r="C6348" s="48"/>
    </row>
    <row r="6349" spans="3:3" ht="15.75" customHeight="1" x14ac:dyDescent="0.25">
      <c r="C6349" s="48"/>
    </row>
    <row r="6350" spans="3:3" ht="15.75" customHeight="1" x14ac:dyDescent="0.25">
      <c r="C6350" s="48"/>
    </row>
    <row r="6351" spans="3:3" ht="15.75" customHeight="1" x14ac:dyDescent="0.25">
      <c r="C6351" s="48"/>
    </row>
    <row r="6352" spans="3:3" ht="15.75" customHeight="1" x14ac:dyDescent="0.25">
      <c r="C6352" s="48"/>
    </row>
    <row r="6353" spans="3:3" ht="15.75" customHeight="1" x14ac:dyDescent="0.25">
      <c r="C6353" s="48"/>
    </row>
    <row r="6354" spans="3:3" ht="15.75" customHeight="1" x14ac:dyDescent="0.25">
      <c r="C6354" s="48"/>
    </row>
    <row r="6355" spans="3:3" ht="15.75" customHeight="1" x14ac:dyDescent="0.25">
      <c r="C6355" s="48"/>
    </row>
    <row r="6356" spans="3:3" ht="15.75" customHeight="1" x14ac:dyDescent="0.25">
      <c r="C6356" s="48"/>
    </row>
    <row r="6357" spans="3:3" ht="15.75" customHeight="1" x14ac:dyDescent="0.25">
      <c r="C6357" s="48"/>
    </row>
    <row r="6358" spans="3:3" ht="15.75" customHeight="1" x14ac:dyDescent="0.25">
      <c r="C6358" s="48"/>
    </row>
    <row r="6359" spans="3:3" ht="15.75" customHeight="1" x14ac:dyDescent="0.25">
      <c r="C6359" s="48"/>
    </row>
    <row r="6360" spans="3:3" ht="15.75" customHeight="1" x14ac:dyDescent="0.25">
      <c r="C6360" s="48"/>
    </row>
    <row r="6361" spans="3:3" ht="15.75" customHeight="1" x14ac:dyDescent="0.25">
      <c r="C6361" s="48"/>
    </row>
    <row r="6362" spans="3:3" ht="15.75" customHeight="1" x14ac:dyDescent="0.25">
      <c r="C6362" s="48"/>
    </row>
    <row r="6363" spans="3:3" ht="15.75" customHeight="1" x14ac:dyDescent="0.25">
      <c r="C6363" s="48"/>
    </row>
    <row r="6364" spans="3:3" ht="15.75" customHeight="1" x14ac:dyDescent="0.25">
      <c r="C6364" s="48"/>
    </row>
    <row r="6365" spans="3:3" ht="15.75" customHeight="1" x14ac:dyDescent="0.25">
      <c r="C6365" s="48"/>
    </row>
    <row r="6366" spans="3:3" ht="15.75" customHeight="1" x14ac:dyDescent="0.25">
      <c r="C6366" s="48"/>
    </row>
    <row r="6367" spans="3:3" ht="15.75" customHeight="1" x14ac:dyDescent="0.25">
      <c r="C6367" s="48"/>
    </row>
    <row r="6368" spans="3:3" ht="15.75" customHeight="1" x14ac:dyDescent="0.25">
      <c r="C6368" s="48"/>
    </row>
    <row r="6369" spans="3:3" ht="15.75" customHeight="1" x14ac:dyDescent="0.25">
      <c r="C6369" s="48"/>
    </row>
    <row r="6370" spans="3:3" ht="15.75" customHeight="1" x14ac:dyDescent="0.25">
      <c r="C6370" s="48"/>
    </row>
    <row r="6371" spans="3:3" ht="15.75" customHeight="1" x14ac:dyDescent="0.25">
      <c r="C6371" s="48"/>
    </row>
    <row r="6372" spans="3:3" ht="15.75" customHeight="1" x14ac:dyDescent="0.25">
      <c r="C6372" s="48"/>
    </row>
    <row r="6373" spans="3:3" ht="15.75" customHeight="1" x14ac:dyDescent="0.25">
      <c r="C6373" s="48"/>
    </row>
    <row r="6374" spans="3:3" ht="15.75" customHeight="1" x14ac:dyDescent="0.25">
      <c r="C6374" s="48"/>
    </row>
    <row r="6375" spans="3:3" ht="15.75" customHeight="1" x14ac:dyDescent="0.25">
      <c r="C6375" s="48"/>
    </row>
    <row r="6376" spans="3:3" ht="15.75" customHeight="1" x14ac:dyDescent="0.25">
      <c r="C6376" s="48"/>
    </row>
    <row r="6377" spans="3:3" ht="15.75" customHeight="1" x14ac:dyDescent="0.25">
      <c r="C6377" s="48"/>
    </row>
    <row r="6378" spans="3:3" ht="15.75" customHeight="1" x14ac:dyDescent="0.25">
      <c r="C6378" s="48"/>
    </row>
    <row r="6379" spans="3:3" ht="15.75" customHeight="1" x14ac:dyDescent="0.25">
      <c r="C6379" s="48"/>
    </row>
    <row r="6380" spans="3:3" ht="15.75" customHeight="1" x14ac:dyDescent="0.25">
      <c r="C6380" s="48"/>
    </row>
    <row r="6381" spans="3:3" ht="15.75" customHeight="1" x14ac:dyDescent="0.25">
      <c r="C6381" s="48"/>
    </row>
    <row r="6382" spans="3:3" ht="15.75" customHeight="1" x14ac:dyDescent="0.25">
      <c r="C6382" s="48"/>
    </row>
    <row r="6383" spans="3:3" ht="15.75" customHeight="1" x14ac:dyDescent="0.25">
      <c r="C6383" s="48"/>
    </row>
    <row r="6384" spans="3:3" ht="15.75" customHeight="1" x14ac:dyDescent="0.25">
      <c r="C6384" s="48"/>
    </row>
    <row r="6385" spans="3:3" ht="15.75" customHeight="1" x14ac:dyDescent="0.25">
      <c r="C6385" s="48"/>
    </row>
    <row r="6386" spans="3:3" ht="15.75" customHeight="1" x14ac:dyDescent="0.25">
      <c r="C6386" s="48"/>
    </row>
    <row r="6387" spans="3:3" ht="15.75" customHeight="1" x14ac:dyDescent="0.25">
      <c r="C6387" s="48"/>
    </row>
    <row r="6388" spans="3:3" ht="15.75" customHeight="1" x14ac:dyDescent="0.25">
      <c r="C6388" s="48"/>
    </row>
    <row r="6389" spans="3:3" ht="15.75" customHeight="1" x14ac:dyDescent="0.25">
      <c r="C6389" s="48"/>
    </row>
    <row r="6390" spans="3:3" ht="15.75" customHeight="1" x14ac:dyDescent="0.25">
      <c r="C6390" s="48"/>
    </row>
    <row r="6391" spans="3:3" ht="15.75" customHeight="1" x14ac:dyDescent="0.25">
      <c r="C6391" s="48"/>
    </row>
    <row r="6392" spans="3:3" ht="15.75" customHeight="1" x14ac:dyDescent="0.25">
      <c r="C6392" s="48"/>
    </row>
    <row r="6393" spans="3:3" ht="15.75" customHeight="1" x14ac:dyDescent="0.25">
      <c r="C6393" s="48"/>
    </row>
    <row r="6394" spans="3:3" ht="15.75" customHeight="1" x14ac:dyDescent="0.25">
      <c r="C6394" s="48"/>
    </row>
    <row r="6395" spans="3:3" ht="15.75" customHeight="1" x14ac:dyDescent="0.25">
      <c r="C6395" s="48"/>
    </row>
    <row r="6396" spans="3:3" ht="15.75" customHeight="1" x14ac:dyDescent="0.25">
      <c r="C6396" s="48"/>
    </row>
    <row r="6397" spans="3:3" ht="15.75" customHeight="1" x14ac:dyDescent="0.25">
      <c r="C6397" s="48"/>
    </row>
    <row r="6398" spans="3:3" ht="15.75" customHeight="1" x14ac:dyDescent="0.25">
      <c r="C6398" s="48"/>
    </row>
    <row r="6399" spans="3:3" ht="15.75" customHeight="1" x14ac:dyDescent="0.25">
      <c r="C6399" s="48"/>
    </row>
    <row r="6400" spans="3:3" ht="15.75" customHeight="1" x14ac:dyDescent="0.25">
      <c r="C6400" s="48"/>
    </row>
    <row r="6401" spans="3:3" ht="15.75" customHeight="1" x14ac:dyDescent="0.25">
      <c r="C6401" s="48"/>
    </row>
    <row r="6402" spans="3:3" ht="15.75" customHeight="1" x14ac:dyDescent="0.25">
      <c r="C6402" s="48"/>
    </row>
    <row r="6403" spans="3:3" ht="15.75" customHeight="1" x14ac:dyDescent="0.25">
      <c r="C6403" s="48"/>
    </row>
    <row r="6404" spans="3:3" ht="15.75" customHeight="1" x14ac:dyDescent="0.25">
      <c r="C6404" s="48"/>
    </row>
    <row r="6405" spans="3:3" ht="15.75" customHeight="1" x14ac:dyDescent="0.25">
      <c r="C6405" s="48"/>
    </row>
    <row r="6406" spans="3:3" ht="15.75" customHeight="1" x14ac:dyDescent="0.25">
      <c r="C6406" s="48"/>
    </row>
    <row r="6407" spans="3:3" ht="15.75" customHeight="1" x14ac:dyDescent="0.25">
      <c r="C6407" s="48"/>
    </row>
    <row r="6408" spans="3:3" ht="15.75" customHeight="1" x14ac:dyDescent="0.25">
      <c r="C6408" s="48"/>
    </row>
    <row r="6409" spans="3:3" ht="15.75" customHeight="1" x14ac:dyDescent="0.25">
      <c r="C6409" s="48"/>
    </row>
    <row r="6410" spans="3:3" ht="15.75" customHeight="1" x14ac:dyDescent="0.25">
      <c r="C6410" s="48"/>
    </row>
    <row r="6411" spans="3:3" ht="15.75" customHeight="1" x14ac:dyDescent="0.25">
      <c r="C6411" s="48"/>
    </row>
    <row r="6412" spans="3:3" ht="15.75" customHeight="1" x14ac:dyDescent="0.25">
      <c r="C6412" s="48"/>
    </row>
    <row r="6413" spans="3:3" ht="15.75" customHeight="1" x14ac:dyDescent="0.25">
      <c r="C6413" s="48"/>
    </row>
    <row r="6414" spans="3:3" ht="15.75" customHeight="1" x14ac:dyDescent="0.25">
      <c r="C6414" s="48"/>
    </row>
    <row r="6415" spans="3:3" ht="15.75" customHeight="1" x14ac:dyDescent="0.25">
      <c r="C6415" s="48"/>
    </row>
    <row r="6416" spans="3:3" ht="15.75" customHeight="1" x14ac:dyDescent="0.25">
      <c r="C6416" s="48"/>
    </row>
    <row r="6417" spans="3:3" ht="15.75" customHeight="1" x14ac:dyDescent="0.25">
      <c r="C6417" s="48"/>
    </row>
    <row r="6418" spans="3:3" ht="15.75" customHeight="1" x14ac:dyDescent="0.25">
      <c r="C6418" s="48"/>
    </row>
    <row r="6419" spans="3:3" ht="15.75" customHeight="1" x14ac:dyDescent="0.25">
      <c r="C6419" s="48"/>
    </row>
    <row r="6420" spans="3:3" ht="15.75" customHeight="1" x14ac:dyDescent="0.25">
      <c r="C6420" s="48"/>
    </row>
    <row r="6421" spans="3:3" ht="15.75" customHeight="1" x14ac:dyDescent="0.25">
      <c r="C6421" s="48"/>
    </row>
    <row r="6422" spans="3:3" ht="15.75" customHeight="1" x14ac:dyDescent="0.25">
      <c r="C6422" s="48"/>
    </row>
    <row r="6423" spans="3:3" ht="15.75" customHeight="1" x14ac:dyDescent="0.25">
      <c r="C6423" s="48"/>
    </row>
    <row r="6424" spans="3:3" ht="15.75" customHeight="1" x14ac:dyDescent="0.25">
      <c r="C6424" s="48"/>
    </row>
    <row r="6425" spans="3:3" ht="15.75" customHeight="1" x14ac:dyDescent="0.25">
      <c r="C6425" s="48"/>
    </row>
    <row r="6426" spans="3:3" ht="15.75" customHeight="1" x14ac:dyDescent="0.25">
      <c r="C6426" s="48"/>
    </row>
    <row r="6427" spans="3:3" ht="15.75" customHeight="1" x14ac:dyDescent="0.25">
      <c r="C6427" s="48"/>
    </row>
    <row r="6428" spans="3:3" ht="15.75" customHeight="1" x14ac:dyDescent="0.25">
      <c r="C6428" s="48"/>
    </row>
    <row r="6429" spans="3:3" ht="15.75" customHeight="1" x14ac:dyDescent="0.25">
      <c r="C6429" s="48"/>
    </row>
    <row r="6430" spans="3:3" ht="15.75" customHeight="1" x14ac:dyDescent="0.25">
      <c r="C6430" s="48"/>
    </row>
    <row r="6431" spans="3:3" ht="15.75" customHeight="1" x14ac:dyDescent="0.25">
      <c r="C6431" s="48"/>
    </row>
    <row r="6432" spans="3:3" ht="15.75" customHeight="1" x14ac:dyDescent="0.25">
      <c r="C6432" s="48"/>
    </row>
    <row r="6433" spans="3:3" ht="15.75" customHeight="1" x14ac:dyDescent="0.25">
      <c r="C6433" s="48"/>
    </row>
    <row r="6434" spans="3:3" ht="15.75" customHeight="1" x14ac:dyDescent="0.25">
      <c r="C6434" s="48"/>
    </row>
    <row r="6435" spans="3:3" ht="15.75" customHeight="1" x14ac:dyDescent="0.25">
      <c r="C6435" s="48"/>
    </row>
    <row r="6436" spans="3:3" ht="15.75" customHeight="1" x14ac:dyDescent="0.25">
      <c r="C6436" s="48"/>
    </row>
    <row r="6437" spans="3:3" ht="15.75" customHeight="1" x14ac:dyDescent="0.25">
      <c r="C6437" s="48"/>
    </row>
    <row r="6438" spans="3:3" ht="15.75" customHeight="1" x14ac:dyDescent="0.25">
      <c r="C6438" s="48"/>
    </row>
    <row r="6439" spans="3:3" ht="15.75" customHeight="1" x14ac:dyDescent="0.25">
      <c r="C6439" s="48"/>
    </row>
    <row r="6440" spans="3:3" ht="15.75" customHeight="1" x14ac:dyDescent="0.25">
      <c r="C6440" s="48"/>
    </row>
    <row r="6441" spans="3:3" ht="15.75" customHeight="1" x14ac:dyDescent="0.25">
      <c r="C6441" s="48"/>
    </row>
    <row r="6442" spans="3:3" ht="15.75" customHeight="1" x14ac:dyDescent="0.25">
      <c r="C6442" s="48"/>
    </row>
    <row r="6443" spans="3:3" ht="15.75" customHeight="1" x14ac:dyDescent="0.25">
      <c r="C6443" s="48"/>
    </row>
    <row r="6444" spans="3:3" ht="15.75" customHeight="1" x14ac:dyDescent="0.25">
      <c r="C6444" s="48"/>
    </row>
    <row r="6445" spans="3:3" ht="15.75" customHeight="1" x14ac:dyDescent="0.25">
      <c r="C6445" s="48"/>
    </row>
    <row r="6446" spans="3:3" ht="15.75" customHeight="1" x14ac:dyDescent="0.25">
      <c r="C6446" s="48"/>
    </row>
    <row r="6447" spans="3:3" ht="15.75" customHeight="1" x14ac:dyDescent="0.25">
      <c r="C6447" s="48"/>
    </row>
    <row r="6448" spans="3:3" ht="15.75" customHeight="1" x14ac:dyDescent="0.25">
      <c r="C6448" s="48"/>
    </row>
    <row r="6449" spans="3:3" ht="15.75" customHeight="1" x14ac:dyDescent="0.25">
      <c r="C6449" s="48"/>
    </row>
    <row r="6450" spans="3:3" ht="15.75" customHeight="1" x14ac:dyDescent="0.25">
      <c r="C6450" s="48"/>
    </row>
    <row r="6451" spans="3:3" ht="15.75" customHeight="1" x14ac:dyDescent="0.25">
      <c r="C6451" s="48"/>
    </row>
    <row r="6452" spans="3:3" ht="15.75" customHeight="1" x14ac:dyDescent="0.25">
      <c r="C6452" s="48"/>
    </row>
    <row r="6453" spans="3:3" ht="15.75" customHeight="1" x14ac:dyDescent="0.25">
      <c r="C6453" s="48"/>
    </row>
    <row r="6454" spans="3:3" ht="15.75" customHeight="1" x14ac:dyDescent="0.25">
      <c r="C6454" s="48"/>
    </row>
    <row r="6455" spans="3:3" ht="15.75" customHeight="1" x14ac:dyDescent="0.25">
      <c r="C6455" s="48"/>
    </row>
    <row r="6456" spans="3:3" ht="15.75" customHeight="1" x14ac:dyDescent="0.25">
      <c r="C6456" s="48"/>
    </row>
    <row r="6457" spans="3:3" ht="15.75" customHeight="1" x14ac:dyDescent="0.25">
      <c r="C6457" s="48"/>
    </row>
    <row r="6458" spans="3:3" ht="15.75" customHeight="1" x14ac:dyDescent="0.25">
      <c r="C6458" s="48"/>
    </row>
    <row r="6459" spans="3:3" ht="15.75" customHeight="1" x14ac:dyDescent="0.25">
      <c r="C6459" s="48"/>
    </row>
    <row r="6460" spans="3:3" ht="15.75" customHeight="1" x14ac:dyDescent="0.25">
      <c r="C6460" s="48"/>
    </row>
    <row r="6461" spans="3:3" ht="15.75" customHeight="1" x14ac:dyDescent="0.25">
      <c r="C6461" s="48"/>
    </row>
    <row r="6462" spans="3:3" ht="15.75" customHeight="1" x14ac:dyDescent="0.25">
      <c r="C6462" s="48"/>
    </row>
    <row r="6463" spans="3:3" ht="15.75" customHeight="1" x14ac:dyDescent="0.25">
      <c r="C6463" s="48"/>
    </row>
    <row r="6464" spans="3:3" ht="15.75" customHeight="1" x14ac:dyDescent="0.25">
      <c r="C6464" s="48"/>
    </row>
    <row r="6465" spans="3:3" ht="15.75" customHeight="1" x14ac:dyDescent="0.25">
      <c r="C6465" s="48"/>
    </row>
    <row r="6466" spans="3:3" ht="15.75" customHeight="1" x14ac:dyDescent="0.25">
      <c r="C6466" s="48"/>
    </row>
    <row r="6467" spans="3:3" ht="15.75" customHeight="1" x14ac:dyDescent="0.25">
      <c r="C6467" s="48"/>
    </row>
    <row r="6468" spans="3:3" ht="15.75" customHeight="1" x14ac:dyDescent="0.25">
      <c r="C6468" s="48"/>
    </row>
    <row r="6469" spans="3:3" ht="15.75" customHeight="1" x14ac:dyDescent="0.25">
      <c r="C6469" s="48"/>
    </row>
    <row r="6470" spans="3:3" ht="15.75" customHeight="1" x14ac:dyDescent="0.25">
      <c r="C6470" s="48"/>
    </row>
    <row r="6471" spans="3:3" ht="15.75" customHeight="1" x14ac:dyDescent="0.25">
      <c r="C6471" s="48"/>
    </row>
    <row r="6472" spans="3:3" ht="15.75" customHeight="1" x14ac:dyDescent="0.25">
      <c r="C6472" s="48"/>
    </row>
    <row r="6473" spans="3:3" ht="15.75" customHeight="1" x14ac:dyDescent="0.25">
      <c r="C6473" s="48"/>
    </row>
    <row r="6474" spans="3:3" ht="15.75" customHeight="1" x14ac:dyDescent="0.25">
      <c r="C6474" s="48"/>
    </row>
    <row r="6475" spans="3:3" ht="15.75" customHeight="1" x14ac:dyDescent="0.25">
      <c r="C6475" s="48"/>
    </row>
    <row r="6476" spans="3:3" ht="15.75" customHeight="1" x14ac:dyDescent="0.25">
      <c r="C6476" s="48"/>
    </row>
    <row r="6477" spans="3:3" ht="15.75" customHeight="1" x14ac:dyDescent="0.25">
      <c r="C6477" s="48"/>
    </row>
    <row r="6478" spans="3:3" ht="15.75" customHeight="1" x14ac:dyDescent="0.25">
      <c r="C6478" s="48"/>
    </row>
    <row r="6479" spans="3:3" ht="15.75" customHeight="1" x14ac:dyDescent="0.25">
      <c r="C6479" s="48"/>
    </row>
    <row r="6480" spans="3:3" ht="15.75" customHeight="1" x14ac:dyDescent="0.25">
      <c r="C6480" s="48"/>
    </row>
    <row r="6481" spans="3:3" ht="15.75" customHeight="1" x14ac:dyDescent="0.25">
      <c r="C6481" s="48"/>
    </row>
    <row r="6482" spans="3:3" ht="15.75" customHeight="1" x14ac:dyDescent="0.25">
      <c r="C6482" s="48"/>
    </row>
    <row r="6483" spans="3:3" ht="15.75" customHeight="1" x14ac:dyDescent="0.25">
      <c r="C6483" s="48"/>
    </row>
    <row r="6484" spans="3:3" ht="15.75" customHeight="1" x14ac:dyDescent="0.25">
      <c r="C6484" s="48"/>
    </row>
    <row r="6485" spans="3:3" ht="15.75" customHeight="1" x14ac:dyDescent="0.25">
      <c r="C6485" s="48"/>
    </row>
    <row r="6486" spans="3:3" ht="15.75" customHeight="1" x14ac:dyDescent="0.25">
      <c r="C6486" s="48"/>
    </row>
    <row r="6487" spans="3:3" ht="15.75" customHeight="1" x14ac:dyDescent="0.25">
      <c r="C6487" s="48"/>
    </row>
    <row r="6488" spans="3:3" ht="15.75" customHeight="1" x14ac:dyDescent="0.25">
      <c r="C6488" s="48"/>
    </row>
    <row r="6489" spans="3:3" ht="15.75" customHeight="1" x14ac:dyDescent="0.25">
      <c r="C6489" s="48"/>
    </row>
    <row r="6490" spans="3:3" ht="15.75" customHeight="1" x14ac:dyDescent="0.25">
      <c r="C6490" s="48"/>
    </row>
    <row r="6491" spans="3:3" ht="15.75" customHeight="1" x14ac:dyDescent="0.25">
      <c r="C6491" s="48"/>
    </row>
    <row r="6492" spans="3:3" ht="15.75" customHeight="1" x14ac:dyDescent="0.25">
      <c r="C6492" s="48"/>
    </row>
    <row r="6493" spans="3:3" ht="15.75" customHeight="1" x14ac:dyDescent="0.25">
      <c r="C6493" s="48"/>
    </row>
    <row r="6494" spans="3:3" ht="15.75" customHeight="1" x14ac:dyDescent="0.25">
      <c r="C6494" s="48"/>
    </row>
    <row r="6495" spans="3:3" ht="15.75" customHeight="1" x14ac:dyDescent="0.25">
      <c r="C6495" s="48"/>
    </row>
    <row r="6496" spans="3:3" ht="15.75" customHeight="1" x14ac:dyDescent="0.25">
      <c r="C6496" s="48"/>
    </row>
    <row r="6497" spans="3:3" ht="15.75" customHeight="1" x14ac:dyDescent="0.25">
      <c r="C6497" s="48"/>
    </row>
    <row r="6498" spans="3:3" ht="15.75" customHeight="1" x14ac:dyDescent="0.25">
      <c r="C6498" s="48"/>
    </row>
    <row r="6499" spans="3:3" ht="15.75" customHeight="1" x14ac:dyDescent="0.25">
      <c r="C6499" s="48"/>
    </row>
    <row r="6500" spans="3:3" ht="15.75" customHeight="1" x14ac:dyDescent="0.25">
      <c r="C6500" s="48"/>
    </row>
    <row r="6501" spans="3:3" ht="15.75" customHeight="1" x14ac:dyDescent="0.25">
      <c r="C6501" s="48"/>
    </row>
    <row r="6502" spans="3:3" ht="15.75" customHeight="1" x14ac:dyDescent="0.25">
      <c r="C6502" s="48"/>
    </row>
    <row r="6503" spans="3:3" ht="15.75" customHeight="1" x14ac:dyDescent="0.25">
      <c r="C6503" s="48"/>
    </row>
    <row r="6504" spans="3:3" ht="15.75" customHeight="1" x14ac:dyDescent="0.25">
      <c r="C6504" s="48"/>
    </row>
    <row r="6505" spans="3:3" ht="15.75" customHeight="1" x14ac:dyDescent="0.25">
      <c r="C6505" s="48"/>
    </row>
    <row r="6506" spans="3:3" ht="15.75" customHeight="1" x14ac:dyDescent="0.25">
      <c r="C6506" s="48"/>
    </row>
    <row r="6507" spans="3:3" ht="15.75" customHeight="1" x14ac:dyDescent="0.25">
      <c r="C6507" s="48"/>
    </row>
    <row r="6508" spans="3:3" ht="15.75" customHeight="1" x14ac:dyDescent="0.25">
      <c r="C6508" s="48"/>
    </row>
    <row r="6509" spans="3:3" ht="15.75" customHeight="1" x14ac:dyDescent="0.25">
      <c r="C6509" s="48"/>
    </row>
    <row r="6510" spans="3:3" ht="15.75" customHeight="1" x14ac:dyDescent="0.25">
      <c r="C6510" s="48"/>
    </row>
    <row r="6511" spans="3:3" ht="15.75" customHeight="1" x14ac:dyDescent="0.25">
      <c r="C6511" s="48"/>
    </row>
    <row r="6512" spans="3:3" ht="15.75" customHeight="1" x14ac:dyDescent="0.25">
      <c r="C6512" s="48"/>
    </row>
    <row r="6513" spans="3:3" ht="15.75" customHeight="1" x14ac:dyDescent="0.25">
      <c r="C6513" s="48"/>
    </row>
    <row r="6514" spans="3:3" ht="15.75" customHeight="1" x14ac:dyDescent="0.25">
      <c r="C6514" s="48"/>
    </row>
    <row r="6515" spans="3:3" ht="15.75" customHeight="1" x14ac:dyDescent="0.25">
      <c r="C6515" s="48"/>
    </row>
    <row r="6516" spans="3:3" ht="15.75" customHeight="1" x14ac:dyDescent="0.25">
      <c r="C6516" s="48"/>
    </row>
    <row r="6517" spans="3:3" ht="15.75" customHeight="1" x14ac:dyDescent="0.25">
      <c r="C6517" s="48"/>
    </row>
    <row r="6518" spans="3:3" ht="15.75" customHeight="1" x14ac:dyDescent="0.25">
      <c r="C6518" s="48"/>
    </row>
    <row r="6519" spans="3:3" ht="15.75" customHeight="1" x14ac:dyDescent="0.25">
      <c r="C6519" s="48"/>
    </row>
    <row r="6520" spans="3:3" ht="15.75" customHeight="1" x14ac:dyDescent="0.25">
      <c r="C6520" s="48"/>
    </row>
    <row r="6521" spans="3:3" ht="15.75" customHeight="1" x14ac:dyDescent="0.25">
      <c r="C6521" s="48"/>
    </row>
    <row r="6522" spans="3:3" ht="15.75" customHeight="1" x14ac:dyDescent="0.25">
      <c r="C6522" s="48"/>
    </row>
    <row r="6523" spans="3:3" ht="15.75" customHeight="1" x14ac:dyDescent="0.25">
      <c r="C6523" s="48"/>
    </row>
    <row r="6524" spans="3:3" ht="15.75" customHeight="1" x14ac:dyDescent="0.25">
      <c r="C6524" s="48"/>
    </row>
    <row r="6525" spans="3:3" ht="15.75" customHeight="1" x14ac:dyDescent="0.25">
      <c r="C6525" s="48"/>
    </row>
    <row r="6526" spans="3:3" ht="15.75" customHeight="1" x14ac:dyDescent="0.25">
      <c r="C6526" s="48"/>
    </row>
    <row r="6527" spans="3:3" ht="15.75" customHeight="1" x14ac:dyDescent="0.25">
      <c r="C6527" s="48"/>
    </row>
    <row r="6528" spans="3:3" ht="15.75" customHeight="1" x14ac:dyDescent="0.25">
      <c r="C6528" s="48"/>
    </row>
    <row r="6529" spans="3:3" ht="15.75" customHeight="1" x14ac:dyDescent="0.25">
      <c r="C6529" s="48"/>
    </row>
    <row r="6530" spans="3:3" ht="15.75" customHeight="1" x14ac:dyDescent="0.25">
      <c r="C6530" s="48"/>
    </row>
    <row r="6531" spans="3:3" ht="15.75" customHeight="1" x14ac:dyDescent="0.25">
      <c r="C6531" s="48"/>
    </row>
    <row r="6532" spans="3:3" ht="15.75" customHeight="1" x14ac:dyDescent="0.25">
      <c r="C6532" s="48"/>
    </row>
    <row r="6533" spans="3:3" ht="15.75" customHeight="1" x14ac:dyDescent="0.25">
      <c r="C6533" s="48"/>
    </row>
    <row r="6534" spans="3:3" ht="15.75" customHeight="1" x14ac:dyDescent="0.25">
      <c r="C6534" s="48"/>
    </row>
    <row r="6535" spans="3:3" ht="15.75" customHeight="1" x14ac:dyDescent="0.25">
      <c r="C6535" s="48"/>
    </row>
    <row r="6536" spans="3:3" ht="15.75" customHeight="1" x14ac:dyDescent="0.25">
      <c r="C6536" s="48"/>
    </row>
    <row r="6537" spans="3:3" ht="15.75" customHeight="1" x14ac:dyDescent="0.25">
      <c r="C6537" s="48"/>
    </row>
    <row r="6538" spans="3:3" ht="15.75" customHeight="1" x14ac:dyDescent="0.25">
      <c r="C6538" s="48"/>
    </row>
    <row r="6539" spans="3:3" ht="15.75" customHeight="1" x14ac:dyDescent="0.25">
      <c r="C6539" s="48"/>
    </row>
    <row r="6540" spans="3:3" ht="15.75" customHeight="1" x14ac:dyDescent="0.25">
      <c r="C6540" s="48"/>
    </row>
    <row r="6541" spans="3:3" ht="15.75" customHeight="1" x14ac:dyDescent="0.25">
      <c r="C6541" s="48"/>
    </row>
    <row r="6542" spans="3:3" ht="15.75" customHeight="1" x14ac:dyDescent="0.25">
      <c r="C6542" s="48"/>
    </row>
    <row r="6543" spans="3:3" ht="15.75" customHeight="1" x14ac:dyDescent="0.25">
      <c r="C6543" s="48"/>
    </row>
    <row r="6544" spans="3:3" ht="15.75" customHeight="1" x14ac:dyDescent="0.25">
      <c r="C6544" s="48"/>
    </row>
    <row r="6545" spans="3:3" ht="15.75" customHeight="1" x14ac:dyDescent="0.25">
      <c r="C6545" s="48"/>
    </row>
    <row r="6546" spans="3:3" ht="15.75" customHeight="1" x14ac:dyDescent="0.25">
      <c r="C6546" s="48"/>
    </row>
    <row r="6547" spans="3:3" ht="15.75" customHeight="1" x14ac:dyDescent="0.25">
      <c r="C6547" s="48"/>
    </row>
    <row r="6548" spans="3:3" ht="15.75" customHeight="1" x14ac:dyDescent="0.25">
      <c r="C6548" s="48"/>
    </row>
    <row r="6549" spans="3:3" ht="15.75" customHeight="1" x14ac:dyDescent="0.25">
      <c r="C6549" s="48"/>
    </row>
    <row r="6550" spans="3:3" ht="15.75" customHeight="1" x14ac:dyDescent="0.25">
      <c r="C6550" s="48"/>
    </row>
    <row r="6551" spans="3:3" ht="15.75" customHeight="1" x14ac:dyDescent="0.25">
      <c r="C6551" s="48"/>
    </row>
    <row r="6552" spans="3:3" ht="15.75" customHeight="1" x14ac:dyDescent="0.25">
      <c r="C6552" s="48"/>
    </row>
    <row r="6553" spans="3:3" ht="15.75" customHeight="1" x14ac:dyDescent="0.25">
      <c r="C6553" s="48"/>
    </row>
    <row r="6554" spans="3:3" ht="15.75" customHeight="1" x14ac:dyDescent="0.25">
      <c r="C6554" s="48"/>
    </row>
    <row r="6555" spans="3:3" ht="15.75" customHeight="1" x14ac:dyDescent="0.25">
      <c r="C6555" s="48"/>
    </row>
    <row r="6556" spans="3:3" ht="15.75" customHeight="1" x14ac:dyDescent="0.25">
      <c r="C6556" s="48"/>
    </row>
    <row r="6557" spans="3:3" ht="15.75" customHeight="1" x14ac:dyDescent="0.25">
      <c r="C6557" s="48"/>
    </row>
    <row r="6558" spans="3:3" ht="15.75" customHeight="1" x14ac:dyDescent="0.25">
      <c r="C6558" s="48"/>
    </row>
    <row r="6559" spans="3:3" ht="15.75" customHeight="1" x14ac:dyDescent="0.25">
      <c r="C6559" s="48"/>
    </row>
    <row r="6560" spans="3:3" ht="15.75" customHeight="1" x14ac:dyDescent="0.25">
      <c r="C6560" s="48"/>
    </row>
    <row r="6561" spans="3:3" ht="15.75" customHeight="1" x14ac:dyDescent="0.25">
      <c r="C6561" s="48"/>
    </row>
    <row r="6562" spans="3:3" ht="15.75" customHeight="1" x14ac:dyDescent="0.25">
      <c r="C6562" s="48"/>
    </row>
    <row r="6563" spans="3:3" ht="15.75" customHeight="1" x14ac:dyDescent="0.25">
      <c r="C6563" s="48"/>
    </row>
    <row r="6564" spans="3:3" ht="15.75" customHeight="1" x14ac:dyDescent="0.25">
      <c r="C6564" s="48"/>
    </row>
    <row r="6565" spans="3:3" ht="15.75" customHeight="1" x14ac:dyDescent="0.25">
      <c r="C6565" s="48"/>
    </row>
    <row r="6566" spans="3:3" ht="15.75" customHeight="1" x14ac:dyDescent="0.25">
      <c r="C6566" s="48"/>
    </row>
    <row r="6567" spans="3:3" ht="15.75" customHeight="1" x14ac:dyDescent="0.25">
      <c r="C6567" s="48"/>
    </row>
    <row r="6568" spans="3:3" ht="15.75" customHeight="1" x14ac:dyDescent="0.25">
      <c r="C6568" s="48"/>
    </row>
    <row r="6569" spans="3:3" ht="15.75" customHeight="1" x14ac:dyDescent="0.25">
      <c r="C6569" s="48"/>
    </row>
    <row r="6570" spans="3:3" ht="15.75" customHeight="1" x14ac:dyDescent="0.25">
      <c r="C6570" s="48"/>
    </row>
    <row r="6571" spans="3:3" ht="15.75" customHeight="1" x14ac:dyDescent="0.25">
      <c r="C6571" s="48"/>
    </row>
    <row r="6572" spans="3:3" ht="15.75" customHeight="1" x14ac:dyDescent="0.25">
      <c r="C6572" s="48"/>
    </row>
    <row r="6573" spans="3:3" ht="15.75" customHeight="1" x14ac:dyDescent="0.25">
      <c r="C6573" s="48"/>
    </row>
    <row r="6574" spans="3:3" ht="15.75" customHeight="1" x14ac:dyDescent="0.25">
      <c r="C6574" s="48"/>
    </row>
    <row r="6575" spans="3:3" ht="15.75" customHeight="1" x14ac:dyDescent="0.25">
      <c r="C6575" s="48"/>
    </row>
    <row r="6576" spans="3:3" ht="15.75" customHeight="1" x14ac:dyDescent="0.25">
      <c r="C6576" s="48"/>
    </row>
    <row r="6577" spans="3:3" ht="15.75" customHeight="1" x14ac:dyDescent="0.25">
      <c r="C6577" s="48"/>
    </row>
    <row r="6578" spans="3:3" ht="15.75" customHeight="1" x14ac:dyDescent="0.25">
      <c r="C6578" s="48"/>
    </row>
    <row r="6579" spans="3:3" ht="15.75" customHeight="1" x14ac:dyDescent="0.25">
      <c r="C6579" s="48"/>
    </row>
    <row r="6580" spans="3:3" ht="15.75" customHeight="1" x14ac:dyDescent="0.25">
      <c r="C6580" s="48"/>
    </row>
    <row r="6581" spans="3:3" ht="15.75" customHeight="1" x14ac:dyDescent="0.25">
      <c r="C6581" s="48"/>
    </row>
    <row r="6582" spans="3:3" ht="15.75" customHeight="1" x14ac:dyDescent="0.25">
      <c r="C6582" s="48"/>
    </row>
    <row r="6583" spans="3:3" ht="15.75" customHeight="1" x14ac:dyDescent="0.25">
      <c r="C6583" s="48"/>
    </row>
    <row r="6584" spans="3:3" ht="15.75" customHeight="1" x14ac:dyDescent="0.25">
      <c r="C6584" s="48"/>
    </row>
    <row r="6585" spans="3:3" ht="15.75" customHeight="1" x14ac:dyDescent="0.25">
      <c r="C6585" s="48"/>
    </row>
    <row r="6586" spans="3:3" ht="15.75" customHeight="1" x14ac:dyDescent="0.25">
      <c r="C6586" s="48"/>
    </row>
    <row r="6587" spans="3:3" ht="15.75" customHeight="1" x14ac:dyDescent="0.25">
      <c r="C6587" s="48"/>
    </row>
    <row r="6588" spans="3:3" ht="15.75" customHeight="1" x14ac:dyDescent="0.25">
      <c r="C6588" s="48"/>
    </row>
    <row r="6589" spans="3:3" ht="15.75" customHeight="1" x14ac:dyDescent="0.25">
      <c r="C6589" s="48"/>
    </row>
    <row r="6590" spans="3:3" ht="15.75" customHeight="1" x14ac:dyDescent="0.25">
      <c r="C6590" s="48"/>
    </row>
    <row r="6591" spans="3:3" ht="15.75" customHeight="1" x14ac:dyDescent="0.25">
      <c r="C6591" s="48"/>
    </row>
    <row r="6592" spans="3:3" ht="15.75" customHeight="1" x14ac:dyDescent="0.25">
      <c r="C6592" s="48"/>
    </row>
    <row r="6593" spans="3:3" ht="15.75" customHeight="1" x14ac:dyDescent="0.25">
      <c r="C6593" s="48"/>
    </row>
    <row r="6594" spans="3:3" ht="15.75" customHeight="1" x14ac:dyDescent="0.25">
      <c r="C6594" s="48"/>
    </row>
    <row r="6595" spans="3:3" ht="15.75" customHeight="1" x14ac:dyDescent="0.25">
      <c r="C6595" s="48"/>
    </row>
    <row r="6596" spans="3:3" ht="15.75" customHeight="1" x14ac:dyDescent="0.25">
      <c r="C6596" s="48"/>
    </row>
    <row r="6597" spans="3:3" ht="15.75" customHeight="1" x14ac:dyDescent="0.25">
      <c r="C6597" s="48"/>
    </row>
    <row r="6598" spans="3:3" ht="15.75" customHeight="1" x14ac:dyDescent="0.25">
      <c r="C6598" s="48"/>
    </row>
    <row r="6599" spans="3:3" ht="15.75" customHeight="1" x14ac:dyDescent="0.25">
      <c r="C6599" s="48"/>
    </row>
    <row r="6600" spans="3:3" ht="15.75" customHeight="1" x14ac:dyDescent="0.25">
      <c r="C6600" s="48"/>
    </row>
    <row r="6601" spans="3:3" ht="15.75" customHeight="1" x14ac:dyDescent="0.25">
      <c r="C6601" s="48"/>
    </row>
    <row r="6602" spans="3:3" ht="15.75" customHeight="1" x14ac:dyDescent="0.25">
      <c r="C6602" s="48"/>
    </row>
    <row r="6603" spans="3:3" ht="15.75" customHeight="1" x14ac:dyDescent="0.25">
      <c r="C6603" s="48"/>
    </row>
    <row r="6604" spans="3:3" ht="15.75" customHeight="1" x14ac:dyDescent="0.25">
      <c r="C6604" s="48"/>
    </row>
    <row r="6605" spans="3:3" ht="15.75" customHeight="1" x14ac:dyDescent="0.25">
      <c r="C6605" s="48"/>
    </row>
    <row r="6606" spans="3:3" ht="15.75" customHeight="1" x14ac:dyDescent="0.25">
      <c r="C6606" s="48"/>
    </row>
    <row r="6607" spans="3:3" ht="15.75" customHeight="1" x14ac:dyDescent="0.25">
      <c r="C6607" s="48"/>
    </row>
    <row r="6608" spans="3:3" ht="15.75" customHeight="1" x14ac:dyDescent="0.25">
      <c r="C6608" s="48"/>
    </row>
    <row r="6609" spans="3:3" ht="15.75" customHeight="1" x14ac:dyDescent="0.25">
      <c r="C6609" s="48"/>
    </row>
    <row r="6610" spans="3:3" ht="15.75" customHeight="1" x14ac:dyDescent="0.25">
      <c r="C6610" s="48"/>
    </row>
    <row r="6611" spans="3:3" ht="15.75" customHeight="1" x14ac:dyDescent="0.25">
      <c r="C6611" s="48"/>
    </row>
    <row r="6612" spans="3:3" ht="15.75" customHeight="1" x14ac:dyDescent="0.25">
      <c r="C6612" s="48"/>
    </row>
    <row r="6613" spans="3:3" ht="15.75" customHeight="1" x14ac:dyDescent="0.25">
      <c r="C6613" s="48"/>
    </row>
    <row r="6614" spans="3:3" ht="15.75" customHeight="1" x14ac:dyDescent="0.25">
      <c r="C6614" s="48"/>
    </row>
    <row r="6615" spans="3:3" ht="15.75" customHeight="1" x14ac:dyDescent="0.25">
      <c r="C6615" s="48"/>
    </row>
    <row r="6616" spans="3:3" ht="15.75" customHeight="1" x14ac:dyDescent="0.25">
      <c r="C6616" s="48"/>
    </row>
    <row r="6617" spans="3:3" ht="15.75" customHeight="1" x14ac:dyDescent="0.25">
      <c r="C6617" s="48"/>
    </row>
    <row r="6618" spans="3:3" ht="15.75" customHeight="1" x14ac:dyDescent="0.25">
      <c r="C6618" s="48"/>
    </row>
    <row r="6619" spans="3:3" ht="15.75" customHeight="1" x14ac:dyDescent="0.25">
      <c r="C6619" s="48"/>
    </row>
    <row r="6620" spans="3:3" ht="15.75" customHeight="1" x14ac:dyDescent="0.25">
      <c r="C6620" s="48"/>
    </row>
    <row r="6621" spans="3:3" ht="15.75" customHeight="1" x14ac:dyDescent="0.25">
      <c r="C6621" s="48"/>
    </row>
    <row r="6622" spans="3:3" ht="15.75" customHeight="1" x14ac:dyDescent="0.25">
      <c r="C6622" s="48"/>
    </row>
    <row r="6623" spans="3:3" ht="15.75" customHeight="1" x14ac:dyDescent="0.25">
      <c r="C6623" s="48"/>
    </row>
    <row r="6624" spans="3:3" ht="15.75" customHeight="1" x14ac:dyDescent="0.25">
      <c r="C6624" s="48"/>
    </row>
    <row r="6625" spans="3:3" ht="15.75" customHeight="1" x14ac:dyDescent="0.25">
      <c r="C6625" s="48"/>
    </row>
    <row r="6626" spans="3:3" ht="15.75" customHeight="1" x14ac:dyDescent="0.25">
      <c r="C6626" s="48"/>
    </row>
    <row r="6627" spans="3:3" ht="15.75" customHeight="1" x14ac:dyDescent="0.25">
      <c r="C6627" s="48"/>
    </row>
    <row r="6628" spans="3:3" ht="15.75" customHeight="1" x14ac:dyDescent="0.25">
      <c r="C6628" s="48"/>
    </row>
    <row r="6629" spans="3:3" ht="15.75" customHeight="1" x14ac:dyDescent="0.25">
      <c r="C6629" s="48"/>
    </row>
    <row r="6630" spans="3:3" ht="15.75" customHeight="1" x14ac:dyDescent="0.25">
      <c r="C6630" s="48"/>
    </row>
    <row r="6631" spans="3:3" ht="15.75" customHeight="1" x14ac:dyDescent="0.25">
      <c r="C6631" s="48"/>
    </row>
    <row r="6632" spans="3:3" ht="15.75" customHeight="1" x14ac:dyDescent="0.25">
      <c r="C6632" s="48"/>
    </row>
    <row r="6633" spans="3:3" ht="15.75" customHeight="1" x14ac:dyDescent="0.25">
      <c r="C6633" s="48"/>
    </row>
    <row r="6634" spans="3:3" ht="15.75" customHeight="1" x14ac:dyDescent="0.25">
      <c r="C6634" s="48"/>
    </row>
    <row r="6635" spans="3:3" ht="15.75" customHeight="1" x14ac:dyDescent="0.25">
      <c r="C6635" s="48"/>
    </row>
    <row r="6636" spans="3:3" ht="15.75" customHeight="1" x14ac:dyDescent="0.25">
      <c r="C6636" s="48"/>
    </row>
    <row r="6637" spans="3:3" ht="15.75" customHeight="1" x14ac:dyDescent="0.25">
      <c r="C6637" s="48"/>
    </row>
    <row r="6638" spans="3:3" ht="15.75" customHeight="1" x14ac:dyDescent="0.25">
      <c r="C6638" s="48"/>
    </row>
    <row r="6639" spans="3:3" ht="15.75" customHeight="1" x14ac:dyDescent="0.25">
      <c r="C6639" s="48"/>
    </row>
    <row r="6640" spans="3:3" ht="15.75" customHeight="1" x14ac:dyDescent="0.25">
      <c r="C6640" s="48"/>
    </row>
    <row r="6641" spans="3:3" ht="15.75" customHeight="1" x14ac:dyDescent="0.25">
      <c r="C6641" s="48"/>
    </row>
    <row r="6642" spans="3:3" ht="15.75" customHeight="1" x14ac:dyDescent="0.25">
      <c r="C6642" s="48"/>
    </row>
    <row r="6643" spans="3:3" ht="15.75" customHeight="1" x14ac:dyDescent="0.25">
      <c r="C6643" s="48"/>
    </row>
    <row r="6644" spans="3:3" ht="15.75" customHeight="1" x14ac:dyDescent="0.25">
      <c r="C6644" s="48"/>
    </row>
    <row r="6645" spans="3:3" ht="15.75" customHeight="1" x14ac:dyDescent="0.25">
      <c r="C6645" s="48"/>
    </row>
    <row r="6646" spans="3:3" ht="15.75" customHeight="1" x14ac:dyDescent="0.25">
      <c r="C6646" s="48"/>
    </row>
    <row r="6647" spans="3:3" ht="15.75" customHeight="1" x14ac:dyDescent="0.25">
      <c r="C6647" s="48"/>
    </row>
    <row r="6648" spans="3:3" ht="15.75" customHeight="1" x14ac:dyDescent="0.25">
      <c r="C6648" s="48"/>
    </row>
    <row r="6649" spans="3:3" ht="15.75" customHeight="1" x14ac:dyDescent="0.25">
      <c r="C6649" s="48"/>
    </row>
    <row r="6650" spans="3:3" ht="15.75" customHeight="1" x14ac:dyDescent="0.25">
      <c r="C6650" s="48"/>
    </row>
    <row r="6651" spans="3:3" ht="15.75" customHeight="1" x14ac:dyDescent="0.25">
      <c r="C6651" s="48"/>
    </row>
    <row r="6652" spans="3:3" ht="15.75" customHeight="1" x14ac:dyDescent="0.25">
      <c r="C6652" s="48"/>
    </row>
    <row r="6653" spans="3:3" ht="15.75" customHeight="1" x14ac:dyDescent="0.25">
      <c r="C6653" s="48"/>
    </row>
    <row r="6654" spans="3:3" ht="15.75" customHeight="1" x14ac:dyDescent="0.25">
      <c r="C6654" s="48"/>
    </row>
    <row r="6655" spans="3:3" ht="15.75" customHeight="1" x14ac:dyDescent="0.25">
      <c r="C6655" s="48"/>
    </row>
    <row r="6656" spans="3:3" ht="15.75" customHeight="1" x14ac:dyDescent="0.25">
      <c r="C6656" s="48"/>
    </row>
    <row r="6657" spans="3:3" ht="15.75" customHeight="1" x14ac:dyDescent="0.25">
      <c r="C6657" s="48"/>
    </row>
    <row r="6658" spans="3:3" ht="15.75" customHeight="1" x14ac:dyDescent="0.25">
      <c r="C6658" s="48"/>
    </row>
    <row r="6659" spans="3:3" ht="15.75" customHeight="1" x14ac:dyDescent="0.25">
      <c r="C6659" s="48"/>
    </row>
    <row r="6660" spans="3:3" ht="15.75" customHeight="1" x14ac:dyDescent="0.25">
      <c r="C6660" s="48"/>
    </row>
    <row r="6661" spans="3:3" ht="15.75" customHeight="1" x14ac:dyDescent="0.25">
      <c r="C6661" s="48"/>
    </row>
    <row r="6662" spans="3:3" ht="15.75" customHeight="1" x14ac:dyDescent="0.25">
      <c r="C6662" s="48"/>
    </row>
    <row r="6663" spans="3:3" ht="15.75" customHeight="1" x14ac:dyDescent="0.25">
      <c r="C6663" s="48"/>
    </row>
    <row r="6664" spans="3:3" ht="15.75" customHeight="1" x14ac:dyDescent="0.25">
      <c r="C6664" s="48"/>
    </row>
    <row r="6665" spans="3:3" ht="15.75" customHeight="1" x14ac:dyDescent="0.25">
      <c r="C6665" s="48"/>
    </row>
    <row r="6666" spans="3:3" ht="15.75" customHeight="1" x14ac:dyDescent="0.25">
      <c r="C6666" s="48"/>
    </row>
    <row r="6667" spans="3:3" ht="15.75" customHeight="1" x14ac:dyDescent="0.25">
      <c r="C6667" s="48"/>
    </row>
    <row r="6668" spans="3:3" ht="15.75" customHeight="1" x14ac:dyDescent="0.25">
      <c r="C6668" s="48"/>
    </row>
    <row r="6669" spans="3:3" ht="15.75" customHeight="1" x14ac:dyDescent="0.25">
      <c r="C6669" s="48"/>
    </row>
    <row r="6670" spans="3:3" ht="15.75" customHeight="1" x14ac:dyDescent="0.25">
      <c r="C6670" s="48"/>
    </row>
    <row r="6671" spans="3:3" ht="15.75" customHeight="1" x14ac:dyDescent="0.25">
      <c r="C6671" s="48"/>
    </row>
    <row r="6672" spans="3:3" ht="15.75" customHeight="1" x14ac:dyDescent="0.25">
      <c r="C6672" s="48"/>
    </row>
    <row r="6673" spans="3:3" ht="15.75" customHeight="1" x14ac:dyDescent="0.25">
      <c r="C6673" s="48"/>
    </row>
    <row r="6674" spans="3:3" ht="15.75" customHeight="1" x14ac:dyDescent="0.25">
      <c r="C6674" s="48"/>
    </row>
    <row r="6675" spans="3:3" ht="15.75" customHeight="1" x14ac:dyDescent="0.25">
      <c r="C6675" s="48"/>
    </row>
    <row r="6676" spans="3:3" ht="15.75" customHeight="1" x14ac:dyDescent="0.25">
      <c r="C6676" s="48"/>
    </row>
    <row r="6677" spans="3:3" ht="15.75" customHeight="1" x14ac:dyDescent="0.25">
      <c r="C6677" s="48"/>
    </row>
    <row r="6678" spans="3:3" ht="15.75" customHeight="1" x14ac:dyDescent="0.25">
      <c r="C6678" s="48"/>
    </row>
    <row r="6679" spans="3:3" ht="15.75" customHeight="1" x14ac:dyDescent="0.25">
      <c r="C6679" s="48"/>
    </row>
    <row r="6680" spans="3:3" ht="15.75" customHeight="1" x14ac:dyDescent="0.25">
      <c r="C6680" s="48"/>
    </row>
    <row r="6681" spans="3:3" ht="15.75" customHeight="1" x14ac:dyDescent="0.25">
      <c r="C6681" s="48"/>
    </row>
    <row r="6682" spans="3:3" ht="15.75" customHeight="1" x14ac:dyDescent="0.25">
      <c r="C6682" s="48"/>
    </row>
    <row r="6683" spans="3:3" ht="15.75" customHeight="1" x14ac:dyDescent="0.25">
      <c r="C6683" s="48"/>
    </row>
    <row r="6684" spans="3:3" ht="15.75" customHeight="1" x14ac:dyDescent="0.25">
      <c r="C6684" s="48"/>
    </row>
    <row r="6685" spans="3:3" ht="15.75" customHeight="1" x14ac:dyDescent="0.25">
      <c r="C6685" s="48"/>
    </row>
    <row r="6686" spans="3:3" ht="15.75" customHeight="1" x14ac:dyDescent="0.25">
      <c r="C6686" s="48"/>
    </row>
    <row r="6687" spans="3:3" ht="15.75" customHeight="1" x14ac:dyDescent="0.25">
      <c r="C6687" s="48"/>
    </row>
    <row r="6688" spans="3:3" ht="15.75" customHeight="1" x14ac:dyDescent="0.25">
      <c r="C6688" s="48"/>
    </row>
    <row r="6689" spans="3:3" ht="15.75" customHeight="1" x14ac:dyDescent="0.25">
      <c r="C6689" s="48"/>
    </row>
    <row r="6690" spans="3:3" ht="15.75" customHeight="1" x14ac:dyDescent="0.25">
      <c r="C6690" s="48"/>
    </row>
    <row r="6691" spans="3:3" ht="15.75" customHeight="1" x14ac:dyDescent="0.25">
      <c r="C6691" s="48"/>
    </row>
    <row r="6692" spans="3:3" ht="15.75" customHeight="1" x14ac:dyDescent="0.25">
      <c r="C6692" s="48"/>
    </row>
    <row r="6693" spans="3:3" ht="15.75" customHeight="1" x14ac:dyDescent="0.25">
      <c r="C6693" s="48"/>
    </row>
    <row r="6694" spans="3:3" ht="15.75" customHeight="1" x14ac:dyDescent="0.25">
      <c r="C6694" s="48"/>
    </row>
    <row r="6695" spans="3:3" ht="15.75" customHeight="1" x14ac:dyDescent="0.25">
      <c r="C6695" s="48"/>
    </row>
    <row r="6696" spans="3:3" ht="15.75" customHeight="1" x14ac:dyDescent="0.25">
      <c r="C6696" s="48"/>
    </row>
    <row r="6697" spans="3:3" ht="15.75" customHeight="1" x14ac:dyDescent="0.25">
      <c r="C6697" s="48"/>
    </row>
    <row r="6698" spans="3:3" ht="15.75" customHeight="1" x14ac:dyDescent="0.25">
      <c r="C6698" s="48"/>
    </row>
    <row r="6699" spans="3:3" ht="15.75" customHeight="1" x14ac:dyDescent="0.25">
      <c r="C6699" s="48"/>
    </row>
    <row r="6700" spans="3:3" ht="15.75" customHeight="1" x14ac:dyDescent="0.25">
      <c r="C6700" s="48"/>
    </row>
    <row r="6701" spans="3:3" ht="15.75" customHeight="1" x14ac:dyDescent="0.25">
      <c r="C6701" s="48"/>
    </row>
    <row r="6702" spans="3:3" ht="15.75" customHeight="1" x14ac:dyDescent="0.25">
      <c r="C6702" s="48"/>
    </row>
    <row r="6703" spans="3:3" ht="15.75" customHeight="1" x14ac:dyDescent="0.25">
      <c r="C6703" s="48"/>
    </row>
    <row r="6704" spans="3:3" ht="15.75" customHeight="1" x14ac:dyDescent="0.25">
      <c r="C6704" s="48"/>
    </row>
    <row r="6705" spans="3:3" ht="15.75" customHeight="1" x14ac:dyDescent="0.25">
      <c r="C6705" s="48"/>
    </row>
    <row r="6706" spans="3:3" ht="15.75" customHeight="1" x14ac:dyDescent="0.25">
      <c r="C6706" s="48"/>
    </row>
    <row r="6707" spans="3:3" ht="15.75" customHeight="1" x14ac:dyDescent="0.25">
      <c r="C6707" s="48"/>
    </row>
    <row r="6708" spans="3:3" ht="15.75" customHeight="1" x14ac:dyDescent="0.25">
      <c r="C6708" s="48"/>
    </row>
    <row r="6709" spans="3:3" ht="15.75" customHeight="1" x14ac:dyDescent="0.25">
      <c r="C6709" s="48"/>
    </row>
    <row r="6710" spans="3:3" ht="15.75" customHeight="1" x14ac:dyDescent="0.25">
      <c r="C6710" s="48"/>
    </row>
    <row r="6711" spans="3:3" ht="15.75" customHeight="1" x14ac:dyDescent="0.25">
      <c r="C6711" s="48"/>
    </row>
    <row r="6712" spans="3:3" ht="15.75" customHeight="1" x14ac:dyDescent="0.25">
      <c r="C6712" s="48"/>
    </row>
    <row r="6713" spans="3:3" ht="15.75" customHeight="1" x14ac:dyDescent="0.25">
      <c r="C6713" s="48"/>
    </row>
    <row r="6714" spans="3:3" ht="15.75" customHeight="1" x14ac:dyDescent="0.25">
      <c r="C6714" s="48"/>
    </row>
    <row r="6715" spans="3:3" ht="15.75" customHeight="1" x14ac:dyDescent="0.25">
      <c r="C6715" s="48"/>
    </row>
    <row r="6716" spans="3:3" ht="15.75" customHeight="1" x14ac:dyDescent="0.25">
      <c r="C6716" s="48"/>
    </row>
    <row r="6717" spans="3:3" ht="15.75" customHeight="1" x14ac:dyDescent="0.25">
      <c r="C6717" s="48"/>
    </row>
    <row r="6718" spans="3:3" ht="15.75" customHeight="1" x14ac:dyDescent="0.25">
      <c r="C6718" s="48"/>
    </row>
    <row r="6719" spans="3:3" ht="15.75" customHeight="1" x14ac:dyDescent="0.25">
      <c r="C6719" s="48"/>
    </row>
    <row r="6720" spans="3:3" ht="15.75" customHeight="1" x14ac:dyDescent="0.25">
      <c r="C6720" s="48"/>
    </row>
    <row r="6721" spans="3:3" ht="15.75" customHeight="1" x14ac:dyDescent="0.25">
      <c r="C6721" s="48"/>
    </row>
    <row r="6722" spans="3:3" ht="15.75" customHeight="1" x14ac:dyDescent="0.25">
      <c r="C6722" s="48"/>
    </row>
    <row r="6723" spans="3:3" ht="15.75" customHeight="1" x14ac:dyDescent="0.25">
      <c r="C6723" s="48"/>
    </row>
    <row r="6724" spans="3:3" ht="15.75" customHeight="1" x14ac:dyDescent="0.25">
      <c r="C6724" s="48"/>
    </row>
    <row r="6725" spans="3:3" ht="15.75" customHeight="1" x14ac:dyDescent="0.25">
      <c r="C6725" s="48"/>
    </row>
    <row r="6726" spans="3:3" ht="15.75" customHeight="1" x14ac:dyDescent="0.25">
      <c r="C6726" s="48"/>
    </row>
    <row r="6727" spans="3:3" ht="15.75" customHeight="1" x14ac:dyDescent="0.25">
      <c r="C6727" s="48"/>
    </row>
    <row r="6728" spans="3:3" ht="15.75" customHeight="1" x14ac:dyDescent="0.25">
      <c r="C6728" s="48"/>
    </row>
    <row r="6729" spans="3:3" ht="15.75" customHeight="1" x14ac:dyDescent="0.25">
      <c r="C6729" s="48"/>
    </row>
    <row r="6730" spans="3:3" ht="15.75" customHeight="1" x14ac:dyDescent="0.25">
      <c r="C6730" s="48"/>
    </row>
    <row r="6731" spans="3:3" ht="15.75" customHeight="1" x14ac:dyDescent="0.25">
      <c r="C6731" s="48"/>
    </row>
    <row r="6732" spans="3:3" ht="15.75" customHeight="1" x14ac:dyDescent="0.25">
      <c r="C6732" s="48"/>
    </row>
    <row r="6733" spans="3:3" ht="15.75" customHeight="1" x14ac:dyDescent="0.25">
      <c r="C6733" s="48"/>
    </row>
    <row r="6734" spans="3:3" ht="15.75" customHeight="1" x14ac:dyDescent="0.25">
      <c r="C6734" s="48"/>
    </row>
    <row r="6735" spans="3:3" ht="15.75" customHeight="1" x14ac:dyDescent="0.25">
      <c r="C6735" s="48"/>
    </row>
    <row r="6736" spans="3:3" ht="15.75" customHeight="1" x14ac:dyDescent="0.25">
      <c r="C6736" s="48"/>
    </row>
    <row r="6737" spans="3:3" ht="15.75" customHeight="1" x14ac:dyDescent="0.25">
      <c r="C6737" s="48"/>
    </row>
    <row r="6738" spans="3:3" ht="15.75" customHeight="1" x14ac:dyDescent="0.25">
      <c r="C6738" s="48"/>
    </row>
    <row r="6739" spans="3:3" ht="15.75" customHeight="1" x14ac:dyDescent="0.25">
      <c r="C6739" s="48"/>
    </row>
    <row r="6740" spans="3:3" ht="15.75" customHeight="1" x14ac:dyDescent="0.25">
      <c r="C6740" s="48"/>
    </row>
    <row r="6741" spans="3:3" ht="15.75" customHeight="1" x14ac:dyDescent="0.25">
      <c r="C6741" s="48"/>
    </row>
    <row r="6742" spans="3:3" ht="15.75" customHeight="1" x14ac:dyDescent="0.25">
      <c r="C6742" s="48"/>
    </row>
    <row r="6743" spans="3:3" ht="15.75" customHeight="1" x14ac:dyDescent="0.25">
      <c r="C6743" s="48"/>
    </row>
    <row r="6744" spans="3:3" ht="15.75" customHeight="1" x14ac:dyDescent="0.25">
      <c r="C6744" s="48"/>
    </row>
    <row r="6745" spans="3:3" ht="15.75" customHeight="1" x14ac:dyDescent="0.25">
      <c r="C6745" s="48"/>
    </row>
    <row r="6746" spans="3:3" ht="15.75" customHeight="1" x14ac:dyDescent="0.25">
      <c r="C6746" s="48"/>
    </row>
    <row r="6747" spans="3:3" ht="15.75" customHeight="1" x14ac:dyDescent="0.25">
      <c r="C6747" s="48"/>
    </row>
    <row r="6748" spans="3:3" ht="15.75" customHeight="1" x14ac:dyDescent="0.25">
      <c r="C6748" s="48"/>
    </row>
    <row r="6749" spans="3:3" ht="15.75" customHeight="1" x14ac:dyDescent="0.25">
      <c r="C6749" s="48"/>
    </row>
    <row r="6750" spans="3:3" ht="15.75" customHeight="1" x14ac:dyDescent="0.25">
      <c r="C6750" s="48"/>
    </row>
    <row r="6751" spans="3:3" ht="15.75" customHeight="1" x14ac:dyDescent="0.25">
      <c r="C6751" s="48"/>
    </row>
    <row r="6752" spans="3:3" ht="15.75" customHeight="1" x14ac:dyDescent="0.25">
      <c r="C6752" s="48"/>
    </row>
    <row r="6753" spans="3:3" ht="15.75" customHeight="1" x14ac:dyDescent="0.25">
      <c r="C6753" s="48"/>
    </row>
    <row r="6754" spans="3:3" ht="15.75" customHeight="1" x14ac:dyDescent="0.25">
      <c r="C6754" s="48"/>
    </row>
    <row r="6755" spans="3:3" ht="15.75" customHeight="1" x14ac:dyDescent="0.25">
      <c r="C6755" s="48"/>
    </row>
    <row r="6756" spans="3:3" ht="15.75" customHeight="1" x14ac:dyDescent="0.25">
      <c r="C6756" s="48"/>
    </row>
    <row r="6757" spans="3:3" ht="15.75" customHeight="1" x14ac:dyDescent="0.25">
      <c r="C6757" s="48"/>
    </row>
    <row r="6758" spans="3:3" ht="15.75" customHeight="1" x14ac:dyDescent="0.25">
      <c r="C6758" s="48"/>
    </row>
    <row r="6759" spans="3:3" ht="15.75" customHeight="1" x14ac:dyDescent="0.25">
      <c r="C6759" s="48"/>
    </row>
    <row r="6760" spans="3:3" ht="15.75" customHeight="1" x14ac:dyDescent="0.25">
      <c r="C6760" s="48"/>
    </row>
    <row r="6761" spans="3:3" ht="15.75" customHeight="1" x14ac:dyDescent="0.25">
      <c r="C6761" s="48"/>
    </row>
    <row r="6762" spans="3:3" ht="15.75" customHeight="1" x14ac:dyDescent="0.25">
      <c r="C6762" s="48"/>
    </row>
    <row r="6763" spans="3:3" ht="15.75" customHeight="1" x14ac:dyDescent="0.25">
      <c r="C6763" s="48"/>
    </row>
    <row r="6764" spans="3:3" ht="15.75" customHeight="1" x14ac:dyDescent="0.25">
      <c r="C6764" s="48"/>
    </row>
    <row r="6765" spans="3:3" ht="15.75" customHeight="1" x14ac:dyDescent="0.25">
      <c r="C6765" s="48"/>
    </row>
    <row r="6766" spans="3:3" ht="15.75" customHeight="1" x14ac:dyDescent="0.25">
      <c r="C6766" s="48"/>
    </row>
    <row r="6767" spans="3:3" ht="15.75" customHeight="1" x14ac:dyDescent="0.25">
      <c r="C6767" s="48"/>
    </row>
    <row r="6768" spans="3:3" ht="15.75" customHeight="1" x14ac:dyDescent="0.25">
      <c r="C6768" s="48"/>
    </row>
    <row r="6769" spans="3:3" ht="15.75" customHeight="1" x14ac:dyDescent="0.25">
      <c r="C6769" s="48"/>
    </row>
    <row r="6770" spans="3:3" ht="15.75" customHeight="1" x14ac:dyDescent="0.25">
      <c r="C6770" s="48"/>
    </row>
    <row r="6771" spans="3:3" ht="15.75" customHeight="1" x14ac:dyDescent="0.25">
      <c r="C6771" s="48"/>
    </row>
    <row r="6772" spans="3:3" ht="15.75" customHeight="1" x14ac:dyDescent="0.25">
      <c r="C6772" s="48"/>
    </row>
    <row r="6773" spans="3:3" ht="15.75" customHeight="1" x14ac:dyDescent="0.25">
      <c r="C6773" s="48"/>
    </row>
    <row r="6774" spans="3:3" ht="15.75" customHeight="1" x14ac:dyDescent="0.25">
      <c r="C6774" s="48"/>
    </row>
    <row r="6775" spans="3:3" ht="15.75" customHeight="1" x14ac:dyDescent="0.25">
      <c r="C6775" s="48"/>
    </row>
    <row r="6776" spans="3:3" ht="15.75" customHeight="1" x14ac:dyDescent="0.25">
      <c r="C6776" s="48"/>
    </row>
    <row r="6777" spans="3:3" ht="15.75" customHeight="1" x14ac:dyDescent="0.25">
      <c r="C6777" s="48"/>
    </row>
    <row r="6778" spans="3:3" ht="15.75" customHeight="1" x14ac:dyDescent="0.25">
      <c r="C6778" s="48"/>
    </row>
    <row r="6779" spans="3:3" ht="15.75" customHeight="1" x14ac:dyDescent="0.25">
      <c r="C6779" s="48"/>
    </row>
    <row r="6780" spans="3:3" ht="15.75" customHeight="1" x14ac:dyDescent="0.25">
      <c r="C6780" s="48"/>
    </row>
    <row r="6781" spans="3:3" ht="15.75" customHeight="1" x14ac:dyDescent="0.25">
      <c r="C6781" s="48"/>
    </row>
    <row r="6782" spans="3:3" ht="15.75" customHeight="1" x14ac:dyDescent="0.25">
      <c r="C6782" s="48"/>
    </row>
    <row r="6783" spans="3:3" ht="15.75" customHeight="1" x14ac:dyDescent="0.25">
      <c r="C6783" s="48"/>
    </row>
    <row r="6784" spans="3:3" ht="15.75" customHeight="1" x14ac:dyDescent="0.25">
      <c r="C6784" s="48"/>
    </row>
    <row r="6785" spans="3:3" ht="15.75" customHeight="1" x14ac:dyDescent="0.25">
      <c r="C6785" s="48"/>
    </row>
    <row r="6786" spans="3:3" ht="15.75" customHeight="1" x14ac:dyDescent="0.25">
      <c r="C6786" s="48"/>
    </row>
    <row r="6787" spans="3:3" ht="15.75" customHeight="1" x14ac:dyDescent="0.25">
      <c r="C6787" s="48"/>
    </row>
    <row r="6788" spans="3:3" ht="15.75" customHeight="1" x14ac:dyDescent="0.25">
      <c r="C6788" s="48"/>
    </row>
    <row r="6789" spans="3:3" ht="15.75" customHeight="1" x14ac:dyDescent="0.25">
      <c r="C6789" s="48"/>
    </row>
    <row r="6790" spans="3:3" ht="15.75" customHeight="1" x14ac:dyDescent="0.25">
      <c r="C6790" s="48"/>
    </row>
    <row r="6791" spans="3:3" ht="15.75" customHeight="1" x14ac:dyDescent="0.25">
      <c r="C6791" s="48"/>
    </row>
    <row r="6792" spans="3:3" ht="15.75" customHeight="1" x14ac:dyDescent="0.25">
      <c r="C6792" s="48"/>
    </row>
    <row r="6793" spans="3:3" ht="15.75" customHeight="1" x14ac:dyDescent="0.25">
      <c r="C6793" s="48"/>
    </row>
    <row r="6794" spans="3:3" ht="15.75" customHeight="1" x14ac:dyDescent="0.25">
      <c r="C6794" s="48"/>
    </row>
    <row r="6795" spans="3:3" ht="15.75" customHeight="1" x14ac:dyDescent="0.25">
      <c r="C6795" s="48"/>
    </row>
    <row r="6796" spans="3:3" ht="15.75" customHeight="1" x14ac:dyDescent="0.25">
      <c r="C6796" s="48"/>
    </row>
    <row r="6797" spans="3:3" ht="15.75" customHeight="1" x14ac:dyDescent="0.25">
      <c r="C6797" s="48"/>
    </row>
    <row r="6798" spans="3:3" ht="15.75" customHeight="1" x14ac:dyDescent="0.25">
      <c r="C6798" s="48"/>
    </row>
    <row r="6799" spans="3:3" ht="15.75" customHeight="1" x14ac:dyDescent="0.25">
      <c r="C6799" s="48"/>
    </row>
    <row r="6800" spans="3:3" ht="15.75" customHeight="1" x14ac:dyDescent="0.25">
      <c r="C6800" s="48"/>
    </row>
    <row r="6801" spans="3:3" ht="15.75" customHeight="1" x14ac:dyDescent="0.25">
      <c r="C6801" s="48"/>
    </row>
    <row r="6802" spans="3:3" ht="15.75" customHeight="1" x14ac:dyDescent="0.25">
      <c r="C6802" s="48"/>
    </row>
    <row r="6803" spans="3:3" ht="15.75" customHeight="1" x14ac:dyDescent="0.25">
      <c r="C6803" s="48"/>
    </row>
    <row r="6804" spans="3:3" ht="15.75" customHeight="1" x14ac:dyDescent="0.25">
      <c r="C6804" s="48"/>
    </row>
    <row r="6805" spans="3:3" ht="15.75" customHeight="1" x14ac:dyDescent="0.25">
      <c r="C6805" s="48"/>
    </row>
    <row r="6806" spans="3:3" ht="15.75" customHeight="1" x14ac:dyDescent="0.25">
      <c r="C6806" s="48"/>
    </row>
    <row r="6807" spans="3:3" ht="15.75" customHeight="1" x14ac:dyDescent="0.25">
      <c r="C6807" s="48"/>
    </row>
    <row r="6808" spans="3:3" ht="15.75" customHeight="1" x14ac:dyDescent="0.25">
      <c r="C6808" s="48"/>
    </row>
    <row r="6809" spans="3:3" ht="15.75" customHeight="1" x14ac:dyDescent="0.25">
      <c r="C6809" s="48"/>
    </row>
    <row r="6810" spans="3:3" ht="15.75" customHeight="1" x14ac:dyDescent="0.25">
      <c r="C6810" s="48"/>
    </row>
    <row r="6811" spans="3:3" ht="15.75" customHeight="1" x14ac:dyDescent="0.25">
      <c r="C6811" s="48"/>
    </row>
    <row r="6812" spans="3:3" ht="15.75" customHeight="1" x14ac:dyDescent="0.25">
      <c r="C6812" s="48"/>
    </row>
    <row r="6813" spans="3:3" ht="15.75" customHeight="1" x14ac:dyDescent="0.25">
      <c r="C6813" s="48"/>
    </row>
    <row r="6814" spans="3:3" ht="15.75" customHeight="1" x14ac:dyDescent="0.25">
      <c r="C6814" s="48"/>
    </row>
    <row r="6815" spans="3:3" ht="15.75" customHeight="1" x14ac:dyDescent="0.25">
      <c r="C6815" s="48"/>
    </row>
    <row r="6816" spans="3:3" ht="15.75" customHeight="1" x14ac:dyDescent="0.25">
      <c r="C6816" s="48"/>
    </row>
    <row r="6817" spans="3:3" ht="15.75" customHeight="1" x14ac:dyDescent="0.25">
      <c r="C6817" s="48"/>
    </row>
    <row r="6818" spans="3:3" ht="15.75" customHeight="1" x14ac:dyDescent="0.25">
      <c r="C6818" s="48"/>
    </row>
    <row r="6819" spans="3:3" ht="15.75" customHeight="1" x14ac:dyDescent="0.25">
      <c r="C6819" s="48"/>
    </row>
    <row r="6820" spans="3:3" ht="15.75" customHeight="1" x14ac:dyDescent="0.25">
      <c r="C6820" s="48"/>
    </row>
    <row r="6821" spans="3:3" ht="15.75" customHeight="1" x14ac:dyDescent="0.25">
      <c r="C6821" s="48"/>
    </row>
    <row r="6822" spans="3:3" ht="15.75" customHeight="1" x14ac:dyDescent="0.25">
      <c r="C6822" s="48"/>
    </row>
    <row r="6823" spans="3:3" ht="15.75" customHeight="1" x14ac:dyDescent="0.25">
      <c r="C6823" s="48"/>
    </row>
    <row r="6824" spans="3:3" ht="15.75" customHeight="1" x14ac:dyDescent="0.25">
      <c r="C6824" s="48"/>
    </row>
    <row r="6825" spans="3:3" ht="15.75" customHeight="1" x14ac:dyDescent="0.25">
      <c r="C6825" s="48"/>
    </row>
    <row r="6826" spans="3:3" ht="15.75" customHeight="1" x14ac:dyDescent="0.25">
      <c r="C6826" s="48"/>
    </row>
    <row r="6827" spans="3:3" ht="15.75" customHeight="1" x14ac:dyDescent="0.25">
      <c r="C6827" s="48"/>
    </row>
    <row r="6828" spans="3:3" ht="15.75" customHeight="1" x14ac:dyDescent="0.25">
      <c r="C6828" s="48"/>
    </row>
    <row r="6829" spans="3:3" ht="15.75" customHeight="1" x14ac:dyDescent="0.25">
      <c r="C6829" s="48"/>
    </row>
    <row r="6830" spans="3:3" ht="15.75" customHeight="1" x14ac:dyDescent="0.25">
      <c r="C6830" s="48"/>
    </row>
    <row r="6831" spans="3:3" ht="15.75" customHeight="1" x14ac:dyDescent="0.25">
      <c r="C6831" s="48"/>
    </row>
    <row r="6832" spans="3:3" ht="15.75" customHeight="1" x14ac:dyDescent="0.25">
      <c r="C6832" s="48"/>
    </row>
    <row r="6833" spans="3:3" ht="15.75" customHeight="1" x14ac:dyDescent="0.25">
      <c r="C6833" s="48"/>
    </row>
    <row r="6834" spans="3:3" ht="15.75" customHeight="1" x14ac:dyDescent="0.25">
      <c r="C6834" s="48"/>
    </row>
    <row r="6835" spans="3:3" ht="15.75" customHeight="1" x14ac:dyDescent="0.25">
      <c r="C6835" s="48"/>
    </row>
    <row r="6836" spans="3:3" ht="15.75" customHeight="1" x14ac:dyDescent="0.25">
      <c r="C6836" s="48"/>
    </row>
    <row r="6837" spans="3:3" ht="15.75" customHeight="1" x14ac:dyDescent="0.25">
      <c r="C6837" s="48"/>
    </row>
    <row r="6838" spans="3:3" ht="15.75" customHeight="1" x14ac:dyDescent="0.25">
      <c r="C6838" s="48"/>
    </row>
    <row r="6839" spans="3:3" ht="15.75" customHeight="1" x14ac:dyDescent="0.25">
      <c r="C6839" s="48"/>
    </row>
    <row r="6840" spans="3:3" ht="15.75" customHeight="1" x14ac:dyDescent="0.25">
      <c r="C6840" s="48"/>
    </row>
    <row r="6841" spans="3:3" ht="15.75" customHeight="1" x14ac:dyDescent="0.25">
      <c r="C6841" s="48"/>
    </row>
    <row r="6842" spans="3:3" ht="15.75" customHeight="1" x14ac:dyDescent="0.25">
      <c r="C6842" s="48"/>
    </row>
    <row r="6843" spans="3:3" ht="15.75" customHeight="1" x14ac:dyDescent="0.25">
      <c r="C6843" s="48"/>
    </row>
    <row r="6844" spans="3:3" ht="15.75" customHeight="1" x14ac:dyDescent="0.25">
      <c r="C6844" s="48"/>
    </row>
    <row r="6845" spans="3:3" ht="15.75" customHeight="1" x14ac:dyDescent="0.25">
      <c r="C6845" s="48"/>
    </row>
    <row r="6846" spans="3:3" ht="15.75" customHeight="1" x14ac:dyDescent="0.25">
      <c r="C6846" s="48"/>
    </row>
    <row r="6847" spans="3:3" ht="15.75" customHeight="1" x14ac:dyDescent="0.25">
      <c r="C6847" s="48"/>
    </row>
    <row r="6848" spans="3:3" ht="15.75" customHeight="1" x14ac:dyDescent="0.25">
      <c r="C6848" s="48"/>
    </row>
    <row r="6849" spans="3:3" ht="15.75" customHeight="1" x14ac:dyDescent="0.25">
      <c r="C6849" s="48"/>
    </row>
    <row r="6850" spans="3:3" ht="15.75" customHeight="1" x14ac:dyDescent="0.25">
      <c r="C6850" s="48"/>
    </row>
    <row r="6851" spans="3:3" ht="15.75" customHeight="1" x14ac:dyDescent="0.25">
      <c r="C6851" s="48"/>
    </row>
    <row r="6852" spans="3:3" ht="15.75" customHeight="1" x14ac:dyDescent="0.25">
      <c r="C6852" s="48"/>
    </row>
    <row r="6853" spans="3:3" ht="15.75" customHeight="1" x14ac:dyDescent="0.25">
      <c r="C6853" s="48"/>
    </row>
    <row r="6854" spans="3:3" ht="15.75" customHeight="1" x14ac:dyDescent="0.25">
      <c r="C6854" s="48"/>
    </row>
    <row r="6855" spans="3:3" ht="15.75" customHeight="1" x14ac:dyDescent="0.25">
      <c r="C6855" s="48"/>
    </row>
    <row r="6856" spans="3:3" ht="15.75" customHeight="1" x14ac:dyDescent="0.25">
      <c r="C6856" s="48"/>
    </row>
    <row r="6857" spans="3:3" ht="15.75" customHeight="1" x14ac:dyDescent="0.25">
      <c r="C6857" s="48"/>
    </row>
    <row r="6858" spans="3:3" ht="15.75" customHeight="1" x14ac:dyDescent="0.25">
      <c r="C6858" s="48"/>
    </row>
    <row r="6859" spans="3:3" ht="15.75" customHeight="1" x14ac:dyDescent="0.25">
      <c r="C6859" s="48"/>
    </row>
    <row r="6860" spans="3:3" ht="15.75" customHeight="1" x14ac:dyDescent="0.25">
      <c r="C6860" s="48"/>
    </row>
    <row r="6861" spans="3:3" ht="15.75" customHeight="1" x14ac:dyDescent="0.25">
      <c r="C6861" s="48"/>
    </row>
    <row r="6862" spans="3:3" ht="15.75" customHeight="1" x14ac:dyDescent="0.25">
      <c r="C6862" s="48"/>
    </row>
    <row r="6863" spans="3:3" ht="15.75" customHeight="1" x14ac:dyDescent="0.25">
      <c r="C6863" s="48"/>
    </row>
    <row r="6864" spans="3:3" ht="15.75" customHeight="1" x14ac:dyDescent="0.25">
      <c r="C6864" s="48"/>
    </row>
    <row r="6865" spans="3:3" ht="15.75" customHeight="1" x14ac:dyDescent="0.25">
      <c r="C6865" s="48"/>
    </row>
    <row r="6866" spans="3:3" ht="15.75" customHeight="1" x14ac:dyDescent="0.25">
      <c r="C6866" s="48"/>
    </row>
    <row r="6867" spans="3:3" ht="15.75" customHeight="1" x14ac:dyDescent="0.25">
      <c r="C6867" s="48"/>
    </row>
    <row r="6868" spans="3:3" ht="15.75" customHeight="1" x14ac:dyDescent="0.25">
      <c r="C6868" s="48"/>
    </row>
    <row r="6869" spans="3:3" ht="15.75" customHeight="1" x14ac:dyDescent="0.25">
      <c r="C6869" s="48"/>
    </row>
    <row r="6870" spans="3:3" ht="15.75" customHeight="1" x14ac:dyDescent="0.25">
      <c r="C6870" s="48"/>
    </row>
    <row r="6871" spans="3:3" ht="15.75" customHeight="1" x14ac:dyDescent="0.25">
      <c r="C6871" s="48"/>
    </row>
    <row r="6872" spans="3:3" ht="15.75" customHeight="1" x14ac:dyDescent="0.25">
      <c r="C6872" s="48"/>
    </row>
    <row r="6873" spans="3:3" ht="15.75" customHeight="1" x14ac:dyDescent="0.25">
      <c r="C6873" s="48"/>
    </row>
    <row r="6874" spans="3:3" ht="15.75" customHeight="1" x14ac:dyDescent="0.25">
      <c r="C6874" s="48"/>
    </row>
    <row r="6875" spans="3:3" ht="15.75" customHeight="1" x14ac:dyDescent="0.25">
      <c r="C6875" s="48"/>
    </row>
    <row r="6876" spans="3:3" ht="15.75" customHeight="1" x14ac:dyDescent="0.25">
      <c r="C6876" s="48"/>
    </row>
    <row r="6877" spans="3:3" ht="15.75" customHeight="1" x14ac:dyDescent="0.25">
      <c r="C6877" s="48"/>
    </row>
    <row r="6878" spans="3:3" ht="15.75" customHeight="1" x14ac:dyDescent="0.25">
      <c r="C6878" s="48"/>
    </row>
    <row r="6879" spans="3:3" ht="15.75" customHeight="1" x14ac:dyDescent="0.25">
      <c r="C6879" s="48"/>
    </row>
    <row r="6880" spans="3:3" ht="15.75" customHeight="1" x14ac:dyDescent="0.25">
      <c r="C6880" s="48"/>
    </row>
    <row r="6881" spans="3:3" ht="15.75" customHeight="1" x14ac:dyDescent="0.25">
      <c r="C6881" s="48"/>
    </row>
    <row r="6882" spans="3:3" ht="15.75" customHeight="1" x14ac:dyDescent="0.25">
      <c r="C6882" s="48"/>
    </row>
    <row r="6883" spans="3:3" ht="15.75" customHeight="1" x14ac:dyDescent="0.25">
      <c r="C6883" s="48"/>
    </row>
    <row r="6884" spans="3:3" ht="15.75" customHeight="1" x14ac:dyDescent="0.25">
      <c r="C6884" s="48"/>
    </row>
    <row r="6885" spans="3:3" ht="15.75" customHeight="1" x14ac:dyDescent="0.25">
      <c r="C6885" s="48"/>
    </row>
    <row r="6886" spans="3:3" ht="15.75" customHeight="1" x14ac:dyDescent="0.25">
      <c r="C6886" s="48"/>
    </row>
    <row r="6887" spans="3:3" ht="15.75" customHeight="1" x14ac:dyDescent="0.25">
      <c r="C6887" s="48"/>
    </row>
    <row r="6888" spans="3:3" ht="15.75" customHeight="1" x14ac:dyDescent="0.25">
      <c r="C6888" s="48"/>
    </row>
    <row r="6889" spans="3:3" ht="15.75" customHeight="1" x14ac:dyDescent="0.25">
      <c r="C6889" s="48"/>
    </row>
    <row r="6890" spans="3:3" ht="15.75" customHeight="1" x14ac:dyDescent="0.25">
      <c r="C6890" s="48"/>
    </row>
    <row r="6891" spans="3:3" ht="15.75" customHeight="1" x14ac:dyDescent="0.25">
      <c r="C6891" s="48"/>
    </row>
    <row r="6892" spans="3:3" ht="15.75" customHeight="1" x14ac:dyDescent="0.25">
      <c r="C6892" s="48"/>
    </row>
    <row r="6893" spans="3:3" ht="15.75" customHeight="1" x14ac:dyDescent="0.25">
      <c r="C6893" s="48"/>
    </row>
    <row r="6894" spans="3:3" ht="15.75" customHeight="1" x14ac:dyDescent="0.25">
      <c r="C6894" s="48"/>
    </row>
    <row r="6895" spans="3:3" ht="15.75" customHeight="1" x14ac:dyDescent="0.25">
      <c r="C6895" s="48"/>
    </row>
    <row r="6896" spans="3:3" ht="15.75" customHeight="1" x14ac:dyDescent="0.25">
      <c r="C6896" s="48"/>
    </row>
    <row r="6897" spans="3:3" ht="15.75" customHeight="1" x14ac:dyDescent="0.25">
      <c r="C6897" s="48"/>
    </row>
    <row r="6898" spans="3:3" ht="15.75" customHeight="1" x14ac:dyDescent="0.25">
      <c r="C6898" s="48"/>
    </row>
    <row r="6899" spans="3:3" ht="15.75" customHeight="1" x14ac:dyDescent="0.25">
      <c r="C6899" s="48"/>
    </row>
    <row r="6900" spans="3:3" ht="15.75" customHeight="1" x14ac:dyDescent="0.25">
      <c r="C6900" s="48"/>
    </row>
    <row r="6901" spans="3:3" ht="15.75" customHeight="1" x14ac:dyDescent="0.25">
      <c r="C6901" s="48"/>
    </row>
    <row r="6902" spans="3:3" ht="15.75" customHeight="1" x14ac:dyDescent="0.25">
      <c r="C6902" s="48"/>
    </row>
    <row r="6903" spans="3:3" ht="15.75" customHeight="1" x14ac:dyDescent="0.25">
      <c r="C6903" s="48"/>
    </row>
    <row r="6904" spans="3:3" ht="15.75" customHeight="1" x14ac:dyDescent="0.25">
      <c r="C6904" s="48"/>
    </row>
    <row r="6905" spans="3:3" ht="15.75" customHeight="1" x14ac:dyDescent="0.25">
      <c r="C6905" s="48"/>
    </row>
    <row r="6906" spans="3:3" ht="15.75" customHeight="1" x14ac:dyDescent="0.25">
      <c r="C6906" s="48"/>
    </row>
    <row r="6907" spans="3:3" ht="15.75" customHeight="1" x14ac:dyDescent="0.25">
      <c r="C6907" s="48"/>
    </row>
    <row r="6908" spans="3:3" ht="15.75" customHeight="1" x14ac:dyDescent="0.25">
      <c r="C6908" s="48"/>
    </row>
    <row r="6909" spans="3:3" ht="15.75" customHeight="1" x14ac:dyDescent="0.25">
      <c r="C6909" s="48"/>
    </row>
    <row r="6910" spans="3:3" ht="15.75" customHeight="1" x14ac:dyDescent="0.25">
      <c r="C6910" s="48"/>
    </row>
    <row r="6911" spans="3:3" ht="15.75" customHeight="1" x14ac:dyDescent="0.25">
      <c r="C6911" s="48"/>
    </row>
    <row r="6912" spans="3:3" ht="15.75" customHeight="1" x14ac:dyDescent="0.25">
      <c r="C6912" s="48"/>
    </row>
    <row r="6913" spans="3:3" ht="15.75" customHeight="1" x14ac:dyDescent="0.25">
      <c r="C6913" s="48"/>
    </row>
    <row r="6914" spans="3:3" ht="15.75" customHeight="1" x14ac:dyDescent="0.25">
      <c r="C6914" s="48"/>
    </row>
    <row r="6915" spans="3:3" ht="15.75" customHeight="1" x14ac:dyDescent="0.25">
      <c r="C6915" s="48"/>
    </row>
    <row r="6916" spans="3:3" ht="15.75" customHeight="1" x14ac:dyDescent="0.25">
      <c r="C6916" s="48"/>
    </row>
    <row r="6917" spans="3:3" ht="15.75" customHeight="1" x14ac:dyDescent="0.25">
      <c r="C6917" s="48"/>
    </row>
    <row r="6918" spans="3:3" ht="15.75" customHeight="1" x14ac:dyDescent="0.25">
      <c r="C6918" s="48"/>
    </row>
    <row r="6919" spans="3:3" ht="15.75" customHeight="1" x14ac:dyDescent="0.25">
      <c r="C6919" s="48"/>
    </row>
    <row r="6920" spans="3:3" ht="15.75" customHeight="1" x14ac:dyDescent="0.25">
      <c r="C6920" s="48"/>
    </row>
    <row r="6921" spans="3:3" ht="15.75" customHeight="1" x14ac:dyDescent="0.25">
      <c r="C6921" s="48"/>
    </row>
    <row r="6922" spans="3:3" ht="15.75" customHeight="1" x14ac:dyDescent="0.25">
      <c r="C6922" s="48"/>
    </row>
    <row r="6923" spans="3:3" ht="15.75" customHeight="1" x14ac:dyDescent="0.25">
      <c r="C6923" s="48"/>
    </row>
    <row r="6924" spans="3:3" ht="15.75" customHeight="1" x14ac:dyDescent="0.25">
      <c r="C6924" s="48"/>
    </row>
    <row r="6925" spans="3:3" ht="15.75" customHeight="1" x14ac:dyDescent="0.25">
      <c r="C6925" s="48"/>
    </row>
    <row r="6926" spans="3:3" ht="15.75" customHeight="1" x14ac:dyDescent="0.25">
      <c r="C6926" s="48"/>
    </row>
    <row r="6927" spans="3:3" ht="15.75" customHeight="1" x14ac:dyDescent="0.25">
      <c r="C6927" s="48"/>
    </row>
    <row r="6928" spans="3:3" ht="15.75" customHeight="1" x14ac:dyDescent="0.25">
      <c r="C6928" s="48"/>
    </row>
    <row r="6929" spans="3:3" ht="15.75" customHeight="1" x14ac:dyDescent="0.25">
      <c r="C6929" s="48"/>
    </row>
    <row r="6930" spans="3:3" ht="15.75" customHeight="1" x14ac:dyDescent="0.25">
      <c r="C6930" s="48"/>
    </row>
    <row r="6931" spans="3:3" ht="15.75" customHeight="1" x14ac:dyDescent="0.25">
      <c r="C6931" s="48"/>
    </row>
    <row r="6932" spans="3:3" ht="15.75" customHeight="1" x14ac:dyDescent="0.25">
      <c r="C6932" s="48"/>
    </row>
    <row r="6933" spans="3:3" ht="15.75" customHeight="1" x14ac:dyDescent="0.25">
      <c r="C6933" s="48"/>
    </row>
    <row r="6934" spans="3:3" ht="15.75" customHeight="1" x14ac:dyDescent="0.25">
      <c r="C6934" s="48"/>
    </row>
    <row r="6935" spans="3:3" ht="15.75" customHeight="1" x14ac:dyDescent="0.25">
      <c r="C6935" s="48"/>
    </row>
    <row r="6936" spans="3:3" ht="15.75" customHeight="1" x14ac:dyDescent="0.25">
      <c r="C6936" s="48"/>
    </row>
    <row r="6937" spans="3:3" ht="15.75" customHeight="1" x14ac:dyDescent="0.25">
      <c r="C6937" s="48"/>
    </row>
    <row r="6938" spans="3:3" ht="15.75" customHeight="1" x14ac:dyDescent="0.25">
      <c r="C6938" s="48"/>
    </row>
    <row r="6939" spans="3:3" ht="15.75" customHeight="1" x14ac:dyDescent="0.25">
      <c r="C6939" s="48"/>
    </row>
    <row r="6940" spans="3:3" ht="15.75" customHeight="1" x14ac:dyDescent="0.25">
      <c r="C6940" s="48"/>
    </row>
    <row r="6941" spans="3:3" ht="15.75" customHeight="1" x14ac:dyDescent="0.25">
      <c r="C6941" s="48"/>
    </row>
    <row r="6942" spans="3:3" ht="15.75" customHeight="1" x14ac:dyDescent="0.25">
      <c r="C6942" s="48"/>
    </row>
    <row r="6943" spans="3:3" ht="15.75" customHeight="1" x14ac:dyDescent="0.25">
      <c r="C6943" s="48"/>
    </row>
    <row r="6944" spans="3:3" ht="15.75" customHeight="1" x14ac:dyDescent="0.25">
      <c r="C6944" s="48"/>
    </row>
    <row r="6945" spans="3:3" ht="15.75" customHeight="1" x14ac:dyDescent="0.25">
      <c r="C6945" s="48"/>
    </row>
    <row r="6946" spans="3:3" ht="15.75" customHeight="1" x14ac:dyDescent="0.25">
      <c r="C6946" s="48"/>
    </row>
    <row r="6947" spans="3:3" ht="15.75" customHeight="1" x14ac:dyDescent="0.25">
      <c r="C6947" s="48"/>
    </row>
    <row r="6948" spans="3:3" ht="15.75" customHeight="1" x14ac:dyDescent="0.25">
      <c r="C6948" s="48"/>
    </row>
    <row r="6949" spans="3:3" ht="15.75" customHeight="1" x14ac:dyDescent="0.25">
      <c r="C6949" s="48"/>
    </row>
    <row r="6950" spans="3:3" ht="15.75" customHeight="1" x14ac:dyDescent="0.25">
      <c r="C6950" s="48"/>
    </row>
    <row r="6951" spans="3:3" ht="15.75" customHeight="1" x14ac:dyDescent="0.25">
      <c r="C6951" s="48"/>
    </row>
    <row r="6952" spans="3:3" ht="15.75" customHeight="1" x14ac:dyDescent="0.25">
      <c r="C6952" s="48"/>
    </row>
    <row r="6953" spans="3:3" ht="15.75" customHeight="1" x14ac:dyDescent="0.25">
      <c r="C6953" s="48"/>
    </row>
    <row r="6954" spans="3:3" ht="15.75" customHeight="1" x14ac:dyDescent="0.25">
      <c r="C6954" s="48"/>
    </row>
    <row r="6955" spans="3:3" ht="15.75" customHeight="1" x14ac:dyDescent="0.25">
      <c r="C6955" s="48"/>
    </row>
    <row r="6956" spans="3:3" ht="15.75" customHeight="1" x14ac:dyDescent="0.25">
      <c r="C6956" s="48"/>
    </row>
    <row r="6957" spans="3:3" ht="15.75" customHeight="1" x14ac:dyDescent="0.25">
      <c r="C6957" s="48"/>
    </row>
    <row r="6958" spans="3:3" ht="15.75" customHeight="1" x14ac:dyDescent="0.25">
      <c r="C6958" s="48"/>
    </row>
    <row r="6959" spans="3:3" ht="15.75" customHeight="1" x14ac:dyDescent="0.25">
      <c r="C6959" s="48"/>
    </row>
    <row r="6960" spans="3:3" ht="15.75" customHeight="1" x14ac:dyDescent="0.25">
      <c r="C6960" s="48"/>
    </row>
    <row r="6961" spans="3:3" ht="15.75" customHeight="1" x14ac:dyDescent="0.25">
      <c r="C6961" s="48"/>
    </row>
    <row r="6962" spans="3:3" ht="15.75" customHeight="1" x14ac:dyDescent="0.25">
      <c r="C6962" s="48"/>
    </row>
    <row r="6963" spans="3:3" ht="15.75" customHeight="1" x14ac:dyDescent="0.25">
      <c r="C6963" s="48"/>
    </row>
    <row r="6964" spans="3:3" ht="15.75" customHeight="1" x14ac:dyDescent="0.25">
      <c r="C6964" s="48"/>
    </row>
    <row r="6965" spans="3:3" ht="15.75" customHeight="1" x14ac:dyDescent="0.25">
      <c r="C6965" s="48"/>
    </row>
    <row r="6966" spans="3:3" ht="15.75" customHeight="1" x14ac:dyDescent="0.25">
      <c r="C6966" s="48"/>
    </row>
    <row r="6967" spans="3:3" ht="15.75" customHeight="1" x14ac:dyDescent="0.25">
      <c r="C6967" s="48"/>
    </row>
    <row r="6968" spans="3:3" ht="15.75" customHeight="1" x14ac:dyDescent="0.25">
      <c r="C6968" s="48"/>
    </row>
    <row r="6969" spans="3:3" ht="15.75" customHeight="1" x14ac:dyDescent="0.25">
      <c r="C6969" s="48"/>
    </row>
    <row r="6970" spans="3:3" ht="15.75" customHeight="1" x14ac:dyDescent="0.25">
      <c r="C6970" s="48"/>
    </row>
    <row r="6971" spans="3:3" ht="15.75" customHeight="1" x14ac:dyDescent="0.25">
      <c r="C6971" s="48"/>
    </row>
    <row r="6972" spans="3:3" ht="15.75" customHeight="1" x14ac:dyDescent="0.25">
      <c r="C6972" s="48"/>
    </row>
    <row r="6973" spans="3:3" ht="15.75" customHeight="1" x14ac:dyDescent="0.25">
      <c r="C6973" s="48"/>
    </row>
    <row r="6974" spans="3:3" ht="15.75" customHeight="1" x14ac:dyDescent="0.25">
      <c r="C6974" s="48"/>
    </row>
    <row r="6975" spans="3:3" ht="15.75" customHeight="1" x14ac:dyDescent="0.25">
      <c r="C6975" s="48"/>
    </row>
    <row r="6976" spans="3:3" ht="15.75" customHeight="1" x14ac:dyDescent="0.25">
      <c r="C6976" s="48"/>
    </row>
    <row r="6977" spans="3:3" ht="15.75" customHeight="1" x14ac:dyDescent="0.25">
      <c r="C6977" s="48"/>
    </row>
    <row r="6978" spans="3:3" ht="15.75" customHeight="1" x14ac:dyDescent="0.25">
      <c r="C6978" s="48"/>
    </row>
    <row r="6979" spans="3:3" ht="15.75" customHeight="1" x14ac:dyDescent="0.25">
      <c r="C6979" s="48"/>
    </row>
    <row r="6980" spans="3:3" ht="15.75" customHeight="1" x14ac:dyDescent="0.25">
      <c r="C6980" s="48"/>
    </row>
    <row r="6981" spans="3:3" ht="15.75" customHeight="1" x14ac:dyDescent="0.25">
      <c r="C6981" s="48"/>
    </row>
    <row r="6982" spans="3:3" ht="15.75" customHeight="1" x14ac:dyDescent="0.25">
      <c r="C6982" s="48"/>
    </row>
    <row r="6983" spans="3:3" ht="15.75" customHeight="1" x14ac:dyDescent="0.25">
      <c r="C6983" s="48"/>
    </row>
    <row r="6984" spans="3:3" ht="15.75" customHeight="1" x14ac:dyDescent="0.25">
      <c r="C6984" s="48"/>
    </row>
    <row r="6985" spans="3:3" ht="15.75" customHeight="1" x14ac:dyDescent="0.25">
      <c r="C6985" s="48"/>
    </row>
    <row r="6986" spans="3:3" ht="15.75" customHeight="1" x14ac:dyDescent="0.25">
      <c r="C6986" s="48"/>
    </row>
    <row r="6987" spans="3:3" ht="15.75" customHeight="1" x14ac:dyDescent="0.25">
      <c r="C6987" s="48"/>
    </row>
    <row r="6988" spans="3:3" ht="15.75" customHeight="1" x14ac:dyDescent="0.25">
      <c r="C6988" s="48"/>
    </row>
    <row r="6989" spans="3:3" ht="15.75" customHeight="1" x14ac:dyDescent="0.25">
      <c r="C6989" s="48"/>
    </row>
    <row r="6990" spans="3:3" ht="15.75" customHeight="1" x14ac:dyDescent="0.25">
      <c r="C6990" s="48"/>
    </row>
    <row r="6991" spans="3:3" ht="15.75" customHeight="1" x14ac:dyDescent="0.25">
      <c r="C6991" s="48"/>
    </row>
    <row r="6992" spans="3:3" ht="15.75" customHeight="1" x14ac:dyDescent="0.25">
      <c r="C6992" s="48"/>
    </row>
    <row r="6993" spans="3:3" ht="15.75" customHeight="1" x14ac:dyDescent="0.25">
      <c r="C6993" s="48"/>
    </row>
    <row r="6994" spans="3:3" ht="15.75" customHeight="1" x14ac:dyDescent="0.25">
      <c r="C6994" s="48"/>
    </row>
    <row r="6995" spans="3:3" ht="15.75" customHeight="1" x14ac:dyDescent="0.25">
      <c r="C6995" s="48"/>
    </row>
    <row r="6996" spans="3:3" ht="15.75" customHeight="1" x14ac:dyDescent="0.25">
      <c r="C6996" s="48"/>
    </row>
    <row r="6997" spans="3:3" ht="15.75" customHeight="1" x14ac:dyDescent="0.25">
      <c r="C6997" s="48"/>
    </row>
    <row r="6998" spans="3:3" ht="15.75" customHeight="1" x14ac:dyDescent="0.25">
      <c r="C6998" s="48"/>
    </row>
    <row r="6999" spans="3:3" ht="15.75" customHeight="1" x14ac:dyDescent="0.25">
      <c r="C6999" s="48"/>
    </row>
    <row r="7000" spans="3:3" ht="15.75" customHeight="1" x14ac:dyDescent="0.25">
      <c r="C7000" s="48"/>
    </row>
    <row r="7001" spans="3:3" ht="15.75" customHeight="1" x14ac:dyDescent="0.25">
      <c r="C7001" s="48"/>
    </row>
    <row r="7002" spans="3:3" ht="15.75" customHeight="1" x14ac:dyDescent="0.25">
      <c r="C7002" s="48"/>
    </row>
    <row r="7003" spans="3:3" ht="15.75" customHeight="1" x14ac:dyDescent="0.25">
      <c r="C7003" s="48"/>
    </row>
    <row r="7004" spans="3:3" ht="15.75" customHeight="1" x14ac:dyDescent="0.25">
      <c r="C7004" s="48"/>
    </row>
    <row r="7005" spans="3:3" ht="15.75" customHeight="1" x14ac:dyDescent="0.25">
      <c r="C7005" s="48"/>
    </row>
    <row r="7006" spans="3:3" ht="15.75" customHeight="1" x14ac:dyDescent="0.25">
      <c r="C7006" s="48"/>
    </row>
    <row r="7007" spans="3:3" ht="15.75" customHeight="1" x14ac:dyDescent="0.25">
      <c r="C7007" s="48"/>
    </row>
    <row r="7008" spans="3:3" ht="15.75" customHeight="1" x14ac:dyDescent="0.25">
      <c r="C7008" s="48"/>
    </row>
    <row r="7009" spans="3:3" ht="15.75" customHeight="1" x14ac:dyDescent="0.25">
      <c r="C7009" s="48"/>
    </row>
    <row r="7010" spans="3:3" ht="15.75" customHeight="1" x14ac:dyDescent="0.25">
      <c r="C7010" s="48"/>
    </row>
    <row r="7011" spans="3:3" ht="15.75" customHeight="1" x14ac:dyDescent="0.25">
      <c r="C7011" s="48"/>
    </row>
    <row r="7012" spans="3:3" ht="15.75" customHeight="1" x14ac:dyDescent="0.25">
      <c r="C7012" s="48"/>
    </row>
    <row r="7013" spans="3:3" ht="15.75" customHeight="1" x14ac:dyDescent="0.25">
      <c r="C7013" s="48"/>
    </row>
    <row r="7014" spans="3:3" ht="15.75" customHeight="1" x14ac:dyDescent="0.25">
      <c r="C7014" s="48"/>
    </row>
    <row r="7015" spans="3:3" ht="15.75" customHeight="1" x14ac:dyDescent="0.25">
      <c r="C7015" s="48"/>
    </row>
    <row r="7016" spans="3:3" ht="15.75" customHeight="1" x14ac:dyDescent="0.25">
      <c r="C7016" s="48"/>
    </row>
    <row r="7017" spans="3:3" ht="15.75" customHeight="1" x14ac:dyDescent="0.25">
      <c r="C7017" s="48"/>
    </row>
    <row r="7018" spans="3:3" ht="15.75" customHeight="1" x14ac:dyDescent="0.25">
      <c r="C7018" s="48"/>
    </row>
    <row r="7019" spans="3:3" ht="15.75" customHeight="1" x14ac:dyDescent="0.25">
      <c r="C7019" s="48"/>
    </row>
    <row r="7020" spans="3:3" ht="15.75" customHeight="1" x14ac:dyDescent="0.25">
      <c r="C7020" s="48"/>
    </row>
    <row r="7021" spans="3:3" ht="15.75" customHeight="1" x14ac:dyDescent="0.25">
      <c r="C7021" s="48"/>
    </row>
    <row r="7022" spans="3:3" ht="15.75" customHeight="1" x14ac:dyDescent="0.25">
      <c r="C7022" s="48"/>
    </row>
    <row r="7023" spans="3:3" ht="15.75" customHeight="1" x14ac:dyDescent="0.25">
      <c r="C7023" s="48"/>
    </row>
    <row r="7024" spans="3:3" ht="15.75" customHeight="1" x14ac:dyDescent="0.25">
      <c r="C7024" s="48"/>
    </row>
    <row r="7025" spans="3:3" ht="15.75" customHeight="1" x14ac:dyDescent="0.25">
      <c r="C7025" s="48"/>
    </row>
    <row r="7026" spans="3:3" ht="15.75" customHeight="1" x14ac:dyDescent="0.25">
      <c r="C7026" s="48"/>
    </row>
    <row r="7027" spans="3:3" ht="15.75" customHeight="1" x14ac:dyDescent="0.25">
      <c r="C7027" s="48"/>
    </row>
    <row r="7028" spans="3:3" ht="15.75" customHeight="1" x14ac:dyDescent="0.25">
      <c r="C7028" s="48"/>
    </row>
    <row r="7029" spans="3:3" ht="15.75" customHeight="1" x14ac:dyDescent="0.25">
      <c r="C7029" s="48"/>
    </row>
    <row r="7030" spans="3:3" ht="15.75" customHeight="1" x14ac:dyDescent="0.25">
      <c r="C7030" s="48"/>
    </row>
    <row r="7031" spans="3:3" ht="15.75" customHeight="1" x14ac:dyDescent="0.25">
      <c r="C7031" s="48"/>
    </row>
    <row r="7032" spans="3:3" ht="15.75" customHeight="1" x14ac:dyDescent="0.25">
      <c r="C7032" s="48"/>
    </row>
    <row r="7033" spans="3:3" ht="15.75" customHeight="1" x14ac:dyDescent="0.25">
      <c r="C7033" s="48"/>
    </row>
    <row r="7034" spans="3:3" ht="15.75" customHeight="1" x14ac:dyDescent="0.25">
      <c r="C7034" s="48"/>
    </row>
    <row r="7035" spans="3:3" ht="15.75" customHeight="1" x14ac:dyDescent="0.25">
      <c r="C7035" s="48"/>
    </row>
    <row r="7036" spans="3:3" ht="15.75" customHeight="1" x14ac:dyDescent="0.25">
      <c r="C7036" s="48"/>
    </row>
    <row r="7037" spans="3:3" ht="15.75" customHeight="1" x14ac:dyDescent="0.25">
      <c r="C7037" s="48"/>
    </row>
    <row r="7038" spans="3:3" ht="15.75" customHeight="1" x14ac:dyDescent="0.25">
      <c r="C7038" s="48"/>
    </row>
    <row r="7039" spans="3:3" ht="15.75" customHeight="1" x14ac:dyDescent="0.25">
      <c r="C7039" s="48"/>
    </row>
    <row r="7040" spans="3:3" ht="15.75" customHeight="1" x14ac:dyDescent="0.25">
      <c r="C7040" s="48"/>
    </row>
    <row r="7041" spans="3:3" ht="15.75" customHeight="1" x14ac:dyDescent="0.25">
      <c r="C7041" s="48"/>
    </row>
    <row r="7042" spans="3:3" ht="15.75" customHeight="1" x14ac:dyDescent="0.25">
      <c r="C7042" s="48"/>
    </row>
    <row r="7043" spans="3:3" ht="15.75" customHeight="1" x14ac:dyDescent="0.25">
      <c r="C7043" s="48"/>
    </row>
    <row r="7044" spans="3:3" ht="15.75" customHeight="1" x14ac:dyDescent="0.25">
      <c r="C7044" s="48"/>
    </row>
    <row r="7045" spans="3:3" ht="15.75" customHeight="1" x14ac:dyDescent="0.25">
      <c r="C7045" s="48"/>
    </row>
    <row r="7046" spans="3:3" ht="15.75" customHeight="1" x14ac:dyDescent="0.25">
      <c r="C7046" s="48"/>
    </row>
    <row r="7047" spans="3:3" ht="15.75" customHeight="1" x14ac:dyDescent="0.25">
      <c r="C7047" s="48"/>
    </row>
    <row r="7048" spans="3:3" ht="15.75" customHeight="1" x14ac:dyDescent="0.25">
      <c r="C7048" s="48"/>
    </row>
    <row r="7049" spans="3:3" ht="15.75" customHeight="1" x14ac:dyDescent="0.25">
      <c r="C7049" s="48"/>
    </row>
    <row r="7050" spans="3:3" ht="15.75" customHeight="1" x14ac:dyDescent="0.25">
      <c r="C7050" s="48"/>
    </row>
    <row r="7051" spans="3:3" ht="15.75" customHeight="1" x14ac:dyDescent="0.25">
      <c r="C7051" s="48"/>
    </row>
    <row r="7052" spans="3:3" ht="15.75" customHeight="1" x14ac:dyDescent="0.25">
      <c r="C7052" s="48"/>
    </row>
    <row r="7053" spans="3:3" ht="15.75" customHeight="1" x14ac:dyDescent="0.25">
      <c r="C7053" s="48"/>
    </row>
    <row r="7054" spans="3:3" ht="15.75" customHeight="1" x14ac:dyDescent="0.25">
      <c r="C7054" s="48"/>
    </row>
    <row r="7055" spans="3:3" ht="15.75" customHeight="1" x14ac:dyDescent="0.25">
      <c r="C7055" s="48"/>
    </row>
    <row r="7056" spans="3:3" ht="15.75" customHeight="1" x14ac:dyDescent="0.25">
      <c r="C7056" s="48"/>
    </row>
    <row r="7057" spans="3:3" ht="15.75" customHeight="1" x14ac:dyDescent="0.25">
      <c r="C7057" s="48"/>
    </row>
    <row r="7058" spans="3:3" ht="15.75" customHeight="1" x14ac:dyDescent="0.25">
      <c r="C7058" s="48"/>
    </row>
    <row r="7059" spans="3:3" ht="15.75" customHeight="1" x14ac:dyDescent="0.25">
      <c r="C7059" s="48"/>
    </row>
    <row r="7060" spans="3:3" ht="15.75" customHeight="1" x14ac:dyDescent="0.25">
      <c r="C7060" s="48"/>
    </row>
    <row r="7061" spans="3:3" ht="15.75" customHeight="1" x14ac:dyDescent="0.25">
      <c r="C7061" s="48"/>
    </row>
    <row r="7062" spans="3:3" ht="15.75" customHeight="1" x14ac:dyDescent="0.25">
      <c r="C7062" s="48"/>
    </row>
    <row r="7063" spans="3:3" ht="15.75" customHeight="1" x14ac:dyDescent="0.25">
      <c r="C7063" s="48"/>
    </row>
    <row r="7064" spans="3:3" ht="15.75" customHeight="1" x14ac:dyDescent="0.25">
      <c r="C7064" s="48"/>
    </row>
    <row r="7065" spans="3:3" ht="15.75" customHeight="1" x14ac:dyDescent="0.25">
      <c r="C7065" s="48"/>
    </row>
    <row r="7066" spans="3:3" ht="15.75" customHeight="1" x14ac:dyDescent="0.25">
      <c r="C7066" s="48"/>
    </row>
    <row r="7067" spans="3:3" ht="15.75" customHeight="1" x14ac:dyDescent="0.25">
      <c r="C7067" s="48"/>
    </row>
    <row r="7068" spans="3:3" ht="15.75" customHeight="1" x14ac:dyDescent="0.25">
      <c r="C7068" s="48"/>
    </row>
    <row r="7069" spans="3:3" ht="15.75" customHeight="1" x14ac:dyDescent="0.25">
      <c r="C7069" s="48"/>
    </row>
    <row r="7070" spans="3:3" ht="15.75" customHeight="1" x14ac:dyDescent="0.25">
      <c r="C7070" s="48"/>
    </row>
    <row r="7071" spans="3:3" ht="15.75" customHeight="1" x14ac:dyDescent="0.25">
      <c r="C7071" s="48"/>
    </row>
    <row r="7072" spans="3:3" ht="15.75" customHeight="1" x14ac:dyDescent="0.25">
      <c r="C7072" s="48"/>
    </row>
    <row r="7073" spans="3:3" ht="15.75" customHeight="1" x14ac:dyDescent="0.25">
      <c r="C7073" s="48"/>
    </row>
    <row r="7074" spans="3:3" ht="15.75" customHeight="1" x14ac:dyDescent="0.25">
      <c r="C7074" s="48"/>
    </row>
    <row r="7075" spans="3:3" ht="15.75" customHeight="1" x14ac:dyDescent="0.25">
      <c r="C7075" s="48"/>
    </row>
    <row r="7076" spans="3:3" ht="15.75" customHeight="1" x14ac:dyDescent="0.25">
      <c r="C7076" s="48"/>
    </row>
    <row r="7077" spans="3:3" ht="15.75" customHeight="1" x14ac:dyDescent="0.25">
      <c r="C7077" s="48"/>
    </row>
    <row r="7078" spans="3:3" ht="15.75" customHeight="1" x14ac:dyDescent="0.25">
      <c r="C7078" s="48"/>
    </row>
    <row r="7079" spans="3:3" ht="15.75" customHeight="1" x14ac:dyDescent="0.25">
      <c r="C7079" s="48"/>
    </row>
    <row r="7080" spans="3:3" ht="15.75" customHeight="1" x14ac:dyDescent="0.25">
      <c r="C7080" s="48"/>
    </row>
    <row r="7081" spans="3:3" ht="15.75" customHeight="1" x14ac:dyDescent="0.25">
      <c r="C7081" s="48"/>
    </row>
    <row r="7082" spans="3:3" ht="15.75" customHeight="1" x14ac:dyDescent="0.25">
      <c r="C7082" s="48"/>
    </row>
    <row r="7083" spans="3:3" ht="15.75" customHeight="1" x14ac:dyDescent="0.25">
      <c r="C7083" s="48"/>
    </row>
    <row r="7084" spans="3:3" ht="15.75" customHeight="1" x14ac:dyDescent="0.25">
      <c r="C7084" s="48"/>
    </row>
    <row r="7085" spans="3:3" ht="15.75" customHeight="1" x14ac:dyDescent="0.25">
      <c r="C7085" s="48"/>
    </row>
    <row r="7086" spans="3:3" ht="15.75" customHeight="1" x14ac:dyDescent="0.25">
      <c r="C7086" s="48"/>
    </row>
    <row r="7087" spans="3:3" ht="15.75" customHeight="1" x14ac:dyDescent="0.25">
      <c r="C7087" s="48"/>
    </row>
    <row r="7088" spans="3:3" ht="15.75" customHeight="1" x14ac:dyDescent="0.25">
      <c r="C7088" s="48"/>
    </row>
    <row r="7089" spans="3:3" ht="15.75" customHeight="1" x14ac:dyDescent="0.25">
      <c r="C7089" s="48"/>
    </row>
    <row r="7090" spans="3:3" ht="15.75" customHeight="1" x14ac:dyDescent="0.25">
      <c r="C7090" s="48"/>
    </row>
    <row r="7091" spans="3:3" ht="15.75" customHeight="1" x14ac:dyDescent="0.25">
      <c r="C7091" s="48"/>
    </row>
    <row r="7092" spans="3:3" ht="15.75" customHeight="1" x14ac:dyDescent="0.25">
      <c r="C7092" s="48"/>
    </row>
    <row r="7093" spans="3:3" ht="15.75" customHeight="1" x14ac:dyDescent="0.25">
      <c r="C7093" s="48"/>
    </row>
    <row r="7094" spans="3:3" ht="15.75" customHeight="1" x14ac:dyDescent="0.25">
      <c r="C7094" s="48"/>
    </row>
    <row r="7095" spans="3:3" ht="15.75" customHeight="1" x14ac:dyDescent="0.25">
      <c r="C7095" s="48"/>
    </row>
    <row r="7096" spans="3:3" ht="15.75" customHeight="1" x14ac:dyDescent="0.25">
      <c r="C7096" s="48"/>
    </row>
    <row r="7097" spans="3:3" ht="15.75" customHeight="1" x14ac:dyDescent="0.25">
      <c r="C7097" s="48"/>
    </row>
    <row r="7098" spans="3:3" ht="15.75" customHeight="1" x14ac:dyDescent="0.25">
      <c r="C7098" s="48"/>
    </row>
    <row r="7099" spans="3:3" ht="15.75" customHeight="1" x14ac:dyDescent="0.25">
      <c r="C7099" s="48"/>
    </row>
    <row r="7100" spans="3:3" ht="15.75" customHeight="1" x14ac:dyDescent="0.25">
      <c r="C7100" s="48"/>
    </row>
    <row r="7101" spans="3:3" ht="15.75" customHeight="1" x14ac:dyDescent="0.25">
      <c r="C7101" s="48"/>
    </row>
    <row r="7102" spans="3:3" ht="15.75" customHeight="1" x14ac:dyDescent="0.25">
      <c r="C7102" s="48"/>
    </row>
    <row r="7103" spans="3:3" ht="15.75" customHeight="1" x14ac:dyDescent="0.25">
      <c r="C7103" s="48"/>
    </row>
    <row r="7104" spans="3:3" ht="15.75" customHeight="1" x14ac:dyDescent="0.25">
      <c r="C7104" s="48"/>
    </row>
    <row r="7105" spans="3:3" ht="15.75" customHeight="1" x14ac:dyDescent="0.25">
      <c r="C7105" s="48"/>
    </row>
    <row r="7106" spans="3:3" ht="15.75" customHeight="1" x14ac:dyDescent="0.25">
      <c r="C7106" s="48"/>
    </row>
    <row r="7107" spans="3:3" ht="15.75" customHeight="1" x14ac:dyDescent="0.25">
      <c r="C7107" s="48"/>
    </row>
    <row r="7108" spans="3:3" ht="15.75" customHeight="1" x14ac:dyDescent="0.25">
      <c r="C7108" s="48"/>
    </row>
    <row r="7109" spans="3:3" ht="15.75" customHeight="1" x14ac:dyDescent="0.25">
      <c r="C7109" s="48"/>
    </row>
    <row r="7110" spans="3:3" ht="15.75" customHeight="1" x14ac:dyDescent="0.25">
      <c r="C7110" s="48"/>
    </row>
    <row r="7111" spans="3:3" ht="15.75" customHeight="1" x14ac:dyDescent="0.25">
      <c r="C7111" s="48"/>
    </row>
    <row r="7112" spans="3:3" ht="15.75" customHeight="1" x14ac:dyDescent="0.25">
      <c r="C7112" s="48"/>
    </row>
    <row r="7113" spans="3:3" ht="15.75" customHeight="1" x14ac:dyDescent="0.25">
      <c r="C7113" s="48"/>
    </row>
    <row r="7114" spans="3:3" ht="15.75" customHeight="1" x14ac:dyDescent="0.25">
      <c r="C7114" s="48"/>
    </row>
    <row r="7115" spans="3:3" ht="15.75" customHeight="1" x14ac:dyDescent="0.25">
      <c r="C7115" s="48"/>
    </row>
    <row r="7116" spans="3:3" ht="15.75" customHeight="1" x14ac:dyDescent="0.25">
      <c r="C7116" s="48"/>
    </row>
    <row r="7117" spans="3:3" ht="15.75" customHeight="1" x14ac:dyDescent="0.25">
      <c r="C7117" s="48"/>
    </row>
    <row r="7118" spans="3:3" ht="15.75" customHeight="1" x14ac:dyDescent="0.25">
      <c r="C7118" s="48"/>
    </row>
    <row r="7119" spans="3:3" ht="15.75" customHeight="1" x14ac:dyDescent="0.25">
      <c r="C7119" s="48"/>
    </row>
    <row r="7120" spans="3:3" ht="15.75" customHeight="1" x14ac:dyDescent="0.25">
      <c r="C7120" s="48"/>
    </row>
    <row r="7121" spans="3:3" ht="15.75" customHeight="1" x14ac:dyDescent="0.25">
      <c r="C7121" s="48"/>
    </row>
    <row r="7122" spans="3:3" ht="15.75" customHeight="1" x14ac:dyDescent="0.25">
      <c r="C7122" s="48"/>
    </row>
    <row r="7123" spans="3:3" ht="15.75" customHeight="1" x14ac:dyDescent="0.25">
      <c r="C7123" s="48"/>
    </row>
    <row r="7124" spans="3:3" ht="15.75" customHeight="1" x14ac:dyDescent="0.25">
      <c r="C7124" s="48"/>
    </row>
    <row r="7125" spans="3:3" ht="15.75" customHeight="1" x14ac:dyDescent="0.25">
      <c r="C7125" s="48"/>
    </row>
    <row r="7126" spans="3:3" ht="15.75" customHeight="1" x14ac:dyDescent="0.25">
      <c r="C7126" s="48"/>
    </row>
    <row r="7127" spans="3:3" ht="15.75" customHeight="1" x14ac:dyDescent="0.25">
      <c r="C7127" s="48"/>
    </row>
    <row r="7128" spans="3:3" ht="15.75" customHeight="1" x14ac:dyDescent="0.25">
      <c r="C7128" s="48"/>
    </row>
    <row r="7129" spans="3:3" ht="15.75" customHeight="1" x14ac:dyDescent="0.25">
      <c r="C7129" s="48"/>
    </row>
    <row r="7130" spans="3:3" ht="15.75" customHeight="1" x14ac:dyDescent="0.25">
      <c r="C7130" s="48"/>
    </row>
    <row r="7131" spans="3:3" ht="15.75" customHeight="1" x14ac:dyDescent="0.25">
      <c r="C7131" s="48"/>
    </row>
    <row r="7132" spans="3:3" ht="15.75" customHeight="1" x14ac:dyDescent="0.25">
      <c r="C7132" s="48"/>
    </row>
    <row r="7133" spans="3:3" ht="15.75" customHeight="1" x14ac:dyDescent="0.25">
      <c r="C7133" s="48"/>
    </row>
    <row r="7134" spans="3:3" ht="15.75" customHeight="1" x14ac:dyDescent="0.25">
      <c r="C7134" s="48"/>
    </row>
    <row r="7135" spans="3:3" ht="15.75" customHeight="1" x14ac:dyDescent="0.25">
      <c r="C7135" s="48"/>
    </row>
    <row r="7136" spans="3:3" ht="15.75" customHeight="1" x14ac:dyDescent="0.25">
      <c r="C7136" s="48"/>
    </row>
    <row r="7137" spans="3:3" ht="15.75" customHeight="1" x14ac:dyDescent="0.25">
      <c r="C7137" s="48"/>
    </row>
    <row r="7138" spans="3:3" ht="15.75" customHeight="1" x14ac:dyDescent="0.25">
      <c r="C7138" s="48"/>
    </row>
    <row r="7139" spans="3:3" ht="15.75" customHeight="1" x14ac:dyDescent="0.25">
      <c r="C7139" s="48"/>
    </row>
    <row r="7140" spans="3:3" ht="15.75" customHeight="1" x14ac:dyDescent="0.25">
      <c r="C7140" s="48"/>
    </row>
    <row r="7141" spans="3:3" ht="15.75" customHeight="1" x14ac:dyDescent="0.25">
      <c r="C7141" s="48"/>
    </row>
    <row r="7142" spans="3:3" ht="15.75" customHeight="1" x14ac:dyDescent="0.25">
      <c r="C7142" s="48"/>
    </row>
    <row r="7143" spans="3:3" ht="15.75" customHeight="1" x14ac:dyDescent="0.25">
      <c r="C7143" s="48"/>
    </row>
    <row r="7144" spans="3:3" ht="15.75" customHeight="1" x14ac:dyDescent="0.25">
      <c r="C7144" s="48"/>
    </row>
    <row r="7145" spans="3:3" ht="15.75" customHeight="1" x14ac:dyDescent="0.25">
      <c r="C7145" s="48"/>
    </row>
    <row r="7146" spans="3:3" ht="15.75" customHeight="1" x14ac:dyDescent="0.25">
      <c r="C7146" s="48"/>
    </row>
    <row r="7147" spans="3:3" ht="15.75" customHeight="1" x14ac:dyDescent="0.25">
      <c r="C7147" s="48"/>
    </row>
    <row r="7148" spans="3:3" ht="15.75" customHeight="1" x14ac:dyDescent="0.25">
      <c r="C7148" s="48"/>
    </row>
    <row r="7149" spans="3:3" ht="15.75" customHeight="1" x14ac:dyDescent="0.25">
      <c r="C7149" s="48"/>
    </row>
    <row r="7150" spans="3:3" ht="15.75" customHeight="1" x14ac:dyDescent="0.25">
      <c r="C7150" s="48"/>
    </row>
    <row r="7151" spans="3:3" ht="15.75" customHeight="1" x14ac:dyDescent="0.25">
      <c r="C7151" s="48"/>
    </row>
    <row r="7152" spans="3:3" ht="15.75" customHeight="1" x14ac:dyDescent="0.25">
      <c r="C7152" s="48"/>
    </row>
    <row r="7153" spans="3:3" ht="15.75" customHeight="1" x14ac:dyDescent="0.25">
      <c r="C7153" s="48"/>
    </row>
    <row r="7154" spans="3:3" ht="15.75" customHeight="1" x14ac:dyDescent="0.25">
      <c r="C7154" s="48"/>
    </row>
    <row r="7155" spans="3:3" ht="15.75" customHeight="1" x14ac:dyDescent="0.25">
      <c r="C7155" s="48"/>
    </row>
    <row r="7156" spans="3:3" ht="15.75" customHeight="1" x14ac:dyDescent="0.25">
      <c r="C7156" s="48"/>
    </row>
    <row r="7157" spans="3:3" ht="15.75" customHeight="1" x14ac:dyDescent="0.25">
      <c r="C7157" s="48"/>
    </row>
    <row r="7158" spans="3:3" ht="15.75" customHeight="1" x14ac:dyDescent="0.25">
      <c r="C7158" s="48"/>
    </row>
    <row r="7159" spans="3:3" ht="15.75" customHeight="1" x14ac:dyDescent="0.25">
      <c r="C7159" s="48"/>
    </row>
    <row r="7160" spans="3:3" ht="15.75" customHeight="1" x14ac:dyDescent="0.25">
      <c r="C7160" s="48"/>
    </row>
    <row r="7161" spans="3:3" ht="15.75" customHeight="1" x14ac:dyDescent="0.25">
      <c r="C7161" s="48"/>
    </row>
    <row r="7162" spans="3:3" ht="15.75" customHeight="1" x14ac:dyDescent="0.25">
      <c r="C7162" s="48"/>
    </row>
    <row r="7163" spans="3:3" ht="15.75" customHeight="1" x14ac:dyDescent="0.25">
      <c r="C7163" s="48"/>
    </row>
    <row r="7164" spans="3:3" ht="15.75" customHeight="1" x14ac:dyDescent="0.25">
      <c r="C7164" s="48"/>
    </row>
    <row r="7165" spans="3:3" ht="15.75" customHeight="1" x14ac:dyDescent="0.25">
      <c r="C7165" s="48"/>
    </row>
    <row r="7166" spans="3:3" ht="15.75" customHeight="1" x14ac:dyDescent="0.25">
      <c r="C7166" s="48"/>
    </row>
    <row r="7167" spans="3:3" ht="15.75" customHeight="1" x14ac:dyDescent="0.25">
      <c r="C7167" s="48"/>
    </row>
    <row r="7168" spans="3:3" ht="15.75" customHeight="1" x14ac:dyDescent="0.25">
      <c r="C7168" s="48"/>
    </row>
    <row r="7169" spans="3:3" ht="15.75" customHeight="1" x14ac:dyDescent="0.25">
      <c r="C7169" s="48"/>
    </row>
    <row r="7170" spans="3:3" ht="15.75" customHeight="1" x14ac:dyDescent="0.25">
      <c r="C7170" s="48"/>
    </row>
    <row r="7171" spans="3:3" ht="15.75" customHeight="1" x14ac:dyDescent="0.25">
      <c r="C7171" s="48"/>
    </row>
    <row r="7172" spans="3:3" ht="15.75" customHeight="1" x14ac:dyDescent="0.25">
      <c r="C7172" s="48"/>
    </row>
    <row r="7173" spans="3:3" ht="15.75" customHeight="1" x14ac:dyDescent="0.25">
      <c r="C7173" s="48"/>
    </row>
    <row r="7174" spans="3:3" ht="15.75" customHeight="1" x14ac:dyDescent="0.25">
      <c r="C7174" s="48"/>
    </row>
    <row r="7175" spans="3:3" ht="15.75" customHeight="1" x14ac:dyDescent="0.25">
      <c r="C7175" s="48"/>
    </row>
    <row r="7176" spans="3:3" ht="15.75" customHeight="1" x14ac:dyDescent="0.25">
      <c r="C7176" s="48"/>
    </row>
    <row r="7177" spans="3:3" ht="15.75" customHeight="1" x14ac:dyDescent="0.25">
      <c r="C7177" s="48"/>
    </row>
    <row r="7178" spans="3:3" ht="15.75" customHeight="1" x14ac:dyDescent="0.25">
      <c r="C7178" s="48"/>
    </row>
    <row r="7179" spans="3:3" ht="15.75" customHeight="1" x14ac:dyDescent="0.25">
      <c r="C7179" s="48"/>
    </row>
    <row r="7180" spans="3:3" ht="15.75" customHeight="1" x14ac:dyDescent="0.25">
      <c r="C7180" s="48"/>
    </row>
    <row r="7181" spans="3:3" ht="15.75" customHeight="1" x14ac:dyDescent="0.25">
      <c r="C7181" s="48"/>
    </row>
    <row r="7182" spans="3:3" ht="15.75" customHeight="1" x14ac:dyDescent="0.25">
      <c r="C7182" s="48"/>
    </row>
    <row r="7183" spans="3:3" ht="15.75" customHeight="1" x14ac:dyDescent="0.25">
      <c r="C7183" s="48"/>
    </row>
    <row r="7184" spans="3:3" ht="15.75" customHeight="1" x14ac:dyDescent="0.25">
      <c r="C7184" s="48"/>
    </row>
    <row r="7185" spans="3:3" ht="15.75" customHeight="1" x14ac:dyDescent="0.25">
      <c r="C7185" s="48"/>
    </row>
    <row r="7186" spans="3:3" ht="15.75" customHeight="1" x14ac:dyDescent="0.25">
      <c r="C7186" s="48"/>
    </row>
    <row r="7187" spans="3:3" ht="15.75" customHeight="1" x14ac:dyDescent="0.25">
      <c r="C7187" s="48"/>
    </row>
    <row r="7188" spans="3:3" ht="15.75" customHeight="1" x14ac:dyDescent="0.25">
      <c r="C7188" s="48"/>
    </row>
    <row r="7189" spans="3:3" ht="15.75" customHeight="1" x14ac:dyDescent="0.25">
      <c r="C7189" s="48"/>
    </row>
    <row r="7190" spans="3:3" ht="15.75" customHeight="1" x14ac:dyDescent="0.25">
      <c r="C7190" s="48"/>
    </row>
    <row r="7191" spans="3:3" ht="15.75" customHeight="1" x14ac:dyDescent="0.25">
      <c r="C7191" s="48"/>
    </row>
    <row r="7192" spans="3:3" ht="15.75" customHeight="1" x14ac:dyDescent="0.25">
      <c r="C7192" s="48"/>
    </row>
    <row r="7193" spans="3:3" ht="15.75" customHeight="1" x14ac:dyDescent="0.25">
      <c r="C7193" s="48"/>
    </row>
    <row r="7194" spans="3:3" ht="15.75" customHeight="1" x14ac:dyDescent="0.25">
      <c r="C7194" s="48"/>
    </row>
    <row r="7195" spans="3:3" ht="15.75" customHeight="1" x14ac:dyDescent="0.25">
      <c r="C7195" s="48"/>
    </row>
    <row r="7196" spans="3:3" ht="15.75" customHeight="1" x14ac:dyDescent="0.25">
      <c r="C7196" s="48"/>
    </row>
    <row r="7197" spans="3:3" ht="15.75" customHeight="1" x14ac:dyDescent="0.25">
      <c r="C7197" s="48"/>
    </row>
    <row r="7198" spans="3:3" ht="15.75" customHeight="1" x14ac:dyDescent="0.25">
      <c r="C7198" s="48"/>
    </row>
    <row r="7199" spans="3:3" ht="15.75" customHeight="1" x14ac:dyDescent="0.25">
      <c r="C7199" s="48"/>
    </row>
    <row r="7200" spans="3:3" ht="15.75" customHeight="1" x14ac:dyDescent="0.25">
      <c r="C7200" s="48"/>
    </row>
    <row r="7201" spans="3:3" ht="15.75" customHeight="1" x14ac:dyDescent="0.25">
      <c r="C7201" s="48"/>
    </row>
    <row r="7202" spans="3:3" ht="15.75" customHeight="1" x14ac:dyDescent="0.25">
      <c r="C7202" s="48"/>
    </row>
    <row r="7203" spans="3:3" ht="15.75" customHeight="1" x14ac:dyDescent="0.25">
      <c r="C7203" s="48"/>
    </row>
    <row r="7204" spans="3:3" ht="15.75" customHeight="1" x14ac:dyDescent="0.25">
      <c r="C7204" s="48"/>
    </row>
    <row r="7205" spans="3:3" ht="15.75" customHeight="1" x14ac:dyDescent="0.25">
      <c r="C7205" s="48"/>
    </row>
    <row r="7206" spans="3:3" ht="15.75" customHeight="1" x14ac:dyDescent="0.25">
      <c r="C7206" s="48"/>
    </row>
    <row r="7207" spans="3:3" ht="15.75" customHeight="1" x14ac:dyDescent="0.25">
      <c r="C7207" s="48"/>
    </row>
    <row r="7208" spans="3:3" ht="15.75" customHeight="1" x14ac:dyDescent="0.25">
      <c r="C7208" s="48"/>
    </row>
    <row r="7209" spans="3:3" ht="15.75" customHeight="1" x14ac:dyDescent="0.25">
      <c r="C7209" s="48"/>
    </row>
    <row r="7210" spans="3:3" ht="15.75" customHeight="1" x14ac:dyDescent="0.25">
      <c r="C7210" s="48"/>
    </row>
    <row r="7211" spans="3:3" ht="15.75" customHeight="1" x14ac:dyDescent="0.25">
      <c r="C7211" s="48"/>
    </row>
    <row r="7212" spans="3:3" ht="15.75" customHeight="1" x14ac:dyDescent="0.25">
      <c r="C7212" s="48"/>
    </row>
    <row r="7213" spans="3:3" ht="15.75" customHeight="1" x14ac:dyDescent="0.25">
      <c r="C7213" s="48"/>
    </row>
    <row r="7214" spans="3:3" ht="15.75" customHeight="1" x14ac:dyDescent="0.25">
      <c r="C7214" s="48"/>
    </row>
    <row r="7215" spans="3:3" ht="15.75" customHeight="1" x14ac:dyDescent="0.25">
      <c r="C7215" s="48"/>
    </row>
    <row r="7216" spans="3:3" ht="15.75" customHeight="1" x14ac:dyDescent="0.25">
      <c r="C7216" s="48"/>
    </row>
    <row r="7217" spans="3:3" ht="15.75" customHeight="1" x14ac:dyDescent="0.25">
      <c r="C7217" s="48"/>
    </row>
    <row r="7218" spans="3:3" ht="15.75" customHeight="1" x14ac:dyDescent="0.25">
      <c r="C7218" s="48"/>
    </row>
    <row r="7219" spans="3:3" ht="15.75" customHeight="1" x14ac:dyDescent="0.25">
      <c r="C7219" s="48"/>
    </row>
    <row r="7220" spans="3:3" ht="15.75" customHeight="1" x14ac:dyDescent="0.25">
      <c r="C7220" s="48"/>
    </row>
    <row r="7221" spans="3:3" ht="15.75" customHeight="1" x14ac:dyDescent="0.25">
      <c r="C7221" s="48"/>
    </row>
    <row r="7222" spans="3:3" ht="15.75" customHeight="1" x14ac:dyDescent="0.25">
      <c r="C7222" s="48"/>
    </row>
    <row r="7223" spans="3:3" ht="15.75" customHeight="1" x14ac:dyDescent="0.25">
      <c r="C7223" s="48"/>
    </row>
    <row r="7224" spans="3:3" ht="15.75" customHeight="1" x14ac:dyDescent="0.25">
      <c r="C7224" s="48"/>
    </row>
    <row r="7225" spans="3:3" ht="15.75" customHeight="1" x14ac:dyDescent="0.25">
      <c r="C7225" s="48"/>
    </row>
    <row r="7226" spans="3:3" ht="15.75" customHeight="1" x14ac:dyDescent="0.25">
      <c r="C7226" s="48"/>
    </row>
    <row r="7227" spans="3:3" ht="15.75" customHeight="1" x14ac:dyDescent="0.25">
      <c r="C7227" s="48"/>
    </row>
    <row r="7228" spans="3:3" ht="15.75" customHeight="1" x14ac:dyDescent="0.25">
      <c r="C7228" s="48"/>
    </row>
    <row r="7229" spans="3:3" ht="15.75" customHeight="1" x14ac:dyDescent="0.25">
      <c r="C7229" s="48"/>
    </row>
    <row r="7230" spans="3:3" ht="15.75" customHeight="1" x14ac:dyDescent="0.25">
      <c r="C7230" s="48"/>
    </row>
    <row r="7231" spans="3:3" ht="15.75" customHeight="1" x14ac:dyDescent="0.25">
      <c r="C7231" s="48"/>
    </row>
    <row r="7232" spans="3:3" ht="15.75" customHeight="1" x14ac:dyDescent="0.25">
      <c r="C7232" s="48"/>
    </row>
    <row r="7233" spans="3:3" ht="15.75" customHeight="1" x14ac:dyDescent="0.25">
      <c r="C7233" s="48"/>
    </row>
    <row r="7234" spans="3:3" ht="15.75" customHeight="1" x14ac:dyDescent="0.25">
      <c r="C7234" s="48"/>
    </row>
    <row r="7235" spans="3:3" ht="15.75" customHeight="1" x14ac:dyDescent="0.25">
      <c r="C7235" s="48"/>
    </row>
    <row r="7236" spans="3:3" ht="15.75" customHeight="1" x14ac:dyDescent="0.25">
      <c r="C7236" s="48"/>
    </row>
    <row r="7237" spans="3:3" ht="15.75" customHeight="1" x14ac:dyDescent="0.25">
      <c r="C7237" s="48"/>
    </row>
    <row r="7238" spans="3:3" ht="15.75" customHeight="1" x14ac:dyDescent="0.25">
      <c r="C7238" s="48"/>
    </row>
    <row r="7239" spans="3:3" ht="15.75" customHeight="1" x14ac:dyDescent="0.25">
      <c r="C7239" s="48"/>
    </row>
    <row r="7240" spans="3:3" ht="15.75" customHeight="1" x14ac:dyDescent="0.25">
      <c r="C7240" s="48"/>
    </row>
    <row r="7241" spans="3:3" ht="15.75" customHeight="1" x14ac:dyDescent="0.25">
      <c r="C7241" s="48"/>
    </row>
    <row r="7242" spans="3:3" ht="15.75" customHeight="1" x14ac:dyDescent="0.25">
      <c r="C7242" s="48"/>
    </row>
    <row r="7243" spans="3:3" ht="15.75" customHeight="1" x14ac:dyDescent="0.25">
      <c r="C7243" s="48"/>
    </row>
    <row r="7244" spans="3:3" ht="15.75" customHeight="1" x14ac:dyDescent="0.25">
      <c r="C7244" s="48"/>
    </row>
    <row r="7245" spans="3:3" ht="15.75" customHeight="1" x14ac:dyDescent="0.25">
      <c r="C7245" s="48"/>
    </row>
    <row r="7246" spans="3:3" ht="15.75" customHeight="1" x14ac:dyDescent="0.25">
      <c r="C7246" s="48"/>
    </row>
    <row r="7247" spans="3:3" ht="15.75" customHeight="1" x14ac:dyDescent="0.25">
      <c r="C7247" s="48"/>
    </row>
    <row r="7248" spans="3:3" ht="15.75" customHeight="1" x14ac:dyDescent="0.25">
      <c r="C7248" s="48"/>
    </row>
    <row r="7249" spans="3:3" ht="15.75" customHeight="1" x14ac:dyDescent="0.25">
      <c r="C7249" s="48"/>
    </row>
    <row r="7250" spans="3:3" ht="15.75" customHeight="1" x14ac:dyDescent="0.25">
      <c r="C7250" s="48"/>
    </row>
    <row r="7251" spans="3:3" ht="15.75" customHeight="1" x14ac:dyDescent="0.25">
      <c r="C7251" s="48"/>
    </row>
    <row r="7252" spans="3:3" ht="15.75" customHeight="1" x14ac:dyDescent="0.25">
      <c r="C7252" s="48"/>
    </row>
    <row r="7253" spans="3:3" ht="15.75" customHeight="1" x14ac:dyDescent="0.25">
      <c r="C7253" s="48"/>
    </row>
    <row r="7254" spans="3:3" ht="15.75" customHeight="1" x14ac:dyDescent="0.25">
      <c r="C7254" s="48"/>
    </row>
    <row r="7255" spans="3:3" ht="15.75" customHeight="1" x14ac:dyDescent="0.25">
      <c r="C7255" s="48"/>
    </row>
    <row r="7256" spans="3:3" ht="15.75" customHeight="1" x14ac:dyDescent="0.25">
      <c r="C7256" s="48"/>
    </row>
    <row r="7257" spans="3:3" ht="15.75" customHeight="1" x14ac:dyDescent="0.25">
      <c r="C7257" s="48"/>
    </row>
    <row r="7258" spans="3:3" ht="15.75" customHeight="1" x14ac:dyDescent="0.25">
      <c r="C7258" s="48"/>
    </row>
    <row r="7259" spans="3:3" ht="15.75" customHeight="1" x14ac:dyDescent="0.25">
      <c r="C7259" s="48"/>
    </row>
    <row r="7260" spans="3:3" ht="15.75" customHeight="1" x14ac:dyDescent="0.25">
      <c r="C7260" s="48"/>
    </row>
    <row r="7261" spans="3:3" ht="15.75" customHeight="1" x14ac:dyDescent="0.25">
      <c r="C7261" s="48"/>
    </row>
    <row r="7262" spans="3:3" ht="15.75" customHeight="1" x14ac:dyDescent="0.25">
      <c r="C7262" s="48"/>
    </row>
    <row r="7263" spans="3:3" ht="15.75" customHeight="1" x14ac:dyDescent="0.25">
      <c r="C7263" s="48"/>
    </row>
    <row r="7264" spans="3:3" ht="15.75" customHeight="1" x14ac:dyDescent="0.25">
      <c r="C7264" s="48"/>
    </row>
    <row r="7265" spans="3:3" ht="15.75" customHeight="1" x14ac:dyDescent="0.25">
      <c r="C7265" s="48"/>
    </row>
    <row r="7266" spans="3:3" ht="15.75" customHeight="1" x14ac:dyDescent="0.25">
      <c r="C7266" s="48"/>
    </row>
    <row r="7267" spans="3:3" ht="15.75" customHeight="1" x14ac:dyDescent="0.25">
      <c r="C7267" s="48"/>
    </row>
    <row r="7268" spans="3:3" ht="15.75" customHeight="1" x14ac:dyDescent="0.25">
      <c r="C7268" s="48"/>
    </row>
    <row r="7269" spans="3:3" ht="15.75" customHeight="1" x14ac:dyDescent="0.25">
      <c r="C7269" s="48"/>
    </row>
    <row r="7270" spans="3:3" ht="15.75" customHeight="1" x14ac:dyDescent="0.25">
      <c r="C7270" s="48"/>
    </row>
    <row r="7271" spans="3:3" ht="15.75" customHeight="1" x14ac:dyDescent="0.25">
      <c r="C7271" s="48"/>
    </row>
    <row r="7272" spans="3:3" ht="15.75" customHeight="1" x14ac:dyDescent="0.25">
      <c r="C7272" s="48"/>
    </row>
    <row r="7273" spans="3:3" ht="15.75" customHeight="1" x14ac:dyDescent="0.25">
      <c r="C7273" s="48"/>
    </row>
    <row r="7274" spans="3:3" ht="15.75" customHeight="1" x14ac:dyDescent="0.25">
      <c r="C7274" s="48"/>
    </row>
    <row r="7275" spans="3:3" ht="15.75" customHeight="1" x14ac:dyDescent="0.25">
      <c r="C7275" s="48"/>
    </row>
    <row r="7276" spans="3:3" ht="15.75" customHeight="1" x14ac:dyDescent="0.25">
      <c r="C7276" s="48"/>
    </row>
    <row r="7277" spans="3:3" ht="15.75" customHeight="1" x14ac:dyDescent="0.25">
      <c r="C7277" s="48"/>
    </row>
    <row r="7278" spans="3:3" ht="15.75" customHeight="1" x14ac:dyDescent="0.25">
      <c r="C7278" s="48"/>
    </row>
    <row r="7279" spans="3:3" ht="15.75" customHeight="1" x14ac:dyDescent="0.25">
      <c r="C7279" s="48"/>
    </row>
    <row r="7280" spans="3:3" ht="15.75" customHeight="1" x14ac:dyDescent="0.25">
      <c r="C7280" s="48"/>
    </row>
    <row r="7281" spans="3:3" ht="15.75" customHeight="1" x14ac:dyDescent="0.25">
      <c r="C7281" s="48"/>
    </row>
    <row r="7282" spans="3:3" ht="15.75" customHeight="1" x14ac:dyDescent="0.25">
      <c r="C7282" s="48"/>
    </row>
    <row r="7283" spans="3:3" ht="15.75" customHeight="1" x14ac:dyDescent="0.25">
      <c r="C7283" s="48"/>
    </row>
    <row r="7284" spans="3:3" ht="15.75" customHeight="1" x14ac:dyDescent="0.25">
      <c r="C7284" s="48"/>
    </row>
    <row r="7285" spans="3:3" ht="15.75" customHeight="1" x14ac:dyDescent="0.25">
      <c r="C7285" s="48"/>
    </row>
    <row r="7286" spans="3:3" ht="15.75" customHeight="1" x14ac:dyDescent="0.25">
      <c r="C7286" s="48"/>
    </row>
    <row r="7287" spans="3:3" ht="15.75" customHeight="1" x14ac:dyDescent="0.25">
      <c r="C7287" s="48"/>
    </row>
    <row r="7288" spans="3:3" ht="15.75" customHeight="1" x14ac:dyDescent="0.25">
      <c r="C7288" s="48"/>
    </row>
    <row r="7289" spans="3:3" ht="15.75" customHeight="1" x14ac:dyDescent="0.25">
      <c r="C7289" s="48"/>
    </row>
    <row r="7290" spans="3:3" ht="15.75" customHeight="1" x14ac:dyDescent="0.25">
      <c r="C7290" s="48"/>
    </row>
    <row r="7291" spans="3:3" ht="15.75" customHeight="1" x14ac:dyDescent="0.25">
      <c r="C7291" s="48"/>
    </row>
    <row r="7292" spans="3:3" ht="15.75" customHeight="1" x14ac:dyDescent="0.25">
      <c r="C7292" s="48"/>
    </row>
    <row r="7293" spans="3:3" ht="15.75" customHeight="1" x14ac:dyDescent="0.25">
      <c r="C7293" s="48"/>
    </row>
    <row r="7294" spans="3:3" ht="15.75" customHeight="1" x14ac:dyDescent="0.25">
      <c r="C7294" s="48"/>
    </row>
    <row r="7295" spans="3:3" ht="15.75" customHeight="1" x14ac:dyDescent="0.25">
      <c r="C7295" s="48"/>
    </row>
    <row r="7296" spans="3:3" ht="15.75" customHeight="1" x14ac:dyDescent="0.25">
      <c r="C7296" s="48"/>
    </row>
    <row r="7297" spans="3:3" ht="15.75" customHeight="1" x14ac:dyDescent="0.25">
      <c r="C7297" s="48"/>
    </row>
    <row r="7298" spans="3:3" ht="15.75" customHeight="1" x14ac:dyDescent="0.25">
      <c r="C7298" s="48"/>
    </row>
    <row r="7299" spans="3:3" ht="15.75" customHeight="1" x14ac:dyDescent="0.25">
      <c r="C7299" s="48"/>
    </row>
    <row r="7300" spans="3:3" ht="15.75" customHeight="1" x14ac:dyDescent="0.25">
      <c r="C7300" s="48"/>
    </row>
    <row r="7301" spans="3:3" ht="15.75" customHeight="1" x14ac:dyDescent="0.25">
      <c r="C7301" s="48"/>
    </row>
    <row r="7302" spans="3:3" ht="15.75" customHeight="1" x14ac:dyDescent="0.25">
      <c r="C7302" s="48"/>
    </row>
    <row r="7303" spans="3:3" ht="15.75" customHeight="1" x14ac:dyDescent="0.25">
      <c r="C7303" s="48"/>
    </row>
    <row r="7304" spans="3:3" ht="15.75" customHeight="1" x14ac:dyDescent="0.25">
      <c r="C7304" s="48"/>
    </row>
    <row r="7305" spans="3:3" ht="15.75" customHeight="1" x14ac:dyDescent="0.25">
      <c r="C7305" s="48"/>
    </row>
    <row r="7306" spans="3:3" ht="15.75" customHeight="1" x14ac:dyDescent="0.25">
      <c r="C7306" s="48"/>
    </row>
    <row r="7307" spans="3:3" ht="15.75" customHeight="1" x14ac:dyDescent="0.25">
      <c r="C7307" s="48"/>
    </row>
    <row r="7308" spans="3:3" ht="15.75" customHeight="1" x14ac:dyDescent="0.25">
      <c r="C7308" s="48"/>
    </row>
    <row r="7309" spans="3:3" ht="15.75" customHeight="1" x14ac:dyDescent="0.25">
      <c r="C7309" s="48"/>
    </row>
    <row r="7310" spans="3:3" ht="15.75" customHeight="1" x14ac:dyDescent="0.25">
      <c r="C7310" s="48"/>
    </row>
    <row r="7311" spans="3:3" ht="15.75" customHeight="1" x14ac:dyDescent="0.25">
      <c r="C7311" s="48"/>
    </row>
    <row r="7312" spans="3:3" ht="15.75" customHeight="1" x14ac:dyDescent="0.25">
      <c r="C7312" s="48"/>
    </row>
    <row r="7313" spans="3:3" ht="15.75" customHeight="1" x14ac:dyDescent="0.25">
      <c r="C7313" s="48"/>
    </row>
    <row r="7314" spans="3:3" ht="15.75" customHeight="1" x14ac:dyDescent="0.25">
      <c r="C7314" s="48"/>
    </row>
    <row r="7315" spans="3:3" ht="15.75" customHeight="1" x14ac:dyDescent="0.25">
      <c r="C7315" s="48"/>
    </row>
    <row r="7316" spans="3:3" ht="15.75" customHeight="1" x14ac:dyDescent="0.25">
      <c r="C7316" s="48"/>
    </row>
    <row r="7317" spans="3:3" ht="15.75" customHeight="1" x14ac:dyDescent="0.25">
      <c r="C7317" s="48"/>
    </row>
    <row r="7318" spans="3:3" ht="15.75" customHeight="1" x14ac:dyDescent="0.25">
      <c r="C7318" s="48"/>
    </row>
    <row r="7319" spans="3:3" ht="15.75" customHeight="1" x14ac:dyDescent="0.25">
      <c r="C7319" s="48"/>
    </row>
    <row r="7320" spans="3:3" ht="15.75" customHeight="1" x14ac:dyDescent="0.25">
      <c r="C7320" s="48"/>
    </row>
    <row r="7321" spans="3:3" ht="15.75" customHeight="1" x14ac:dyDescent="0.25">
      <c r="C7321" s="48"/>
    </row>
    <row r="7322" spans="3:3" ht="15.75" customHeight="1" x14ac:dyDescent="0.25">
      <c r="C7322" s="48"/>
    </row>
    <row r="7323" spans="3:3" ht="15.75" customHeight="1" x14ac:dyDescent="0.25">
      <c r="C7323" s="48"/>
    </row>
    <row r="7324" spans="3:3" ht="15.75" customHeight="1" x14ac:dyDescent="0.25">
      <c r="C7324" s="48"/>
    </row>
    <row r="7325" spans="3:3" ht="15.75" customHeight="1" x14ac:dyDescent="0.25">
      <c r="C7325" s="48"/>
    </row>
    <row r="7326" spans="3:3" ht="15.75" customHeight="1" x14ac:dyDescent="0.25">
      <c r="C7326" s="48"/>
    </row>
    <row r="7327" spans="3:3" ht="15.75" customHeight="1" x14ac:dyDescent="0.25">
      <c r="C7327" s="48"/>
    </row>
    <row r="7328" spans="3:3" ht="15.75" customHeight="1" x14ac:dyDescent="0.25">
      <c r="C7328" s="48"/>
    </row>
    <row r="7329" spans="3:3" ht="15.75" customHeight="1" x14ac:dyDescent="0.25">
      <c r="C7329" s="48"/>
    </row>
    <row r="7330" spans="3:3" ht="15.75" customHeight="1" x14ac:dyDescent="0.25">
      <c r="C7330" s="48"/>
    </row>
    <row r="7331" spans="3:3" ht="15.75" customHeight="1" x14ac:dyDescent="0.25">
      <c r="C7331" s="48"/>
    </row>
    <row r="7332" spans="3:3" ht="15.75" customHeight="1" x14ac:dyDescent="0.25">
      <c r="C7332" s="48"/>
    </row>
    <row r="7333" spans="3:3" ht="15.75" customHeight="1" x14ac:dyDescent="0.25">
      <c r="C7333" s="48"/>
    </row>
    <row r="7334" spans="3:3" ht="15.75" customHeight="1" x14ac:dyDescent="0.25">
      <c r="C7334" s="48"/>
    </row>
    <row r="7335" spans="3:3" ht="15.75" customHeight="1" x14ac:dyDescent="0.25">
      <c r="C7335" s="48"/>
    </row>
    <row r="7336" spans="3:3" ht="15.75" customHeight="1" x14ac:dyDescent="0.25">
      <c r="C7336" s="48"/>
    </row>
    <row r="7337" spans="3:3" ht="15.75" customHeight="1" x14ac:dyDescent="0.25">
      <c r="C7337" s="48"/>
    </row>
    <row r="7338" spans="3:3" ht="15.75" customHeight="1" x14ac:dyDescent="0.25">
      <c r="C7338" s="48"/>
    </row>
    <row r="7339" spans="3:3" ht="15.75" customHeight="1" x14ac:dyDescent="0.25">
      <c r="C7339" s="48"/>
    </row>
    <row r="7340" spans="3:3" ht="15.75" customHeight="1" x14ac:dyDescent="0.25">
      <c r="C7340" s="48"/>
    </row>
    <row r="7341" spans="3:3" ht="15.75" customHeight="1" x14ac:dyDescent="0.25">
      <c r="C7341" s="48"/>
    </row>
    <row r="7342" spans="3:3" ht="15.75" customHeight="1" x14ac:dyDescent="0.25">
      <c r="C7342" s="48"/>
    </row>
    <row r="7343" spans="3:3" ht="15.75" customHeight="1" x14ac:dyDescent="0.25">
      <c r="C7343" s="48"/>
    </row>
    <row r="7344" spans="3:3" ht="15.75" customHeight="1" x14ac:dyDescent="0.25">
      <c r="C7344" s="48"/>
    </row>
    <row r="7345" spans="3:3" ht="15.75" customHeight="1" x14ac:dyDescent="0.25">
      <c r="C7345" s="48"/>
    </row>
    <row r="7346" spans="3:3" ht="15.75" customHeight="1" x14ac:dyDescent="0.25">
      <c r="C7346" s="48"/>
    </row>
    <row r="7347" spans="3:3" ht="15.75" customHeight="1" x14ac:dyDescent="0.25">
      <c r="C7347" s="48"/>
    </row>
    <row r="7348" spans="3:3" ht="15.75" customHeight="1" x14ac:dyDescent="0.25">
      <c r="C7348" s="48"/>
    </row>
    <row r="7349" spans="3:3" ht="15.75" customHeight="1" x14ac:dyDescent="0.25">
      <c r="C7349" s="48"/>
    </row>
    <row r="7350" spans="3:3" ht="15.75" customHeight="1" x14ac:dyDescent="0.25">
      <c r="C7350" s="48"/>
    </row>
    <row r="7351" spans="3:3" ht="15.75" customHeight="1" x14ac:dyDescent="0.25">
      <c r="C7351" s="48"/>
    </row>
    <row r="7352" spans="3:3" ht="15.75" customHeight="1" x14ac:dyDescent="0.25">
      <c r="C7352" s="48"/>
    </row>
    <row r="7353" spans="3:3" ht="15.75" customHeight="1" x14ac:dyDescent="0.25">
      <c r="C7353" s="48"/>
    </row>
    <row r="7354" spans="3:3" ht="15.75" customHeight="1" x14ac:dyDescent="0.25">
      <c r="C7354" s="48"/>
    </row>
    <row r="7355" spans="3:3" ht="15.75" customHeight="1" x14ac:dyDescent="0.25">
      <c r="C7355" s="48"/>
    </row>
    <row r="7356" spans="3:3" ht="15.75" customHeight="1" x14ac:dyDescent="0.25">
      <c r="C7356" s="48"/>
    </row>
    <row r="7357" spans="3:3" ht="15.75" customHeight="1" x14ac:dyDescent="0.25">
      <c r="C7357" s="48"/>
    </row>
    <row r="7358" spans="3:3" ht="15.75" customHeight="1" x14ac:dyDescent="0.25">
      <c r="C7358" s="48"/>
    </row>
    <row r="7359" spans="3:3" ht="15.75" customHeight="1" x14ac:dyDescent="0.25">
      <c r="C7359" s="48"/>
    </row>
    <row r="7360" spans="3:3" ht="15.75" customHeight="1" x14ac:dyDescent="0.25">
      <c r="C7360" s="48"/>
    </row>
    <row r="7361" spans="3:3" ht="15.75" customHeight="1" x14ac:dyDescent="0.25">
      <c r="C7361" s="48"/>
    </row>
    <row r="7362" spans="3:3" ht="15.75" customHeight="1" x14ac:dyDescent="0.25">
      <c r="C7362" s="48"/>
    </row>
    <row r="7363" spans="3:3" ht="15.75" customHeight="1" x14ac:dyDescent="0.25">
      <c r="C7363" s="48"/>
    </row>
    <row r="7364" spans="3:3" ht="15.75" customHeight="1" x14ac:dyDescent="0.25">
      <c r="C7364" s="48"/>
    </row>
    <row r="7365" spans="3:3" ht="15.75" customHeight="1" x14ac:dyDescent="0.25">
      <c r="C7365" s="48"/>
    </row>
    <row r="7366" spans="3:3" ht="15.75" customHeight="1" x14ac:dyDescent="0.25">
      <c r="C7366" s="48"/>
    </row>
    <row r="7367" spans="3:3" ht="15.75" customHeight="1" x14ac:dyDescent="0.25">
      <c r="C7367" s="48"/>
    </row>
    <row r="7368" spans="3:3" ht="15.75" customHeight="1" x14ac:dyDescent="0.25">
      <c r="C7368" s="48"/>
    </row>
    <row r="7369" spans="3:3" ht="15.75" customHeight="1" x14ac:dyDescent="0.25">
      <c r="C7369" s="48"/>
    </row>
    <row r="7370" spans="3:3" ht="15.75" customHeight="1" x14ac:dyDescent="0.25">
      <c r="C7370" s="48"/>
    </row>
    <row r="7371" spans="3:3" ht="15.75" customHeight="1" x14ac:dyDescent="0.25">
      <c r="C7371" s="48"/>
    </row>
    <row r="7372" spans="3:3" ht="15.75" customHeight="1" x14ac:dyDescent="0.25">
      <c r="C7372" s="48"/>
    </row>
    <row r="7373" spans="3:3" ht="15.75" customHeight="1" x14ac:dyDescent="0.25">
      <c r="C7373" s="48"/>
    </row>
    <row r="7374" spans="3:3" ht="15.75" customHeight="1" x14ac:dyDescent="0.25">
      <c r="C7374" s="48"/>
    </row>
    <row r="7375" spans="3:3" ht="15.75" customHeight="1" x14ac:dyDescent="0.25">
      <c r="C7375" s="48"/>
    </row>
    <row r="7376" spans="3:3" ht="15.75" customHeight="1" x14ac:dyDescent="0.25">
      <c r="C7376" s="48"/>
    </row>
    <row r="7377" spans="3:3" ht="15.75" customHeight="1" x14ac:dyDescent="0.25">
      <c r="C7377" s="48"/>
    </row>
    <row r="7378" spans="3:3" ht="15.75" customHeight="1" x14ac:dyDescent="0.25">
      <c r="C7378" s="48"/>
    </row>
    <row r="7379" spans="3:3" ht="15.75" customHeight="1" x14ac:dyDescent="0.25">
      <c r="C7379" s="48"/>
    </row>
    <row r="7380" spans="3:3" ht="15.75" customHeight="1" x14ac:dyDescent="0.25">
      <c r="C7380" s="48"/>
    </row>
    <row r="7381" spans="3:3" ht="15.75" customHeight="1" x14ac:dyDescent="0.25">
      <c r="C7381" s="48"/>
    </row>
    <row r="7382" spans="3:3" ht="15.75" customHeight="1" x14ac:dyDescent="0.25">
      <c r="C7382" s="48"/>
    </row>
    <row r="7383" spans="3:3" ht="15.75" customHeight="1" x14ac:dyDescent="0.25">
      <c r="C7383" s="48"/>
    </row>
    <row r="7384" spans="3:3" ht="15.75" customHeight="1" x14ac:dyDescent="0.25">
      <c r="C7384" s="48"/>
    </row>
    <row r="7385" spans="3:3" ht="15.75" customHeight="1" x14ac:dyDescent="0.25">
      <c r="C7385" s="48"/>
    </row>
    <row r="7386" spans="3:3" ht="15.75" customHeight="1" x14ac:dyDescent="0.25">
      <c r="C7386" s="48"/>
    </row>
    <row r="7387" spans="3:3" ht="15.75" customHeight="1" x14ac:dyDescent="0.25">
      <c r="C7387" s="48"/>
    </row>
    <row r="7388" spans="3:3" ht="15.75" customHeight="1" x14ac:dyDescent="0.25">
      <c r="C7388" s="48"/>
    </row>
    <row r="7389" spans="3:3" ht="15.75" customHeight="1" x14ac:dyDescent="0.25">
      <c r="C7389" s="48"/>
    </row>
    <row r="7390" spans="3:3" ht="15.75" customHeight="1" x14ac:dyDescent="0.25">
      <c r="C7390" s="48"/>
    </row>
    <row r="7391" spans="3:3" ht="15.75" customHeight="1" x14ac:dyDescent="0.25">
      <c r="C7391" s="48"/>
    </row>
    <row r="7392" spans="3:3" ht="15.75" customHeight="1" x14ac:dyDescent="0.25">
      <c r="C7392" s="48"/>
    </row>
    <row r="7393" spans="3:3" ht="15.75" customHeight="1" x14ac:dyDescent="0.25">
      <c r="C7393" s="48"/>
    </row>
    <row r="7394" spans="3:3" ht="15.75" customHeight="1" x14ac:dyDescent="0.25">
      <c r="C7394" s="48"/>
    </row>
    <row r="7395" spans="3:3" ht="15.75" customHeight="1" x14ac:dyDescent="0.25">
      <c r="C7395" s="48"/>
    </row>
    <row r="7396" spans="3:3" ht="15.75" customHeight="1" x14ac:dyDescent="0.25">
      <c r="C7396" s="48"/>
    </row>
    <row r="7397" spans="3:3" ht="15.75" customHeight="1" x14ac:dyDescent="0.25">
      <c r="C7397" s="48"/>
    </row>
    <row r="7398" spans="3:3" ht="15.75" customHeight="1" x14ac:dyDescent="0.25">
      <c r="C7398" s="48"/>
    </row>
    <row r="7399" spans="3:3" ht="15.75" customHeight="1" x14ac:dyDescent="0.25">
      <c r="C7399" s="48"/>
    </row>
    <row r="7400" spans="3:3" ht="15.75" customHeight="1" x14ac:dyDescent="0.25">
      <c r="C7400" s="48"/>
    </row>
    <row r="7401" spans="3:3" ht="15.75" customHeight="1" x14ac:dyDescent="0.25">
      <c r="C7401" s="48"/>
    </row>
    <row r="7402" spans="3:3" ht="15.75" customHeight="1" x14ac:dyDescent="0.25">
      <c r="C7402" s="48"/>
    </row>
    <row r="7403" spans="3:3" ht="15.75" customHeight="1" x14ac:dyDescent="0.25">
      <c r="C7403" s="48"/>
    </row>
    <row r="7404" spans="3:3" ht="15.75" customHeight="1" x14ac:dyDescent="0.25">
      <c r="C7404" s="48"/>
    </row>
    <row r="7405" spans="3:3" ht="15.75" customHeight="1" x14ac:dyDescent="0.25">
      <c r="C7405" s="48"/>
    </row>
    <row r="7406" spans="3:3" ht="15.75" customHeight="1" x14ac:dyDescent="0.25">
      <c r="C7406" s="48"/>
    </row>
    <row r="7407" spans="3:3" ht="15.75" customHeight="1" x14ac:dyDescent="0.25">
      <c r="C7407" s="48"/>
    </row>
    <row r="7408" spans="3:3" ht="15.75" customHeight="1" x14ac:dyDescent="0.25">
      <c r="C7408" s="48"/>
    </row>
    <row r="7409" spans="3:3" ht="15.75" customHeight="1" x14ac:dyDescent="0.25">
      <c r="C7409" s="48"/>
    </row>
    <row r="7410" spans="3:3" ht="15.75" customHeight="1" x14ac:dyDescent="0.25">
      <c r="C7410" s="48"/>
    </row>
    <row r="7411" spans="3:3" ht="15.75" customHeight="1" x14ac:dyDescent="0.25">
      <c r="C7411" s="48"/>
    </row>
    <row r="7412" spans="3:3" ht="15.75" customHeight="1" x14ac:dyDescent="0.25">
      <c r="C7412" s="48"/>
    </row>
    <row r="7413" spans="3:3" ht="15.75" customHeight="1" x14ac:dyDescent="0.25">
      <c r="C7413" s="48"/>
    </row>
    <row r="7414" spans="3:3" ht="15.75" customHeight="1" x14ac:dyDescent="0.25">
      <c r="C7414" s="48"/>
    </row>
    <row r="7415" spans="3:3" ht="15.75" customHeight="1" x14ac:dyDescent="0.25">
      <c r="C7415" s="48"/>
    </row>
    <row r="7416" spans="3:3" ht="15.75" customHeight="1" x14ac:dyDescent="0.25">
      <c r="C7416" s="48"/>
    </row>
    <row r="7417" spans="3:3" ht="15.75" customHeight="1" x14ac:dyDescent="0.25">
      <c r="C7417" s="48"/>
    </row>
    <row r="7418" spans="3:3" ht="15.75" customHeight="1" x14ac:dyDescent="0.25">
      <c r="C7418" s="48"/>
    </row>
    <row r="7419" spans="3:3" ht="15.75" customHeight="1" x14ac:dyDescent="0.25">
      <c r="C7419" s="48"/>
    </row>
    <row r="7420" spans="3:3" ht="15.75" customHeight="1" x14ac:dyDescent="0.25">
      <c r="C7420" s="48"/>
    </row>
    <row r="7421" spans="3:3" ht="15.75" customHeight="1" x14ac:dyDescent="0.25">
      <c r="C7421" s="48"/>
    </row>
    <row r="7422" spans="3:3" ht="15.75" customHeight="1" x14ac:dyDescent="0.25">
      <c r="C7422" s="48"/>
    </row>
    <row r="7423" spans="3:3" ht="15.75" customHeight="1" x14ac:dyDescent="0.25">
      <c r="C7423" s="48"/>
    </row>
    <row r="7424" spans="3:3" ht="15.75" customHeight="1" x14ac:dyDescent="0.25">
      <c r="C7424" s="48"/>
    </row>
    <row r="7425" spans="3:3" ht="15.75" customHeight="1" x14ac:dyDescent="0.25">
      <c r="C7425" s="48"/>
    </row>
    <row r="7426" spans="3:3" ht="15.75" customHeight="1" x14ac:dyDescent="0.25">
      <c r="C7426" s="48"/>
    </row>
    <row r="7427" spans="3:3" ht="15.75" customHeight="1" x14ac:dyDescent="0.25">
      <c r="C7427" s="48"/>
    </row>
    <row r="7428" spans="3:3" ht="15.75" customHeight="1" x14ac:dyDescent="0.25">
      <c r="C7428" s="48"/>
    </row>
    <row r="7429" spans="3:3" ht="15.75" customHeight="1" x14ac:dyDescent="0.25">
      <c r="C7429" s="48"/>
    </row>
    <row r="7430" spans="3:3" ht="15.75" customHeight="1" x14ac:dyDescent="0.25">
      <c r="C7430" s="48"/>
    </row>
    <row r="7431" spans="3:3" ht="15.75" customHeight="1" x14ac:dyDescent="0.25">
      <c r="C7431" s="48"/>
    </row>
    <row r="7432" spans="3:3" ht="15.75" customHeight="1" x14ac:dyDescent="0.25">
      <c r="C7432" s="48"/>
    </row>
    <row r="7433" spans="3:3" ht="15.75" customHeight="1" x14ac:dyDescent="0.25">
      <c r="C7433" s="48"/>
    </row>
    <row r="7434" spans="3:3" ht="15.75" customHeight="1" x14ac:dyDescent="0.25">
      <c r="C7434" s="48"/>
    </row>
    <row r="7435" spans="3:3" ht="15.75" customHeight="1" x14ac:dyDescent="0.25">
      <c r="C7435" s="48"/>
    </row>
    <row r="7436" spans="3:3" ht="15.75" customHeight="1" x14ac:dyDescent="0.25">
      <c r="C7436" s="48"/>
    </row>
    <row r="7437" spans="3:3" ht="15.75" customHeight="1" x14ac:dyDescent="0.25">
      <c r="C7437" s="48"/>
    </row>
    <row r="7438" spans="3:3" ht="15.75" customHeight="1" x14ac:dyDescent="0.25">
      <c r="C7438" s="48"/>
    </row>
    <row r="7439" spans="3:3" ht="15.75" customHeight="1" x14ac:dyDescent="0.25">
      <c r="C7439" s="48"/>
    </row>
    <row r="7440" spans="3:3" ht="15.75" customHeight="1" x14ac:dyDescent="0.25">
      <c r="C7440" s="48"/>
    </row>
    <row r="7441" spans="3:3" ht="15.75" customHeight="1" x14ac:dyDescent="0.25">
      <c r="C7441" s="48"/>
    </row>
    <row r="7442" spans="3:3" ht="15.75" customHeight="1" x14ac:dyDescent="0.25">
      <c r="C7442" s="48"/>
    </row>
    <row r="7443" spans="3:3" ht="15.75" customHeight="1" x14ac:dyDescent="0.25">
      <c r="C7443" s="48"/>
    </row>
    <row r="7444" spans="3:3" ht="15.75" customHeight="1" x14ac:dyDescent="0.25">
      <c r="C7444" s="48"/>
    </row>
    <row r="7445" spans="3:3" ht="15.75" customHeight="1" x14ac:dyDescent="0.25">
      <c r="C7445" s="48"/>
    </row>
    <row r="7446" spans="3:3" ht="15.75" customHeight="1" x14ac:dyDescent="0.25">
      <c r="C7446" s="48"/>
    </row>
    <row r="7447" spans="3:3" ht="15.75" customHeight="1" x14ac:dyDescent="0.25">
      <c r="C7447" s="48"/>
    </row>
    <row r="7448" spans="3:3" ht="15.75" customHeight="1" x14ac:dyDescent="0.25">
      <c r="C7448" s="48"/>
    </row>
    <row r="7449" spans="3:3" ht="15.75" customHeight="1" x14ac:dyDescent="0.25">
      <c r="C7449" s="48"/>
    </row>
    <row r="7450" spans="3:3" ht="15.75" customHeight="1" x14ac:dyDescent="0.25">
      <c r="C7450" s="48"/>
    </row>
    <row r="7451" spans="3:3" ht="15.75" customHeight="1" x14ac:dyDescent="0.25">
      <c r="C7451" s="48"/>
    </row>
    <row r="7452" spans="3:3" ht="15.75" customHeight="1" x14ac:dyDescent="0.25">
      <c r="C7452" s="48"/>
    </row>
    <row r="7453" spans="3:3" ht="15.75" customHeight="1" x14ac:dyDescent="0.25">
      <c r="C7453" s="48"/>
    </row>
    <row r="7454" spans="3:3" ht="15.75" customHeight="1" x14ac:dyDescent="0.25">
      <c r="C7454" s="48"/>
    </row>
    <row r="7455" spans="3:3" ht="15.75" customHeight="1" x14ac:dyDescent="0.25">
      <c r="C7455" s="48"/>
    </row>
    <row r="7456" spans="3:3" ht="15.75" customHeight="1" x14ac:dyDescent="0.25">
      <c r="C7456" s="48"/>
    </row>
    <row r="7457" spans="3:3" ht="15.75" customHeight="1" x14ac:dyDescent="0.25">
      <c r="C7457" s="48"/>
    </row>
    <row r="7458" spans="3:3" ht="15.75" customHeight="1" x14ac:dyDescent="0.25">
      <c r="C7458" s="48"/>
    </row>
    <row r="7459" spans="3:3" ht="15.75" customHeight="1" x14ac:dyDescent="0.25">
      <c r="C7459" s="48"/>
    </row>
    <row r="7460" spans="3:3" ht="15.75" customHeight="1" x14ac:dyDescent="0.25">
      <c r="C7460" s="48"/>
    </row>
    <row r="7461" spans="3:3" ht="15.75" customHeight="1" x14ac:dyDescent="0.25">
      <c r="C7461" s="48"/>
    </row>
    <row r="7462" spans="3:3" ht="15.75" customHeight="1" x14ac:dyDescent="0.25">
      <c r="C7462" s="48"/>
    </row>
    <row r="7463" spans="3:3" ht="15.75" customHeight="1" x14ac:dyDescent="0.25">
      <c r="C7463" s="48"/>
    </row>
    <row r="7464" spans="3:3" ht="15.75" customHeight="1" x14ac:dyDescent="0.25">
      <c r="C7464" s="48"/>
    </row>
    <row r="7465" spans="3:3" ht="15.75" customHeight="1" x14ac:dyDescent="0.25">
      <c r="C7465" s="48"/>
    </row>
    <row r="7466" spans="3:3" ht="15.75" customHeight="1" x14ac:dyDescent="0.25">
      <c r="C7466" s="48"/>
    </row>
    <row r="7467" spans="3:3" ht="15.75" customHeight="1" x14ac:dyDescent="0.25">
      <c r="C7467" s="48"/>
    </row>
    <row r="7468" spans="3:3" ht="15.75" customHeight="1" x14ac:dyDescent="0.25">
      <c r="C7468" s="48"/>
    </row>
    <row r="7469" spans="3:3" ht="15.75" customHeight="1" x14ac:dyDescent="0.25">
      <c r="C7469" s="48"/>
    </row>
    <row r="7470" spans="3:3" ht="15.75" customHeight="1" x14ac:dyDescent="0.25">
      <c r="C7470" s="48"/>
    </row>
    <row r="7471" spans="3:3" ht="15.75" customHeight="1" x14ac:dyDescent="0.25">
      <c r="C7471" s="48"/>
    </row>
    <row r="7472" spans="3:3" ht="15.75" customHeight="1" x14ac:dyDescent="0.25">
      <c r="C7472" s="48"/>
    </row>
    <row r="7473" spans="3:3" ht="15.75" customHeight="1" x14ac:dyDescent="0.25">
      <c r="C7473" s="48"/>
    </row>
    <row r="7474" spans="3:3" ht="15.75" customHeight="1" x14ac:dyDescent="0.25">
      <c r="C7474" s="48"/>
    </row>
    <row r="7475" spans="3:3" ht="15.75" customHeight="1" x14ac:dyDescent="0.25">
      <c r="C7475" s="48"/>
    </row>
    <row r="7476" spans="3:3" ht="15.75" customHeight="1" x14ac:dyDescent="0.25">
      <c r="C7476" s="48"/>
    </row>
    <row r="7477" spans="3:3" ht="15.75" customHeight="1" x14ac:dyDescent="0.25">
      <c r="C7477" s="48"/>
    </row>
    <row r="7478" spans="3:3" ht="15.75" customHeight="1" x14ac:dyDescent="0.25">
      <c r="C7478" s="48"/>
    </row>
    <row r="7479" spans="3:3" ht="15.75" customHeight="1" x14ac:dyDescent="0.25">
      <c r="C7479" s="48"/>
    </row>
    <row r="7480" spans="3:3" ht="15.75" customHeight="1" x14ac:dyDescent="0.25">
      <c r="C7480" s="48"/>
    </row>
    <row r="7481" spans="3:3" ht="15.75" customHeight="1" x14ac:dyDescent="0.25">
      <c r="C7481" s="48"/>
    </row>
    <row r="7482" spans="3:3" ht="15.75" customHeight="1" x14ac:dyDescent="0.25">
      <c r="C7482" s="48"/>
    </row>
    <row r="7483" spans="3:3" ht="15.75" customHeight="1" x14ac:dyDescent="0.25">
      <c r="C7483" s="48"/>
    </row>
    <row r="7484" spans="3:3" ht="15.75" customHeight="1" x14ac:dyDescent="0.25">
      <c r="C7484" s="48"/>
    </row>
    <row r="7485" spans="3:3" ht="15.75" customHeight="1" x14ac:dyDescent="0.25">
      <c r="C7485" s="48"/>
    </row>
    <row r="7486" spans="3:3" ht="15.75" customHeight="1" x14ac:dyDescent="0.25">
      <c r="C7486" s="48"/>
    </row>
    <row r="7487" spans="3:3" ht="15.75" customHeight="1" x14ac:dyDescent="0.25">
      <c r="C7487" s="48"/>
    </row>
    <row r="7488" spans="3:3" ht="15.75" customHeight="1" x14ac:dyDescent="0.25">
      <c r="C7488" s="48"/>
    </row>
    <row r="7489" spans="3:3" ht="15.75" customHeight="1" x14ac:dyDescent="0.25">
      <c r="C7489" s="48"/>
    </row>
    <row r="7490" spans="3:3" ht="15.75" customHeight="1" x14ac:dyDescent="0.25">
      <c r="C7490" s="48"/>
    </row>
    <row r="7491" spans="3:3" ht="15.75" customHeight="1" x14ac:dyDescent="0.25">
      <c r="C7491" s="48"/>
    </row>
    <row r="7492" spans="3:3" ht="15.75" customHeight="1" x14ac:dyDescent="0.25">
      <c r="C7492" s="48"/>
    </row>
    <row r="7493" spans="3:3" ht="15.75" customHeight="1" x14ac:dyDescent="0.25">
      <c r="C7493" s="48"/>
    </row>
    <row r="7494" spans="3:3" ht="15.75" customHeight="1" x14ac:dyDescent="0.25">
      <c r="C7494" s="48"/>
    </row>
    <row r="7495" spans="3:3" ht="15.75" customHeight="1" x14ac:dyDescent="0.25">
      <c r="C7495" s="48"/>
    </row>
    <row r="7496" spans="3:3" ht="15.75" customHeight="1" x14ac:dyDescent="0.25">
      <c r="C7496" s="48"/>
    </row>
    <row r="7497" spans="3:3" ht="15.75" customHeight="1" x14ac:dyDescent="0.25">
      <c r="C7497" s="48"/>
    </row>
    <row r="7498" spans="3:3" ht="15.75" customHeight="1" x14ac:dyDescent="0.25">
      <c r="C7498" s="48"/>
    </row>
    <row r="7499" spans="3:3" ht="15.75" customHeight="1" x14ac:dyDescent="0.25">
      <c r="C7499" s="48"/>
    </row>
    <row r="7500" spans="3:3" ht="15.75" customHeight="1" x14ac:dyDescent="0.25">
      <c r="C7500" s="48"/>
    </row>
    <row r="7501" spans="3:3" ht="15.75" customHeight="1" x14ac:dyDescent="0.25">
      <c r="C7501" s="48"/>
    </row>
    <row r="7502" spans="3:3" ht="15.75" customHeight="1" x14ac:dyDescent="0.25">
      <c r="C7502" s="48"/>
    </row>
    <row r="7503" spans="3:3" ht="15.75" customHeight="1" x14ac:dyDescent="0.25">
      <c r="C7503" s="48"/>
    </row>
    <row r="7504" spans="3:3" ht="15.75" customHeight="1" x14ac:dyDescent="0.25">
      <c r="C7504" s="48"/>
    </row>
    <row r="7505" spans="3:3" ht="15.75" customHeight="1" x14ac:dyDescent="0.25">
      <c r="C7505" s="48"/>
    </row>
    <row r="7506" spans="3:3" ht="15.75" customHeight="1" x14ac:dyDescent="0.25">
      <c r="C7506" s="48"/>
    </row>
    <row r="7507" spans="3:3" ht="15.75" customHeight="1" x14ac:dyDescent="0.25">
      <c r="C7507" s="48"/>
    </row>
    <row r="7508" spans="3:3" ht="15.75" customHeight="1" x14ac:dyDescent="0.25">
      <c r="C7508" s="48"/>
    </row>
    <row r="7509" spans="3:3" ht="15.75" customHeight="1" x14ac:dyDescent="0.25">
      <c r="C7509" s="48"/>
    </row>
    <row r="7510" spans="3:3" ht="15.75" customHeight="1" x14ac:dyDescent="0.25">
      <c r="C7510" s="48"/>
    </row>
    <row r="7511" spans="3:3" ht="15.75" customHeight="1" x14ac:dyDescent="0.25">
      <c r="C7511" s="48"/>
    </row>
    <row r="7512" spans="3:3" ht="15.75" customHeight="1" x14ac:dyDescent="0.25">
      <c r="C7512" s="48"/>
    </row>
    <row r="7513" spans="3:3" ht="15.75" customHeight="1" x14ac:dyDescent="0.25">
      <c r="C7513" s="48"/>
    </row>
    <row r="7514" spans="3:3" ht="15.75" customHeight="1" x14ac:dyDescent="0.25">
      <c r="C7514" s="48"/>
    </row>
    <row r="7515" spans="3:3" ht="15.75" customHeight="1" x14ac:dyDescent="0.25">
      <c r="C7515" s="48"/>
    </row>
    <row r="7516" spans="3:3" ht="15.75" customHeight="1" x14ac:dyDescent="0.25">
      <c r="C7516" s="48"/>
    </row>
    <row r="7517" spans="3:3" ht="15.75" customHeight="1" x14ac:dyDescent="0.25">
      <c r="C7517" s="48"/>
    </row>
    <row r="7518" spans="3:3" ht="15.75" customHeight="1" x14ac:dyDescent="0.25">
      <c r="C7518" s="48"/>
    </row>
    <row r="7519" spans="3:3" ht="15.75" customHeight="1" x14ac:dyDescent="0.25">
      <c r="C7519" s="48"/>
    </row>
    <row r="7520" spans="3:3" ht="15.75" customHeight="1" x14ac:dyDescent="0.25">
      <c r="C7520" s="48"/>
    </row>
    <row r="7521" spans="3:3" ht="15.75" customHeight="1" x14ac:dyDescent="0.25">
      <c r="C7521" s="48"/>
    </row>
    <row r="7522" spans="3:3" ht="15.75" customHeight="1" x14ac:dyDescent="0.25">
      <c r="C7522" s="48"/>
    </row>
    <row r="7523" spans="3:3" ht="15.75" customHeight="1" x14ac:dyDescent="0.25">
      <c r="C7523" s="48"/>
    </row>
    <row r="7524" spans="3:3" ht="15.75" customHeight="1" x14ac:dyDescent="0.25">
      <c r="C7524" s="48"/>
    </row>
    <row r="7525" spans="3:3" ht="15.75" customHeight="1" x14ac:dyDescent="0.25">
      <c r="C7525" s="48"/>
    </row>
    <row r="7526" spans="3:3" ht="15.75" customHeight="1" x14ac:dyDescent="0.25">
      <c r="C7526" s="48"/>
    </row>
    <row r="7527" spans="3:3" ht="15.75" customHeight="1" x14ac:dyDescent="0.25">
      <c r="C7527" s="48"/>
    </row>
    <row r="7528" spans="3:3" ht="15.75" customHeight="1" x14ac:dyDescent="0.25">
      <c r="C7528" s="48"/>
    </row>
    <row r="7529" spans="3:3" ht="15.75" customHeight="1" x14ac:dyDescent="0.25">
      <c r="C7529" s="48"/>
    </row>
    <row r="7530" spans="3:3" ht="15.75" customHeight="1" x14ac:dyDescent="0.25">
      <c r="C7530" s="48"/>
    </row>
    <row r="7531" spans="3:3" ht="15.75" customHeight="1" x14ac:dyDescent="0.25">
      <c r="C7531" s="48"/>
    </row>
    <row r="7532" spans="3:3" ht="15.75" customHeight="1" x14ac:dyDescent="0.25">
      <c r="C7532" s="48"/>
    </row>
    <row r="7533" spans="3:3" ht="15.75" customHeight="1" x14ac:dyDescent="0.25">
      <c r="C7533" s="48"/>
    </row>
    <row r="7534" spans="3:3" ht="15.75" customHeight="1" x14ac:dyDescent="0.25">
      <c r="C7534" s="48"/>
    </row>
    <row r="7535" spans="3:3" ht="15.75" customHeight="1" x14ac:dyDescent="0.25">
      <c r="C7535" s="48"/>
    </row>
    <row r="7536" spans="3:3" ht="15.75" customHeight="1" x14ac:dyDescent="0.25">
      <c r="C7536" s="48"/>
    </row>
    <row r="7537" spans="3:3" ht="15.75" customHeight="1" x14ac:dyDescent="0.25">
      <c r="C7537" s="48"/>
    </row>
    <row r="7538" spans="3:3" ht="15.75" customHeight="1" x14ac:dyDescent="0.25">
      <c r="C7538" s="48"/>
    </row>
    <row r="7539" spans="3:3" ht="15.75" customHeight="1" x14ac:dyDescent="0.25">
      <c r="C7539" s="48"/>
    </row>
    <row r="7540" spans="3:3" ht="15.75" customHeight="1" x14ac:dyDescent="0.25">
      <c r="C7540" s="48"/>
    </row>
    <row r="7541" spans="3:3" ht="15.75" customHeight="1" x14ac:dyDescent="0.25">
      <c r="C7541" s="48"/>
    </row>
    <row r="7542" spans="3:3" ht="15.75" customHeight="1" x14ac:dyDescent="0.25">
      <c r="C7542" s="48"/>
    </row>
    <row r="7543" spans="3:3" ht="15.75" customHeight="1" x14ac:dyDescent="0.25">
      <c r="C7543" s="48"/>
    </row>
    <row r="7544" spans="3:3" ht="15.75" customHeight="1" x14ac:dyDescent="0.25">
      <c r="C7544" s="48"/>
    </row>
    <row r="7545" spans="3:3" ht="15.75" customHeight="1" x14ac:dyDescent="0.25">
      <c r="C7545" s="48"/>
    </row>
    <row r="7546" spans="3:3" ht="15.75" customHeight="1" x14ac:dyDescent="0.25">
      <c r="C7546" s="48"/>
    </row>
    <row r="7547" spans="3:3" ht="15.75" customHeight="1" x14ac:dyDescent="0.25">
      <c r="C7547" s="48"/>
    </row>
    <row r="7548" spans="3:3" ht="15.75" customHeight="1" x14ac:dyDescent="0.25">
      <c r="C7548" s="48"/>
    </row>
    <row r="7549" spans="3:3" ht="15.75" customHeight="1" x14ac:dyDescent="0.25">
      <c r="C7549" s="48"/>
    </row>
    <row r="7550" spans="3:3" ht="15.75" customHeight="1" x14ac:dyDescent="0.25">
      <c r="C7550" s="48"/>
    </row>
    <row r="7551" spans="3:3" ht="15.75" customHeight="1" x14ac:dyDescent="0.25">
      <c r="C7551" s="48"/>
    </row>
    <row r="7552" spans="3:3" ht="15.75" customHeight="1" x14ac:dyDescent="0.25">
      <c r="C7552" s="48"/>
    </row>
    <row r="7553" spans="3:3" ht="15.75" customHeight="1" x14ac:dyDescent="0.25">
      <c r="C7553" s="48"/>
    </row>
    <row r="7554" spans="3:3" ht="15.75" customHeight="1" x14ac:dyDescent="0.25">
      <c r="C7554" s="48"/>
    </row>
    <row r="7555" spans="3:3" ht="15.75" customHeight="1" x14ac:dyDescent="0.25">
      <c r="C7555" s="48"/>
    </row>
    <row r="7556" spans="3:3" ht="15.75" customHeight="1" x14ac:dyDescent="0.25">
      <c r="C7556" s="48"/>
    </row>
    <row r="7557" spans="3:3" ht="15.75" customHeight="1" x14ac:dyDescent="0.25">
      <c r="C7557" s="48"/>
    </row>
    <row r="7558" spans="3:3" ht="15.75" customHeight="1" x14ac:dyDescent="0.25">
      <c r="C7558" s="48"/>
    </row>
    <row r="7559" spans="3:3" ht="15.75" customHeight="1" x14ac:dyDescent="0.25">
      <c r="C7559" s="48"/>
    </row>
    <row r="7560" spans="3:3" ht="15.75" customHeight="1" x14ac:dyDescent="0.25">
      <c r="C7560" s="48"/>
    </row>
    <row r="7561" spans="3:3" ht="15.75" customHeight="1" x14ac:dyDescent="0.25">
      <c r="C7561" s="48"/>
    </row>
    <row r="7562" spans="3:3" ht="15.75" customHeight="1" x14ac:dyDescent="0.25">
      <c r="C7562" s="48"/>
    </row>
    <row r="7563" spans="3:3" ht="15.75" customHeight="1" x14ac:dyDescent="0.25">
      <c r="C7563" s="48"/>
    </row>
    <row r="7564" spans="3:3" ht="15.75" customHeight="1" x14ac:dyDescent="0.25">
      <c r="C7564" s="48"/>
    </row>
    <row r="7565" spans="3:3" ht="15.75" customHeight="1" x14ac:dyDescent="0.25">
      <c r="C7565" s="48"/>
    </row>
    <row r="7566" spans="3:3" ht="15.75" customHeight="1" x14ac:dyDescent="0.25">
      <c r="C7566" s="48"/>
    </row>
    <row r="7567" spans="3:3" ht="15.75" customHeight="1" x14ac:dyDescent="0.25">
      <c r="C7567" s="48"/>
    </row>
    <row r="7568" spans="3:3" ht="15.75" customHeight="1" x14ac:dyDescent="0.25">
      <c r="C7568" s="48"/>
    </row>
    <row r="7569" spans="3:3" ht="15.75" customHeight="1" x14ac:dyDescent="0.25">
      <c r="C7569" s="48"/>
    </row>
    <row r="7570" spans="3:3" ht="15.75" customHeight="1" x14ac:dyDescent="0.25">
      <c r="C7570" s="48"/>
    </row>
    <row r="7571" spans="3:3" ht="15.75" customHeight="1" x14ac:dyDescent="0.25">
      <c r="C7571" s="48"/>
    </row>
    <row r="7572" spans="3:3" ht="15.75" customHeight="1" x14ac:dyDescent="0.25">
      <c r="C7572" s="48"/>
    </row>
    <row r="7573" spans="3:3" ht="15.75" customHeight="1" x14ac:dyDescent="0.25">
      <c r="C7573" s="48"/>
    </row>
    <row r="7574" spans="3:3" ht="15.75" customHeight="1" x14ac:dyDescent="0.25">
      <c r="C7574" s="48"/>
    </row>
    <row r="7575" spans="3:3" ht="15.75" customHeight="1" x14ac:dyDescent="0.25">
      <c r="C7575" s="48"/>
    </row>
    <row r="7576" spans="3:3" ht="15.75" customHeight="1" x14ac:dyDescent="0.25">
      <c r="C7576" s="48"/>
    </row>
    <row r="7577" spans="3:3" ht="15.75" customHeight="1" x14ac:dyDescent="0.25">
      <c r="C7577" s="48"/>
    </row>
    <row r="7578" spans="3:3" ht="15.75" customHeight="1" x14ac:dyDescent="0.25">
      <c r="C7578" s="48"/>
    </row>
    <row r="7579" spans="3:3" ht="15.75" customHeight="1" x14ac:dyDescent="0.25">
      <c r="C7579" s="48"/>
    </row>
    <row r="7580" spans="3:3" ht="15.75" customHeight="1" x14ac:dyDescent="0.25">
      <c r="C7580" s="48"/>
    </row>
    <row r="7581" spans="3:3" ht="15.75" customHeight="1" x14ac:dyDescent="0.25">
      <c r="C7581" s="48"/>
    </row>
    <row r="7582" spans="3:3" ht="15.75" customHeight="1" x14ac:dyDescent="0.25">
      <c r="C7582" s="48"/>
    </row>
    <row r="7583" spans="3:3" ht="15.75" customHeight="1" x14ac:dyDescent="0.25">
      <c r="C7583" s="48"/>
    </row>
    <row r="7584" spans="3:3" ht="15.75" customHeight="1" x14ac:dyDescent="0.25">
      <c r="C7584" s="48"/>
    </row>
    <row r="7585" spans="3:3" ht="15.75" customHeight="1" x14ac:dyDescent="0.25">
      <c r="C7585" s="48"/>
    </row>
    <row r="7586" spans="3:3" ht="15.75" customHeight="1" x14ac:dyDescent="0.25">
      <c r="C7586" s="48"/>
    </row>
    <row r="7587" spans="3:3" ht="15.75" customHeight="1" x14ac:dyDescent="0.25">
      <c r="C7587" s="48"/>
    </row>
    <row r="7588" spans="3:3" ht="15.75" customHeight="1" x14ac:dyDescent="0.25">
      <c r="C7588" s="48"/>
    </row>
    <row r="7589" spans="3:3" ht="15.75" customHeight="1" x14ac:dyDescent="0.25">
      <c r="C7589" s="48"/>
    </row>
    <row r="7590" spans="3:3" ht="15.75" customHeight="1" x14ac:dyDescent="0.25">
      <c r="C7590" s="48"/>
    </row>
    <row r="7591" spans="3:3" ht="15.75" customHeight="1" x14ac:dyDescent="0.25">
      <c r="C7591" s="48"/>
    </row>
    <row r="7592" spans="3:3" ht="15.75" customHeight="1" x14ac:dyDescent="0.25">
      <c r="C7592" s="48"/>
    </row>
    <row r="7593" spans="3:3" ht="15.75" customHeight="1" x14ac:dyDescent="0.25">
      <c r="C7593" s="48"/>
    </row>
    <row r="7594" spans="3:3" ht="15.75" customHeight="1" x14ac:dyDescent="0.25">
      <c r="C7594" s="48"/>
    </row>
    <row r="7595" spans="3:3" ht="15.75" customHeight="1" x14ac:dyDescent="0.25">
      <c r="C7595" s="48"/>
    </row>
    <row r="7596" spans="3:3" ht="15.75" customHeight="1" x14ac:dyDescent="0.25">
      <c r="C7596" s="48"/>
    </row>
    <row r="7597" spans="3:3" ht="15.75" customHeight="1" x14ac:dyDescent="0.25">
      <c r="C7597" s="48"/>
    </row>
    <row r="7598" spans="3:3" ht="15.75" customHeight="1" x14ac:dyDescent="0.25">
      <c r="C7598" s="48"/>
    </row>
    <row r="7599" spans="3:3" ht="15.75" customHeight="1" x14ac:dyDescent="0.25">
      <c r="C7599" s="48"/>
    </row>
    <row r="7600" spans="3:3" ht="15.75" customHeight="1" x14ac:dyDescent="0.25">
      <c r="C7600" s="48"/>
    </row>
    <row r="7601" spans="3:3" ht="15.75" customHeight="1" x14ac:dyDescent="0.25">
      <c r="C7601" s="48"/>
    </row>
    <row r="7602" spans="3:3" ht="15.75" customHeight="1" x14ac:dyDescent="0.25">
      <c r="C7602" s="48"/>
    </row>
    <row r="7603" spans="3:3" ht="15.75" customHeight="1" x14ac:dyDescent="0.25">
      <c r="C7603" s="48"/>
    </row>
    <row r="7604" spans="3:3" ht="15.75" customHeight="1" x14ac:dyDescent="0.25">
      <c r="C7604" s="48"/>
    </row>
    <row r="7605" spans="3:3" ht="15.75" customHeight="1" x14ac:dyDescent="0.25">
      <c r="C7605" s="48"/>
    </row>
    <row r="7606" spans="3:3" ht="15.75" customHeight="1" x14ac:dyDescent="0.25">
      <c r="C7606" s="48"/>
    </row>
    <row r="7607" spans="3:3" ht="15.75" customHeight="1" x14ac:dyDescent="0.25">
      <c r="C7607" s="48"/>
    </row>
    <row r="7608" spans="3:3" ht="15.75" customHeight="1" x14ac:dyDescent="0.25">
      <c r="C7608" s="48"/>
    </row>
    <row r="7609" spans="3:3" ht="15.75" customHeight="1" x14ac:dyDescent="0.25">
      <c r="C7609" s="48"/>
    </row>
    <row r="7610" spans="3:3" ht="15.75" customHeight="1" x14ac:dyDescent="0.25">
      <c r="C7610" s="48"/>
    </row>
    <row r="7611" spans="3:3" ht="15.75" customHeight="1" x14ac:dyDescent="0.25">
      <c r="C7611" s="48"/>
    </row>
    <row r="7612" spans="3:3" ht="15.75" customHeight="1" x14ac:dyDescent="0.25">
      <c r="C7612" s="48"/>
    </row>
    <row r="7613" spans="3:3" ht="15.75" customHeight="1" x14ac:dyDescent="0.25">
      <c r="C7613" s="48"/>
    </row>
    <row r="7614" spans="3:3" ht="15.75" customHeight="1" x14ac:dyDescent="0.25">
      <c r="C7614" s="48"/>
    </row>
    <row r="7615" spans="3:3" ht="15.75" customHeight="1" x14ac:dyDescent="0.25">
      <c r="C7615" s="48"/>
    </row>
    <row r="7616" spans="3:3" ht="15.75" customHeight="1" x14ac:dyDescent="0.25">
      <c r="C7616" s="48"/>
    </row>
    <row r="7617" spans="3:3" ht="15.75" customHeight="1" x14ac:dyDescent="0.25">
      <c r="C7617" s="48"/>
    </row>
    <row r="7618" spans="3:3" ht="15.75" customHeight="1" x14ac:dyDescent="0.25">
      <c r="C7618" s="48"/>
    </row>
    <row r="7619" spans="3:3" ht="15.75" customHeight="1" x14ac:dyDescent="0.25">
      <c r="C7619" s="48"/>
    </row>
    <row r="7620" spans="3:3" ht="15.75" customHeight="1" x14ac:dyDescent="0.25">
      <c r="C7620" s="48"/>
    </row>
    <row r="7621" spans="3:3" ht="15.75" customHeight="1" x14ac:dyDescent="0.25">
      <c r="C7621" s="48"/>
    </row>
    <row r="7625" spans="3:3" ht="15.75" customHeight="1" x14ac:dyDescent="0.25">
      <c r="C7625" s="48"/>
    </row>
    <row r="7626" spans="3:3" ht="15.75" customHeight="1" x14ac:dyDescent="0.25">
      <c r="C7626" s="48"/>
    </row>
    <row r="7627" spans="3:3" ht="15.75" customHeight="1" x14ac:dyDescent="0.25">
      <c r="C7627" s="48"/>
    </row>
    <row r="7628" spans="3:3" ht="15.75" customHeight="1" x14ac:dyDescent="0.25">
      <c r="C7628" s="48"/>
    </row>
    <row r="7629" spans="3:3" ht="15.75" customHeight="1" x14ac:dyDescent="0.25">
      <c r="C7629" s="48"/>
    </row>
    <row r="7630" spans="3:3" ht="15.75" customHeight="1" x14ac:dyDescent="0.25">
      <c r="C7630" s="48"/>
    </row>
    <row r="7631" spans="3:3" ht="15.75" customHeight="1" x14ac:dyDescent="0.25">
      <c r="C7631" s="48"/>
    </row>
    <row r="7632" spans="3:3" ht="15.75" customHeight="1" x14ac:dyDescent="0.25">
      <c r="C7632" s="48"/>
    </row>
    <row r="7633" spans="3:3" ht="15.75" customHeight="1" x14ac:dyDescent="0.25">
      <c r="C7633" s="48"/>
    </row>
    <row r="7634" spans="3:3" ht="15.75" customHeight="1" x14ac:dyDescent="0.25">
      <c r="C7634" s="48"/>
    </row>
    <row r="7635" spans="3:3" ht="15.75" customHeight="1" x14ac:dyDescent="0.25">
      <c r="C7635" s="48"/>
    </row>
    <row r="7636" spans="3:3" ht="15.75" customHeight="1" x14ac:dyDescent="0.25">
      <c r="C7636" s="48"/>
    </row>
    <row r="7637" spans="3:3" ht="15.75" customHeight="1" x14ac:dyDescent="0.25">
      <c r="C7637" s="48"/>
    </row>
    <row r="7638" spans="3:3" ht="15.75" customHeight="1" x14ac:dyDescent="0.25">
      <c r="C7638" s="48"/>
    </row>
    <row r="7639" spans="3:3" ht="15.75" customHeight="1" x14ac:dyDescent="0.25">
      <c r="C7639" s="48"/>
    </row>
    <row r="7640" spans="3:3" ht="15.75" customHeight="1" x14ac:dyDescent="0.25">
      <c r="C7640" s="48"/>
    </row>
    <row r="7641" spans="3:3" ht="15.75" customHeight="1" x14ac:dyDescent="0.25">
      <c r="C7641" s="48"/>
    </row>
    <row r="7642" spans="3:3" ht="15.75" customHeight="1" x14ac:dyDescent="0.25">
      <c r="C7642" s="48"/>
    </row>
    <row r="7643" spans="3:3" ht="15.75" customHeight="1" x14ac:dyDescent="0.25">
      <c r="C7643" s="48"/>
    </row>
    <row r="7644" spans="3:3" ht="15.75" customHeight="1" x14ac:dyDescent="0.25">
      <c r="C7644" s="48"/>
    </row>
    <row r="7645" spans="3:3" ht="15.75" customHeight="1" x14ac:dyDescent="0.25">
      <c r="C7645" s="48"/>
    </row>
    <row r="7646" spans="3:3" ht="15.75" customHeight="1" x14ac:dyDescent="0.25">
      <c r="C7646" s="48"/>
    </row>
    <row r="7647" spans="3:3" ht="15.75" customHeight="1" x14ac:dyDescent="0.25">
      <c r="C7647" s="48"/>
    </row>
    <row r="7648" spans="3:3" ht="15.75" customHeight="1" x14ac:dyDescent="0.25">
      <c r="C7648" s="48"/>
    </row>
    <row r="7649" spans="3:3" ht="15.75" customHeight="1" x14ac:dyDescent="0.25">
      <c r="C7649" s="48"/>
    </row>
    <row r="7650" spans="3:3" ht="15.75" customHeight="1" x14ac:dyDescent="0.25">
      <c r="C7650" s="48"/>
    </row>
    <row r="7651" spans="3:3" ht="15.75" customHeight="1" x14ac:dyDescent="0.25">
      <c r="C7651" s="48"/>
    </row>
    <row r="7652" spans="3:3" ht="15.75" customHeight="1" x14ac:dyDescent="0.25">
      <c r="C7652" s="48"/>
    </row>
    <row r="7653" spans="3:3" ht="15.75" customHeight="1" x14ac:dyDescent="0.25">
      <c r="C7653" s="48"/>
    </row>
    <row r="7654" spans="3:3" ht="15.75" customHeight="1" x14ac:dyDescent="0.25">
      <c r="C7654" s="48"/>
    </row>
    <row r="7655" spans="3:3" ht="15.75" customHeight="1" x14ac:dyDescent="0.25">
      <c r="C7655" s="48"/>
    </row>
    <row r="7656" spans="3:3" ht="15.75" customHeight="1" x14ac:dyDescent="0.25">
      <c r="C7656" s="48"/>
    </row>
    <row r="7657" spans="3:3" ht="15.75" customHeight="1" x14ac:dyDescent="0.25">
      <c r="C7657" s="48"/>
    </row>
    <row r="7658" spans="3:3" ht="15.75" customHeight="1" x14ac:dyDescent="0.25">
      <c r="C7658" s="48"/>
    </row>
    <row r="7659" spans="3:3" ht="15.75" customHeight="1" x14ac:dyDescent="0.25">
      <c r="C7659" s="48"/>
    </row>
    <row r="7660" spans="3:3" ht="15.75" customHeight="1" x14ac:dyDescent="0.25">
      <c r="C7660" s="48"/>
    </row>
    <row r="7661" spans="3:3" ht="15.75" customHeight="1" x14ac:dyDescent="0.25">
      <c r="C7661" s="48"/>
    </row>
    <row r="7662" spans="3:3" ht="15.75" customHeight="1" x14ac:dyDescent="0.25">
      <c r="C7662" s="48"/>
    </row>
    <row r="7663" spans="3:3" ht="15.75" customHeight="1" x14ac:dyDescent="0.25">
      <c r="C7663" s="48"/>
    </row>
    <row r="7664" spans="3:3" ht="15.75" customHeight="1" x14ac:dyDescent="0.25">
      <c r="C7664" s="48"/>
    </row>
    <row r="7665" spans="3:3" ht="15.75" customHeight="1" x14ac:dyDescent="0.25">
      <c r="C7665" s="48"/>
    </row>
    <row r="7666" spans="3:3" ht="15.75" customHeight="1" x14ac:dyDescent="0.25">
      <c r="C7666" s="48"/>
    </row>
    <row r="7667" spans="3:3" ht="15.75" customHeight="1" x14ac:dyDescent="0.25">
      <c r="C7667" s="48"/>
    </row>
    <row r="7668" spans="3:3" ht="15.75" customHeight="1" x14ac:dyDescent="0.25">
      <c r="C7668" s="48"/>
    </row>
    <row r="7669" spans="3:3" ht="15.75" customHeight="1" x14ac:dyDescent="0.25">
      <c r="C7669" s="48"/>
    </row>
    <row r="7670" spans="3:3" ht="15.75" customHeight="1" x14ac:dyDescent="0.25">
      <c r="C7670" s="48"/>
    </row>
    <row r="7671" spans="3:3" ht="15.75" customHeight="1" x14ac:dyDescent="0.25">
      <c r="C7671" s="48"/>
    </row>
    <row r="7672" spans="3:3" ht="15.75" customHeight="1" x14ac:dyDescent="0.25">
      <c r="C7672" s="48"/>
    </row>
    <row r="7673" spans="3:3" ht="15.75" customHeight="1" x14ac:dyDescent="0.25">
      <c r="C7673" s="48"/>
    </row>
    <row r="7674" spans="3:3" ht="15.75" customHeight="1" x14ac:dyDescent="0.25">
      <c r="C7674" s="48"/>
    </row>
    <row r="7675" spans="3:3" ht="15.75" customHeight="1" x14ac:dyDescent="0.25">
      <c r="C7675" s="48"/>
    </row>
    <row r="7676" spans="3:3" ht="15.75" customHeight="1" x14ac:dyDescent="0.25">
      <c r="C7676" s="48"/>
    </row>
    <row r="7677" spans="3:3" ht="15.75" customHeight="1" x14ac:dyDescent="0.25">
      <c r="C7677" s="48"/>
    </row>
    <row r="7678" spans="3:3" ht="15.75" customHeight="1" x14ac:dyDescent="0.25">
      <c r="C7678" s="48"/>
    </row>
    <row r="7679" spans="3:3" ht="15.75" customHeight="1" x14ac:dyDescent="0.25">
      <c r="C7679" s="48"/>
    </row>
    <row r="7680" spans="3:3" ht="15.75" customHeight="1" x14ac:dyDescent="0.25">
      <c r="C7680" s="48"/>
    </row>
    <row r="7681" spans="3:3" ht="15.75" customHeight="1" x14ac:dyDescent="0.25">
      <c r="C7681" s="48"/>
    </row>
    <row r="7682" spans="3:3" ht="15.75" customHeight="1" x14ac:dyDescent="0.25">
      <c r="C7682" s="48"/>
    </row>
    <row r="7683" spans="3:3" ht="15.75" customHeight="1" x14ac:dyDescent="0.25">
      <c r="C7683" s="48"/>
    </row>
    <row r="7684" spans="3:3" ht="15.75" customHeight="1" x14ac:dyDescent="0.25">
      <c r="C7684" s="48"/>
    </row>
    <row r="7685" spans="3:3" ht="15.75" customHeight="1" x14ac:dyDescent="0.25">
      <c r="C7685" s="48"/>
    </row>
    <row r="7686" spans="3:3" ht="15.75" customHeight="1" x14ac:dyDescent="0.25">
      <c r="C7686" s="48"/>
    </row>
    <row r="7687" spans="3:3" ht="15.75" customHeight="1" x14ac:dyDescent="0.25">
      <c r="C7687" s="48"/>
    </row>
    <row r="7688" spans="3:3" ht="15.75" customHeight="1" x14ac:dyDescent="0.25">
      <c r="C7688" s="48"/>
    </row>
    <row r="7689" spans="3:3" ht="15.75" customHeight="1" x14ac:dyDescent="0.25">
      <c r="C7689" s="48"/>
    </row>
    <row r="7690" spans="3:3" ht="15.75" customHeight="1" x14ac:dyDescent="0.25">
      <c r="C7690" s="48"/>
    </row>
    <row r="7691" spans="3:3" ht="15.75" customHeight="1" x14ac:dyDescent="0.25">
      <c r="C7691" s="48"/>
    </row>
    <row r="7692" spans="3:3" ht="15.75" customHeight="1" x14ac:dyDescent="0.25">
      <c r="C7692" s="48"/>
    </row>
    <row r="7693" spans="3:3" ht="15.75" customHeight="1" x14ac:dyDescent="0.25">
      <c r="C7693" s="48"/>
    </row>
    <row r="7694" spans="3:3" ht="15.75" customHeight="1" x14ac:dyDescent="0.25">
      <c r="C7694" s="48"/>
    </row>
    <row r="7695" spans="3:3" ht="15.75" customHeight="1" x14ac:dyDescent="0.25">
      <c r="C7695" s="48"/>
    </row>
    <row r="7696" spans="3:3" ht="15.75" customHeight="1" x14ac:dyDescent="0.25">
      <c r="C7696" s="48"/>
    </row>
    <row r="7697" spans="3:3" ht="15.75" customHeight="1" x14ac:dyDescent="0.25">
      <c r="C7697" s="48"/>
    </row>
    <row r="7698" spans="3:3" ht="15.75" customHeight="1" x14ac:dyDescent="0.25">
      <c r="C7698" s="48"/>
    </row>
    <row r="7699" spans="3:3" ht="15.75" customHeight="1" x14ac:dyDescent="0.25">
      <c r="C7699" s="48"/>
    </row>
    <row r="7700" spans="3:3" ht="15.75" customHeight="1" x14ac:dyDescent="0.25">
      <c r="C7700" s="48"/>
    </row>
    <row r="7701" spans="3:3" ht="15.75" customHeight="1" x14ac:dyDescent="0.25">
      <c r="C7701" s="48"/>
    </row>
    <row r="7702" spans="3:3" ht="15.75" customHeight="1" x14ac:dyDescent="0.25">
      <c r="C7702" s="48"/>
    </row>
    <row r="7703" spans="3:3" ht="15.75" customHeight="1" x14ac:dyDescent="0.25">
      <c r="C7703" s="48"/>
    </row>
    <row r="7704" spans="3:3" ht="15.75" customHeight="1" x14ac:dyDescent="0.25">
      <c r="C7704" s="48"/>
    </row>
    <row r="7705" spans="3:3" ht="15.75" customHeight="1" x14ac:dyDescent="0.25">
      <c r="C7705" s="48"/>
    </row>
    <row r="7706" spans="3:3" ht="15.75" customHeight="1" x14ac:dyDescent="0.25">
      <c r="C7706" s="48"/>
    </row>
    <row r="7707" spans="3:3" ht="15.75" customHeight="1" x14ac:dyDescent="0.25">
      <c r="C7707" s="48"/>
    </row>
    <row r="7708" spans="3:3" ht="15.75" customHeight="1" x14ac:dyDescent="0.25">
      <c r="C7708" s="48"/>
    </row>
    <row r="7709" spans="3:3" ht="15.75" customHeight="1" x14ac:dyDescent="0.25">
      <c r="C7709" s="48"/>
    </row>
    <row r="7710" spans="3:3" ht="15.75" customHeight="1" x14ac:dyDescent="0.25">
      <c r="C7710" s="48"/>
    </row>
    <row r="7711" spans="3:3" ht="15.75" customHeight="1" x14ac:dyDescent="0.25">
      <c r="C7711" s="48"/>
    </row>
    <row r="7712" spans="3:3" ht="15.75" customHeight="1" x14ac:dyDescent="0.25">
      <c r="C7712" s="48"/>
    </row>
    <row r="7713" spans="3:3" ht="15.75" customHeight="1" x14ac:dyDescent="0.25">
      <c r="C7713" s="48"/>
    </row>
    <row r="7714" spans="3:3" ht="15.75" customHeight="1" x14ac:dyDescent="0.25">
      <c r="C7714" s="48"/>
    </row>
    <row r="7715" spans="3:3" ht="15.75" customHeight="1" x14ac:dyDescent="0.25">
      <c r="C7715" s="48"/>
    </row>
    <row r="7716" spans="3:3" ht="15.75" customHeight="1" x14ac:dyDescent="0.25">
      <c r="C7716" s="48"/>
    </row>
    <row r="7717" spans="3:3" ht="15.75" customHeight="1" x14ac:dyDescent="0.25">
      <c r="C7717" s="48"/>
    </row>
    <row r="7718" spans="3:3" ht="15.75" customHeight="1" x14ac:dyDescent="0.25">
      <c r="C7718" s="48"/>
    </row>
    <row r="7719" spans="3:3" ht="15.75" customHeight="1" x14ac:dyDescent="0.25">
      <c r="C7719" s="48"/>
    </row>
    <row r="7720" spans="3:3" ht="15.75" customHeight="1" x14ac:dyDescent="0.25">
      <c r="C7720" s="48"/>
    </row>
    <row r="7721" spans="3:3" ht="15.75" customHeight="1" x14ac:dyDescent="0.25">
      <c r="C7721" s="48"/>
    </row>
    <row r="7722" spans="3:3" ht="15.75" customHeight="1" x14ac:dyDescent="0.25">
      <c r="C7722" s="48"/>
    </row>
    <row r="7723" spans="3:3" ht="15.75" customHeight="1" x14ac:dyDescent="0.25">
      <c r="C7723" s="48"/>
    </row>
    <row r="7724" spans="3:3" ht="15.75" customHeight="1" x14ac:dyDescent="0.25">
      <c r="C7724" s="48"/>
    </row>
    <row r="7725" spans="3:3" ht="15.75" customHeight="1" x14ac:dyDescent="0.25">
      <c r="C7725" s="48"/>
    </row>
    <row r="7726" spans="3:3" ht="15.75" customHeight="1" x14ac:dyDescent="0.25">
      <c r="C7726" s="48"/>
    </row>
    <row r="7727" spans="3:3" ht="15.75" customHeight="1" x14ac:dyDescent="0.25">
      <c r="C7727" s="48"/>
    </row>
    <row r="7728" spans="3:3" ht="15.75" customHeight="1" x14ac:dyDescent="0.25">
      <c r="C7728" s="48"/>
    </row>
    <row r="7729" spans="3:3" ht="15.75" customHeight="1" x14ac:dyDescent="0.25">
      <c r="C7729" s="48"/>
    </row>
    <row r="7730" spans="3:3" ht="15.75" customHeight="1" x14ac:dyDescent="0.25">
      <c r="C7730" s="48"/>
    </row>
    <row r="7731" spans="3:3" ht="15.75" customHeight="1" x14ac:dyDescent="0.25">
      <c r="C7731" s="48"/>
    </row>
    <row r="7732" spans="3:3" ht="15.75" customHeight="1" x14ac:dyDescent="0.25">
      <c r="C7732" s="48"/>
    </row>
    <row r="7733" spans="3:3" ht="15.75" customHeight="1" x14ac:dyDescent="0.25">
      <c r="C7733" s="48"/>
    </row>
    <row r="7734" spans="3:3" ht="15.75" customHeight="1" x14ac:dyDescent="0.25">
      <c r="C7734" s="48"/>
    </row>
    <row r="7735" spans="3:3" ht="15.75" customHeight="1" x14ac:dyDescent="0.25">
      <c r="C7735" s="48"/>
    </row>
    <row r="7736" spans="3:3" ht="15.75" customHeight="1" x14ac:dyDescent="0.25">
      <c r="C7736" s="48"/>
    </row>
    <row r="7737" spans="3:3" ht="15.75" customHeight="1" x14ac:dyDescent="0.25">
      <c r="C7737" s="48"/>
    </row>
    <row r="7738" spans="3:3" ht="15.75" customHeight="1" x14ac:dyDescent="0.25">
      <c r="C7738" s="48"/>
    </row>
    <row r="7739" spans="3:3" ht="15.75" customHeight="1" x14ac:dyDescent="0.25">
      <c r="C7739" s="48"/>
    </row>
    <row r="7740" spans="3:3" ht="15.75" customHeight="1" x14ac:dyDescent="0.25">
      <c r="C7740" s="48"/>
    </row>
    <row r="7741" spans="3:3" ht="15.75" customHeight="1" x14ac:dyDescent="0.25">
      <c r="C7741" s="48"/>
    </row>
    <row r="7742" spans="3:3" ht="15.75" customHeight="1" x14ac:dyDescent="0.25">
      <c r="C7742" s="48"/>
    </row>
    <row r="7743" spans="3:3" ht="15.75" customHeight="1" x14ac:dyDescent="0.25">
      <c r="C7743" s="48"/>
    </row>
    <row r="7744" spans="3:3" ht="15.75" customHeight="1" x14ac:dyDescent="0.25">
      <c r="C7744" s="48"/>
    </row>
    <row r="7745" spans="3:3" ht="15.75" customHeight="1" x14ac:dyDescent="0.25">
      <c r="C7745" s="48"/>
    </row>
    <row r="7746" spans="3:3" ht="15.75" customHeight="1" x14ac:dyDescent="0.25">
      <c r="C7746" s="48"/>
    </row>
    <row r="7747" spans="3:3" ht="15.75" customHeight="1" x14ac:dyDescent="0.25">
      <c r="C7747" s="48"/>
    </row>
    <row r="7748" spans="3:3" ht="15.75" customHeight="1" x14ac:dyDescent="0.25">
      <c r="C7748" s="48"/>
    </row>
    <row r="7749" spans="3:3" ht="15.75" customHeight="1" x14ac:dyDescent="0.25">
      <c r="C7749" s="48"/>
    </row>
    <row r="7750" spans="3:3" ht="15.75" customHeight="1" x14ac:dyDescent="0.25">
      <c r="C7750" s="48"/>
    </row>
    <row r="7751" spans="3:3" ht="15.75" customHeight="1" x14ac:dyDescent="0.25">
      <c r="C7751" s="48"/>
    </row>
    <row r="7752" spans="3:3" ht="15.75" customHeight="1" x14ac:dyDescent="0.25">
      <c r="C7752" s="48"/>
    </row>
    <row r="7753" spans="3:3" ht="15.75" customHeight="1" x14ac:dyDescent="0.25">
      <c r="C7753" s="48"/>
    </row>
    <row r="7754" spans="3:3" ht="15.75" customHeight="1" x14ac:dyDescent="0.25">
      <c r="C7754" s="48"/>
    </row>
    <row r="7755" spans="3:3" ht="15.75" customHeight="1" x14ac:dyDescent="0.25">
      <c r="C7755" s="48"/>
    </row>
    <row r="7756" spans="3:3" ht="15.75" customHeight="1" x14ac:dyDescent="0.25">
      <c r="C7756" s="48"/>
    </row>
    <row r="7757" spans="3:3" ht="15.75" customHeight="1" x14ac:dyDescent="0.25">
      <c r="C7757" s="48"/>
    </row>
    <row r="7758" spans="3:3" ht="15.75" customHeight="1" x14ac:dyDescent="0.25">
      <c r="C7758" s="48"/>
    </row>
    <row r="7759" spans="3:3" ht="15.75" customHeight="1" x14ac:dyDescent="0.25">
      <c r="C7759" s="48"/>
    </row>
    <row r="7760" spans="3:3" ht="15.75" customHeight="1" x14ac:dyDescent="0.25">
      <c r="C7760" s="48"/>
    </row>
    <row r="7761" spans="3:3" ht="15.75" customHeight="1" x14ac:dyDescent="0.25">
      <c r="C7761" s="48"/>
    </row>
    <row r="7762" spans="3:3" ht="15.75" customHeight="1" x14ac:dyDescent="0.25">
      <c r="C7762" s="48"/>
    </row>
    <row r="7763" spans="3:3" ht="15.75" customHeight="1" x14ac:dyDescent="0.25">
      <c r="C7763" s="48"/>
    </row>
    <row r="7764" spans="3:3" ht="15.75" customHeight="1" x14ac:dyDescent="0.25">
      <c r="C7764" s="48"/>
    </row>
    <row r="7765" spans="3:3" ht="15.75" customHeight="1" x14ac:dyDescent="0.25">
      <c r="C7765" s="48"/>
    </row>
    <row r="7766" spans="3:3" ht="15.75" customHeight="1" x14ac:dyDescent="0.25">
      <c r="C7766" s="48"/>
    </row>
    <row r="7767" spans="3:3" ht="15.75" customHeight="1" x14ac:dyDescent="0.25">
      <c r="C7767" s="48"/>
    </row>
    <row r="7768" spans="3:3" ht="15.75" customHeight="1" x14ac:dyDescent="0.25">
      <c r="C7768" s="48"/>
    </row>
    <row r="7769" spans="3:3" ht="15.75" customHeight="1" x14ac:dyDescent="0.25">
      <c r="C7769" s="48"/>
    </row>
    <row r="7770" spans="3:3" ht="15.75" customHeight="1" x14ac:dyDescent="0.25">
      <c r="C7770" s="48"/>
    </row>
    <row r="7771" spans="3:3" ht="15.75" customHeight="1" x14ac:dyDescent="0.25">
      <c r="C7771" s="48"/>
    </row>
    <row r="7772" spans="3:3" ht="15.75" customHeight="1" x14ac:dyDescent="0.25">
      <c r="C7772" s="48"/>
    </row>
    <row r="7773" spans="3:3" ht="15.75" customHeight="1" x14ac:dyDescent="0.25">
      <c r="C7773" s="48"/>
    </row>
    <row r="7774" spans="3:3" ht="15.75" customHeight="1" x14ac:dyDescent="0.25">
      <c r="C7774" s="48"/>
    </row>
    <row r="7775" spans="3:3" ht="15.75" customHeight="1" x14ac:dyDescent="0.25">
      <c r="C7775" s="48"/>
    </row>
    <row r="7776" spans="3:3" ht="15.75" customHeight="1" x14ac:dyDescent="0.25">
      <c r="C7776" s="48"/>
    </row>
    <row r="7777" spans="3:3" ht="15.75" customHeight="1" x14ac:dyDescent="0.25">
      <c r="C7777" s="48"/>
    </row>
    <row r="7778" spans="3:3" ht="15.75" customHeight="1" x14ac:dyDescent="0.25">
      <c r="C7778" s="48"/>
    </row>
    <row r="7779" spans="3:3" ht="15.75" customHeight="1" x14ac:dyDescent="0.25">
      <c r="C7779" s="48"/>
    </row>
    <row r="7780" spans="3:3" ht="15.75" customHeight="1" x14ac:dyDescent="0.25">
      <c r="C7780" s="48"/>
    </row>
    <row r="7781" spans="3:3" ht="15.75" customHeight="1" x14ac:dyDescent="0.25">
      <c r="C7781" s="48"/>
    </row>
    <row r="7782" spans="3:3" ht="15.75" customHeight="1" x14ac:dyDescent="0.25">
      <c r="C7782" s="48"/>
    </row>
    <row r="7783" spans="3:3" ht="15.75" customHeight="1" x14ac:dyDescent="0.25">
      <c r="C7783" s="48"/>
    </row>
    <row r="7784" spans="3:3" ht="15.75" customHeight="1" x14ac:dyDescent="0.25">
      <c r="C7784" s="48"/>
    </row>
    <row r="7785" spans="3:3" ht="15.75" customHeight="1" x14ac:dyDescent="0.25">
      <c r="C7785" s="48"/>
    </row>
    <row r="7786" spans="3:3" ht="15.75" customHeight="1" x14ac:dyDescent="0.25">
      <c r="C7786" s="48"/>
    </row>
    <row r="7787" spans="3:3" ht="15.75" customHeight="1" x14ac:dyDescent="0.25">
      <c r="C7787" s="48"/>
    </row>
    <row r="7788" spans="3:3" ht="15.75" customHeight="1" x14ac:dyDescent="0.25">
      <c r="C7788" s="48"/>
    </row>
    <row r="7789" spans="3:3" ht="15.75" customHeight="1" x14ac:dyDescent="0.25">
      <c r="C7789" s="48"/>
    </row>
    <row r="7790" spans="3:3" ht="15.75" customHeight="1" x14ac:dyDescent="0.25">
      <c r="C7790" s="48"/>
    </row>
    <row r="7791" spans="3:3" ht="15.75" customHeight="1" x14ac:dyDescent="0.25">
      <c r="C7791" s="48"/>
    </row>
    <row r="7792" spans="3:3" ht="15.75" customHeight="1" x14ac:dyDescent="0.25">
      <c r="C7792" s="48"/>
    </row>
    <row r="7793" spans="3:3" ht="15.75" customHeight="1" x14ac:dyDescent="0.25">
      <c r="C7793" s="48"/>
    </row>
    <row r="7794" spans="3:3" ht="15.75" customHeight="1" x14ac:dyDescent="0.25">
      <c r="C7794" s="48"/>
    </row>
    <row r="7795" spans="3:3" ht="15.75" customHeight="1" x14ac:dyDescent="0.25">
      <c r="C7795" s="48"/>
    </row>
    <row r="7796" spans="3:3" ht="15.75" customHeight="1" x14ac:dyDescent="0.25">
      <c r="C7796" s="48"/>
    </row>
    <row r="7797" spans="3:3" ht="15.75" customHeight="1" x14ac:dyDescent="0.25">
      <c r="C7797" s="48"/>
    </row>
    <row r="7798" spans="3:3" ht="15.75" customHeight="1" x14ac:dyDescent="0.25">
      <c r="C7798" s="48"/>
    </row>
    <row r="7799" spans="3:3" ht="15.75" customHeight="1" x14ac:dyDescent="0.25">
      <c r="C7799" s="48"/>
    </row>
    <row r="7800" spans="3:3" ht="15.75" customHeight="1" x14ac:dyDescent="0.25">
      <c r="C7800" s="48"/>
    </row>
    <row r="7801" spans="3:3" ht="15.75" customHeight="1" x14ac:dyDescent="0.25">
      <c r="C7801" s="48"/>
    </row>
    <row r="7802" spans="3:3" ht="15.75" customHeight="1" x14ac:dyDescent="0.25">
      <c r="C7802" s="48"/>
    </row>
    <row r="7803" spans="3:3" ht="15.75" customHeight="1" x14ac:dyDescent="0.25">
      <c r="C7803" s="48"/>
    </row>
    <row r="7804" spans="3:3" ht="15.75" customHeight="1" x14ac:dyDescent="0.25">
      <c r="C7804" s="48"/>
    </row>
    <row r="7805" spans="3:3" ht="15.75" customHeight="1" x14ac:dyDescent="0.25">
      <c r="C7805" s="48"/>
    </row>
    <row r="7806" spans="3:3" ht="15.75" customHeight="1" x14ac:dyDescent="0.25">
      <c r="C7806" s="48"/>
    </row>
    <row r="7807" spans="3:3" ht="15.75" customHeight="1" x14ac:dyDescent="0.25">
      <c r="C7807" s="48"/>
    </row>
    <row r="7808" spans="3:3" ht="15.75" customHeight="1" x14ac:dyDescent="0.25">
      <c r="C7808" s="48"/>
    </row>
    <row r="7809" spans="3:3" ht="15.75" customHeight="1" x14ac:dyDescent="0.25">
      <c r="C7809" s="48"/>
    </row>
    <row r="7810" spans="3:3" ht="15.75" customHeight="1" x14ac:dyDescent="0.25">
      <c r="C7810" s="48"/>
    </row>
    <row r="7811" spans="3:3" ht="15.75" customHeight="1" x14ac:dyDescent="0.25">
      <c r="C7811" s="48"/>
    </row>
    <row r="7812" spans="3:3" ht="15.75" customHeight="1" x14ac:dyDescent="0.25">
      <c r="C7812" s="48"/>
    </row>
    <row r="7813" spans="3:3" ht="15.75" customHeight="1" x14ac:dyDescent="0.25">
      <c r="C7813" s="48"/>
    </row>
    <row r="7814" spans="3:3" ht="15.75" customHeight="1" x14ac:dyDescent="0.25">
      <c r="C7814" s="48"/>
    </row>
    <row r="7815" spans="3:3" ht="15.75" customHeight="1" x14ac:dyDescent="0.25">
      <c r="C7815" s="48"/>
    </row>
    <row r="7816" spans="3:3" ht="15.75" customHeight="1" x14ac:dyDescent="0.25">
      <c r="C7816" s="48"/>
    </row>
    <row r="7817" spans="3:3" ht="15.75" customHeight="1" x14ac:dyDescent="0.25">
      <c r="C7817" s="48"/>
    </row>
    <row r="7818" spans="3:3" ht="15.75" customHeight="1" x14ac:dyDescent="0.25">
      <c r="C7818" s="48"/>
    </row>
    <row r="7819" spans="3:3" ht="15.75" customHeight="1" x14ac:dyDescent="0.25">
      <c r="C7819" s="48"/>
    </row>
    <row r="7820" spans="3:3" ht="15.75" customHeight="1" x14ac:dyDescent="0.25">
      <c r="C7820" s="48"/>
    </row>
    <row r="7821" spans="3:3" ht="15.75" customHeight="1" x14ac:dyDescent="0.25">
      <c r="C7821" s="48"/>
    </row>
    <row r="7822" spans="3:3" ht="15.75" customHeight="1" x14ac:dyDescent="0.25">
      <c r="C7822" s="48"/>
    </row>
    <row r="7823" spans="3:3" ht="15.75" customHeight="1" x14ac:dyDescent="0.25">
      <c r="C7823" s="48"/>
    </row>
    <row r="7824" spans="3:3" ht="15.75" customHeight="1" x14ac:dyDescent="0.25">
      <c r="C7824" s="48"/>
    </row>
    <row r="7825" spans="3:3" ht="15.75" customHeight="1" x14ac:dyDescent="0.25">
      <c r="C7825" s="48"/>
    </row>
    <row r="7826" spans="3:3" ht="15.75" customHeight="1" x14ac:dyDescent="0.25">
      <c r="C7826" s="48"/>
    </row>
    <row r="7827" spans="3:3" ht="15.75" customHeight="1" x14ac:dyDescent="0.25">
      <c r="C7827" s="48"/>
    </row>
    <row r="7828" spans="3:3" ht="15.75" customHeight="1" x14ac:dyDescent="0.25">
      <c r="C7828" s="48"/>
    </row>
    <row r="7829" spans="3:3" ht="15.75" customHeight="1" x14ac:dyDescent="0.25">
      <c r="C7829" s="48"/>
    </row>
    <row r="7830" spans="3:3" ht="15.75" customHeight="1" x14ac:dyDescent="0.25">
      <c r="C7830" s="48"/>
    </row>
    <row r="7831" spans="3:3" ht="15.75" customHeight="1" x14ac:dyDescent="0.25">
      <c r="C7831" s="48"/>
    </row>
    <row r="7832" spans="3:3" ht="15.75" customHeight="1" x14ac:dyDescent="0.25">
      <c r="C7832" s="48"/>
    </row>
    <row r="7833" spans="3:3" ht="15.75" customHeight="1" x14ac:dyDescent="0.25">
      <c r="C7833" s="48"/>
    </row>
    <row r="7834" spans="3:3" ht="15.75" customHeight="1" x14ac:dyDescent="0.25">
      <c r="C7834" s="48"/>
    </row>
    <row r="7835" spans="3:3" ht="15.75" customHeight="1" x14ac:dyDescent="0.25">
      <c r="C7835" s="48"/>
    </row>
    <row r="7836" spans="3:3" ht="15.75" customHeight="1" x14ac:dyDescent="0.25">
      <c r="C7836" s="48"/>
    </row>
    <row r="7837" spans="3:3" ht="15.75" customHeight="1" x14ac:dyDescent="0.25">
      <c r="C7837" s="48"/>
    </row>
    <row r="7838" spans="3:3" ht="15.75" customHeight="1" x14ac:dyDescent="0.25">
      <c r="C7838" s="48"/>
    </row>
    <row r="7839" spans="3:3" ht="15.75" customHeight="1" x14ac:dyDescent="0.25">
      <c r="C7839" s="48"/>
    </row>
    <row r="7840" spans="3:3" ht="15.75" customHeight="1" x14ac:dyDescent="0.25">
      <c r="C7840" s="48"/>
    </row>
    <row r="7841" spans="3:3" ht="15.75" customHeight="1" x14ac:dyDescent="0.25">
      <c r="C7841" s="48"/>
    </row>
    <row r="7842" spans="3:3" ht="15.75" customHeight="1" x14ac:dyDescent="0.25">
      <c r="C7842" s="48"/>
    </row>
    <row r="7843" spans="3:3" ht="15.75" customHeight="1" x14ac:dyDescent="0.25">
      <c r="C7843" s="48"/>
    </row>
    <row r="7844" spans="3:3" ht="15.75" customHeight="1" x14ac:dyDescent="0.25">
      <c r="C7844" s="48"/>
    </row>
    <row r="7845" spans="3:3" ht="15.75" customHeight="1" x14ac:dyDescent="0.25">
      <c r="C7845" s="48"/>
    </row>
    <row r="7846" spans="3:3" ht="15.75" customHeight="1" x14ac:dyDescent="0.25">
      <c r="C7846" s="48"/>
    </row>
    <row r="7847" spans="3:3" ht="15.75" customHeight="1" x14ac:dyDescent="0.25">
      <c r="C7847" s="48"/>
    </row>
    <row r="7848" spans="3:3" ht="15.75" customHeight="1" x14ac:dyDescent="0.25">
      <c r="C7848" s="48"/>
    </row>
    <row r="7849" spans="3:3" ht="15.75" customHeight="1" x14ac:dyDescent="0.25">
      <c r="C7849" s="48"/>
    </row>
    <row r="7850" spans="3:3" ht="15.75" customHeight="1" x14ac:dyDescent="0.25">
      <c r="C7850" s="48"/>
    </row>
    <row r="7851" spans="3:3" ht="15.75" customHeight="1" x14ac:dyDescent="0.25">
      <c r="C7851" s="48"/>
    </row>
    <row r="7852" spans="3:3" ht="15.75" customHeight="1" x14ac:dyDescent="0.25">
      <c r="C7852" s="48"/>
    </row>
    <row r="7853" spans="3:3" ht="15.75" customHeight="1" x14ac:dyDescent="0.25">
      <c r="C7853" s="48"/>
    </row>
    <row r="7854" spans="3:3" ht="15.75" customHeight="1" x14ac:dyDescent="0.25">
      <c r="C7854" s="48"/>
    </row>
    <row r="7855" spans="3:3" ht="15.75" customHeight="1" x14ac:dyDescent="0.25">
      <c r="C7855" s="48"/>
    </row>
    <row r="7856" spans="3:3" ht="15.75" customHeight="1" x14ac:dyDescent="0.25">
      <c r="C7856" s="48"/>
    </row>
    <row r="7857" spans="3:3" ht="15.75" customHeight="1" x14ac:dyDescent="0.25">
      <c r="C7857" s="48"/>
    </row>
    <row r="7858" spans="3:3" ht="15.75" customHeight="1" x14ac:dyDescent="0.25">
      <c r="C7858" s="48"/>
    </row>
    <row r="7859" spans="3:3" ht="15.75" customHeight="1" x14ac:dyDescent="0.25">
      <c r="C7859" s="48"/>
    </row>
    <row r="7860" spans="3:3" ht="15.75" customHeight="1" x14ac:dyDescent="0.25">
      <c r="C7860" s="48"/>
    </row>
    <row r="7861" spans="3:3" ht="15.75" customHeight="1" x14ac:dyDescent="0.25">
      <c r="C7861" s="48"/>
    </row>
    <row r="7862" spans="3:3" ht="15.75" customHeight="1" x14ac:dyDescent="0.25">
      <c r="C7862" s="48"/>
    </row>
    <row r="7863" spans="3:3" ht="15.75" customHeight="1" x14ac:dyDescent="0.25">
      <c r="C7863" s="48"/>
    </row>
    <row r="7864" spans="3:3" ht="15.75" customHeight="1" x14ac:dyDescent="0.25">
      <c r="C7864" s="48"/>
    </row>
    <row r="7865" spans="3:3" ht="15.75" customHeight="1" x14ac:dyDescent="0.25">
      <c r="C7865" s="48"/>
    </row>
    <row r="7866" spans="3:3" ht="15.75" customHeight="1" x14ac:dyDescent="0.25">
      <c r="C7866" s="48"/>
    </row>
    <row r="7867" spans="3:3" ht="15.75" customHeight="1" x14ac:dyDescent="0.25">
      <c r="C7867" s="48"/>
    </row>
    <row r="7868" spans="3:3" ht="15.75" customHeight="1" x14ac:dyDescent="0.25">
      <c r="C7868" s="48"/>
    </row>
    <row r="7869" spans="3:3" ht="15.75" customHeight="1" x14ac:dyDescent="0.25">
      <c r="C7869" s="48"/>
    </row>
    <row r="7870" spans="3:3" ht="15.75" customHeight="1" x14ac:dyDescent="0.25">
      <c r="C7870" s="48"/>
    </row>
    <row r="7871" spans="3:3" ht="15.75" customHeight="1" x14ac:dyDescent="0.25">
      <c r="C7871" s="48"/>
    </row>
    <row r="7872" spans="3:3" ht="15.75" customHeight="1" x14ac:dyDescent="0.25">
      <c r="C7872" s="48"/>
    </row>
    <row r="7873" spans="3:3" ht="15.75" customHeight="1" x14ac:dyDescent="0.25">
      <c r="C7873" s="48"/>
    </row>
    <row r="7874" spans="3:3" ht="15.75" customHeight="1" x14ac:dyDescent="0.25">
      <c r="C7874" s="48"/>
    </row>
    <row r="7875" spans="3:3" ht="15.75" customHeight="1" x14ac:dyDescent="0.25">
      <c r="C7875" s="48"/>
    </row>
    <row r="7876" spans="3:3" ht="15.75" customHeight="1" x14ac:dyDescent="0.25">
      <c r="C7876" s="48"/>
    </row>
    <row r="7877" spans="3:3" ht="15.75" customHeight="1" x14ac:dyDescent="0.25">
      <c r="C7877" s="48"/>
    </row>
    <row r="7878" spans="3:3" ht="15.75" customHeight="1" x14ac:dyDescent="0.25">
      <c r="C7878" s="48"/>
    </row>
    <row r="7879" spans="3:3" ht="15.75" customHeight="1" x14ac:dyDescent="0.25">
      <c r="C7879" s="48"/>
    </row>
    <row r="7880" spans="3:3" ht="15.75" customHeight="1" x14ac:dyDescent="0.25">
      <c r="C7880" s="48"/>
    </row>
    <row r="7881" spans="3:3" ht="15.75" customHeight="1" x14ac:dyDescent="0.25">
      <c r="C7881" s="48"/>
    </row>
    <row r="7882" spans="3:3" ht="15.75" customHeight="1" x14ac:dyDescent="0.25">
      <c r="C7882" s="48"/>
    </row>
    <row r="7883" spans="3:3" ht="15.75" customHeight="1" x14ac:dyDescent="0.25">
      <c r="C7883" s="48"/>
    </row>
    <row r="7884" spans="3:3" ht="15.75" customHeight="1" x14ac:dyDescent="0.25">
      <c r="C7884" s="48"/>
    </row>
    <row r="7885" spans="3:3" ht="15.75" customHeight="1" x14ac:dyDescent="0.25">
      <c r="C7885" s="48"/>
    </row>
    <row r="7886" spans="3:3" ht="15.75" customHeight="1" x14ac:dyDescent="0.25">
      <c r="C7886" s="48"/>
    </row>
    <row r="7887" spans="3:3" ht="15.75" customHeight="1" x14ac:dyDescent="0.25">
      <c r="C7887" s="48"/>
    </row>
    <row r="7888" spans="3:3" ht="15.75" customHeight="1" x14ac:dyDescent="0.25">
      <c r="C7888" s="48"/>
    </row>
    <row r="7889" spans="3:3" ht="15.75" customHeight="1" x14ac:dyDescent="0.25">
      <c r="C7889" s="48"/>
    </row>
    <row r="7890" spans="3:3" ht="15.75" customHeight="1" x14ac:dyDescent="0.25">
      <c r="C7890" s="48"/>
    </row>
    <row r="7891" spans="3:3" ht="15.75" customHeight="1" x14ac:dyDescent="0.25">
      <c r="C7891" s="48"/>
    </row>
    <row r="7892" spans="3:3" ht="15.75" customHeight="1" x14ac:dyDescent="0.25">
      <c r="C7892" s="48"/>
    </row>
    <row r="7893" spans="3:3" ht="15.75" customHeight="1" x14ac:dyDescent="0.25">
      <c r="C7893" s="48"/>
    </row>
    <row r="7894" spans="3:3" ht="15.75" customHeight="1" x14ac:dyDescent="0.25">
      <c r="C7894" s="48"/>
    </row>
    <row r="7895" spans="3:3" ht="15.75" customHeight="1" x14ac:dyDescent="0.25">
      <c r="C7895" s="48"/>
    </row>
    <row r="7896" spans="3:3" ht="15.75" customHeight="1" x14ac:dyDescent="0.25">
      <c r="C7896" s="48"/>
    </row>
    <row r="7897" spans="3:3" ht="15.75" customHeight="1" x14ac:dyDescent="0.25">
      <c r="C7897" s="48"/>
    </row>
    <row r="7898" spans="3:3" ht="15.75" customHeight="1" x14ac:dyDescent="0.25">
      <c r="C7898" s="48"/>
    </row>
    <row r="7899" spans="3:3" ht="15.75" customHeight="1" x14ac:dyDescent="0.25">
      <c r="C7899" s="48"/>
    </row>
    <row r="7900" spans="3:3" ht="15.75" customHeight="1" x14ac:dyDescent="0.25">
      <c r="C7900" s="48"/>
    </row>
    <row r="7901" spans="3:3" ht="15.75" customHeight="1" x14ac:dyDescent="0.25">
      <c r="C7901" s="48"/>
    </row>
    <row r="7902" spans="3:3" ht="15.75" customHeight="1" x14ac:dyDescent="0.25">
      <c r="C7902" s="48"/>
    </row>
    <row r="7903" spans="3:3" ht="15.75" customHeight="1" x14ac:dyDescent="0.25">
      <c r="C7903" s="48"/>
    </row>
    <row r="7904" spans="3:3" ht="15.75" customHeight="1" x14ac:dyDescent="0.25">
      <c r="C7904" s="48"/>
    </row>
    <row r="7905" spans="3:3" ht="15.75" customHeight="1" x14ac:dyDescent="0.25">
      <c r="C7905" s="48"/>
    </row>
    <row r="7906" spans="3:3" ht="15.75" customHeight="1" x14ac:dyDescent="0.25">
      <c r="C7906" s="48"/>
    </row>
    <row r="7907" spans="3:3" ht="15.75" customHeight="1" x14ac:dyDescent="0.25">
      <c r="C7907" s="48"/>
    </row>
    <row r="7908" spans="3:3" ht="15.75" customHeight="1" x14ac:dyDescent="0.25">
      <c r="C7908" s="48"/>
    </row>
    <row r="7909" spans="3:3" ht="15.75" customHeight="1" x14ac:dyDescent="0.25">
      <c r="C7909" s="48"/>
    </row>
    <row r="7910" spans="3:3" ht="15.75" customHeight="1" x14ac:dyDescent="0.25">
      <c r="C7910" s="48"/>
    </row>
    <row r="7911" spans="3:3" ht="15.75" customHeight="1" x14ac:dyDescent="0.25">
      <c r="C7911" s="48"/>
    </row>
    <row r="7912" spans="3:3" ht="15.75" customHeight="1" x14ac:dyDescent="0.25">
      <c r="C7912" s="48"/>
    </row>
    <row r="7913" spans="3:3" ht="15.75" customHeight="1" x14ac:dyDescent="0.25">
      <c r="C7913" s="48"/>
    </row>
    <row r="7914" spans="3:3" ht="15.75" customHeight="1" x14ac:dyDescent="0.25">
      <c r="C7914" s="48"/>
    </row>
    <row r="7915" spans="3:3" ht="15.75" customHeight="1" x14ac:dyDescent="0.25">
      <c r="C7915" s="48"/>
    </row>
    <row r="7916" spans="3:3" ht="15.75" customHeight="1" x14ac:dyDescent="0.25">
      <c r="C7916" s="48"/>
    </row>
    <row r="7917" spans="3:3" ht="15.75" customHeight="1" x14ac:dyDescent="0.25">
      <c r="C7917" s="48"/>
    </row>
    <row r="7918" spans="3:3" ht="15.75" customHeight="1" x14ac:dyDescent="0.25">
      <c r="C7918" s="48"/>
    </row>
    <row r="7919" spans="3:3" ht="15.75" customHeight="1" x14ac:dyDescent="0.25">
      <c r="C7919" s="48"/>
    </row>
    <row r="7920" spans="3:3" ht="15.75" customHeight="1" x14ac:dyDescent="0.25">
      <c r="C7920" s="48"/>
    </row>
    <row r="7921" spans="3:3" ht="15.75" customHeight="1" x14ac:dyDescent="0.25">
      <c r="C7921" s="48"/>
    </row>
    <row r="7922" spans="3:3" ht="15.75" customHeight="1" x14ac:dyDescent="0.25">
      <c r="C7922" s="48"/>
    </row>
    <row r="7923" spans="3:3" ht="15.75" customHeight="1" x14ac:dyDescent="0.25">
      <c r="C7923" s="48"/>
    </row>
    <row r="7924" spans="3:3" ht="15.75" customHeight="1" x14ac:dyDescent="0.25">
      <c r="C7924" s="48"/>
    </row>
    <row r="7925" spans="3:3" ht="15.75" customHeight="1" x14ac:dyDescent="0.25">
      <c r="C7925" s="48"/>
    </row>
    <row r="7926" spans="3:3" ht="15.75" customHeight="1" x14ac:dyDescent="0.25">
      <c r="C7926" s="48"/>
    </row>
    <row r="7927" spans="3:3" ht="15.75" customHeight="1" x14ac:dyDescent="0.25">
      <c r="C7927" s="48"/>
    </row>
    <row r="7928" spans="3:3" ht="15.75" customHeight="1" x14ac:dyDescent="0.25">
      <c r="C7928" s="48"/>
    </row>
    <row r="7929" spans="3:3" ht="15.75" customHeight="1" x14ac:dyDescent="0.25">
      <c r="C7929" s="48"/>
    </row>
    <row r="7930" spans="3:3" ht="15.75" customHeight="1" x14ac:dyDescent="0.25">
      <c r="C7930" s="48"/>
    </row>
    <row r="7931" spans="3:3" ht="15.75" customHeight="1" x14ac:dyDescent="0.25">
      <c r="C7931" s="48"/>
    </row>
    <row r="7932" spans="3:3" ht="15.75" customHeight="1" x14ac:dyDescent="0.25">
      <c r="C7932" s="48"/>
    </row>
    <row r="7933" spans="3:3" ht="15.75" customHeight="1" x14ac:dyDescent="0.25">
      <c r="C7933" s="48"/>
    </row>
    <row r="7934" spans="3:3" ht="15.75" customHeight="1" x14ac:dyDescent="0.25">
      <c r="C7934" s="48"/>
    </row>
    <row r="7935" spans="3:3" ht="15.75" customHeight="1" x14ac:dyDescent="0.25">
      <c r="C7935" s="48"/>
    </row>
    <row r="7936" spans="3:3" ht="15.75" customHeight="1" x14ac:dyDescent="0.25">
      <c r="C7936" s="48"/>
    </row>
    <row r="7937" spans="3:3" ht="15.75" customHeight="1" x14ac:dyDescent="0.25">
      <c r="C7937" s="48"/>
    </row>
    <row r="7938" spans="3:3" ht="15.75" customHeight="1" x14ac:dyDescent="0.25">
      <c r="C7938" s="48"/>
    </row>
    <row r="7939" spans="3:3" ht="15.75" customHeight="1" x14ac:dyDescent="0.25">
      <c r="C7939" s="48"/>
    </row>
    <row r="7940" spans="3:3" ht="15.75" customHeight="1" x14ac:dyDescent="0.25">
      <c r="C7940" s="48"/>
    </row>
    <row r="7941" spans="3:3" ht="15.75" customHeight="1" x14ac:dyDescent="0.25">
      <c r="C7941" s="48"/>
    </row>
    <row r="7942" spans="3:3" ht="15.75" customHeight="1" x14ac:dyDescent="0.25">
      <c r="C7942" s="48"/>
    </row>
    <row r="7943" spans="3:3" ht="15.75" customHeight="1" x14ac:dyDescent="0.25">
      <c r="C7943" s="48"/>
    </row>
    <row r="7944" spans="3:3" ht="15.75" customHeight="1" x14ac:dyDescent="0.25">
      <c r="C7944" s="48"/>
    </row>
    <row r="7945" spans="3:3" ht="15.75" customHeight="1" x14ac:dyDescent="0.25">
      <c r="C7945" s="48"/>
    </row>
    <row r="7946" spans="3:3" ht="15.75" customHeight="1" x14ac:dyDescent="0.25">
      <c r="C7946" s="48"/>
    </row>
    <row r="7947" spans="3:3" ht="15.75" customHeight="1" x14ac:dyDescent="0.25">
      <c r="C7947" s="48"/>
    </row>
    <row r="7948" spans="3:3" ht="15.75" customHeight="1" x14ac:dyDescent="0.25">
      <c r="C7948" s="48"/>
    </row>
    <row r="7949" spans="3:3" ht="15.75" customHeight="1" x14ac:dyDescent="0.25">
      <c r="C7949" s="48"/>
    </row>
    <row r="7950" spans="3:3" ht="15.75" customHeight="1" x14ac:dyDescent="0.25">
      <c r="C7950" s="48"/>
    </row>
    <row r="7951" spans="3:3" ht="15.75" customHeight="1" x14ac:dyDescent="0.25">
      <c r="C7951" s="48"/>
    </row>
    <row r="7952" spans="3:3" ht="15.75" customHeight="1" x14ac:dyDescent="0.25">
      <c r="C7952" s="48"/>
    </row>
    <row r="7953" spans="3:3" ht="15.75" customHeight="1" x14ac:dyDescent="0.25">
      <c r="C7953" s="48"/>
    </row>
    <row r="7954" spans="3:3" ht="15.75" customHeight="1" x14ac:dyDescent="0.25">
      <c r="C7954" s="48"/>
    </row>
    <row r="7955" spans="3:3" ht="15.75" customHeight="1" x14ac:dyDescent="0.25">
      <c r="C7955" s="48"/>
    </row>
    <row r="7956" spans="3:3" ht="15.75" customHeight="1" x14ac:dyDescent="0.25">
      <c r="C7956" s="48"/>
    </row>
    <row r="7957" spans="3:3" ht="15.75" customHeight="1" x14ac:dyDescent="0.25">
      <c r="C7957" s="48"/>
    </row>
    <row r="7958" spans="3:3" ht="15.75" customHeight="1" x14ac:dyDescent="0.25">
      <c r="C7958" s="48"/>
    </row>
    <row r="7959" spans="3:3" ht="15.75" customHeight="1" x14ac:dyDescent="0.25">
      <c r="C7959" s="48"/>
    </row>
    <row r="7960" spans="3:3" ht="15.75" customHeight="1" x14ac:dyDescent="0.25">
      <c r="C7960" s="48"/>
    </row>
    <row r="7961" spans="3:3" ht="15.75" customHeight="1" x14ac:dyDescent="0.25">
      <c r="C7961" s="48"/>
    </row>
    <row r="7962" spans="3:3" ht="15.75" customHeight="1" x14ac:dyDescent="0.25">
      <c r="C7962" s="48"/>
    </row>
    <row r="7963" spans="3:3" ht="15.75" customHeight="1" x14ac:dyDescent="0.25">
      <c r="C7963" s="48"/>
    </row>
    <row r="7964" spans="3:3" ht="15.75" customHeight="1" x14ac:dyDescent="0.25">
      <c r="C7964" s="48"/>
    </row>
    <row r="7965" spans="3:3" ht="15.75" customHeight="1" x14ac:dyDescent="0.25">
      <c r="C7965" s="48"/>
    </row>
    <row r="7966" spans="3:3" ht="15.75" customHeight="1" x14ac:dyDescent="0.25">
      <c r="C7966" s="48"/>
    </row>
    <row r="7967" spans="3:3" ht="15.75" customHeight="1" x14ac:dyDescent="0.25">
      <c r="C7967" s="48"/>
    </row>
    <row r="7968" spans="3:3" ht="15.75" customHeight="1" x14ac:dyDescent="0.25">
      <c r="C7968" s="48"/>
    </row>
    <row r="7969" spans="3:3" ht="15.75" customHeight="1" x14ac:dyDescent="0.25">
      <c r="C7969" s="48"/>
    </row>
    <row r="7970" spans="3:3" ht="15.75" customHeight="1" x14ac:dyDescent="0.25">
      <c r="C7970" s="48"/>
    </row>
    <row r="7971" spans="3:3" ht="15.75" customHeight="1" x14ac:dyDescent="0.25">
      <c r="C7971" s="48"/>
    </row>
    <row r="7972" spans="3:3" ht="15.75" customHeight="1" x14ac:dyDescent="0.25">
      <c r="C7972" s="48"/>
    </row>
    <row r="7973" spans="3:3" ht="15.75" customHeight="1" x14ac:dyDescent="0.25">
      <c r="C7973" s="48"/>
    </row>
    <row r="7974" spans="3:3" ht="15.75" customHeight="1" x14ac:dyDescent="0.25">
      <c r="C7974" s="48"/>
    </row>
    <row r="7975" spans="3:3" ht="15.75" customHeight="1" x14ac:dyDescent="0.25">
      <c r="C7975" s="48"/>
    </row>
    <row r="7976" spans="3:3" ht="15.75" customHeight="1" x14ac:dyDescent="0.25">
      <c r="C7976" s="48"/>
    </row>
    <row r="7977" spans="3:3" ht="15.75" customHeight="1" x14ac:dyDescent="0.25">
      <c r="C7977" s="48"/>
    </row>
    <row r="7978" spans="3:3" ht="15.75" customHeight="1" x14ac:dyDescent="0.25">
      <c r="C7978" s="48"/>
    </row>
    <row r="7979" spans="3:3" ht="15.75" customHeight="1" x14ac:dyDescent="0.25">
      <c r="C7979" s="48"/>
    </row>
    <row r="7980" spans="3:3" ht="15.75" customHeight="1" x14ac:dyDescent="0.25">
      <c r="C7980" s="48"/>
    </row>
    <row r="7981" spans="3:3" ht="15.75" customHeight="1" x14ac:dyDescent="0.25">
      <c r="C7981" s="48"/>
    </row>
    <row r="7982" spans="3:3" ht="15.75" customHeight="1" x14ac:dyDescent="0.25">
      <c r="C7982" s="48"/>
    </row>
    <row r="7983" spans="3:3" ht="15.75" customHeight="1" x14ac:dyDescent="0.25">
      <c r="C7983" s="48"/>
    </row>
    <row r="7984" spans="3:3" ht="15.75" customHeight="1" x14ac:dyDescent="0.25">
      <c r="C7984" s="48"/>
    </row>
    <row r="7985" spans="3:3" ht="15.75" customHeight="1" x14ac:dyDescent="0.25">
      <c r="C7985" s="48"/>
    </row>
    <row r="7986" spans="3:3" ht="15.75" customHeight="1" x14ac:dyDescent="0.25">
      <c r="C7986" s="48"/>
    </row>
    <row r="7987" spans="3:3" ht="15.75" customHeight="1" x14ac:dyDescent="0.25">
      <c r="C7987" s="48"/>
    </row>
    <row r="7988" spans="3:3" ht="15.75" customHeight="1" x14ac:dyDescent="0.25">
      <c r="C7988" s="48"/>
    </row>
    <row r="7989" spans="3:3" ht="15.75" customHeight="1" x14ac:dyDescent="0.25">
      <c r="C7989" s="48"/>
    </row>
    <row r="7990" spans="3:3" ht="15.75" customHeight="1" x14ac:dyDescent="0.25">
      <c r="C7990" s="48"/>
    </row>
    <row r="7991" spans="3:3" ht="15.75" customHeight="1" x14ac:dyDescent="0.25">
      <c r="C7991" s="48"/>
    </row>
    <row r="7992" spans="3:3" ht="15.75" customHeight="1" x14ac:dyDescent="0.25">
      <c r="C7992" s="48"/>
    </row>
    <row r="7993" spans="3:3" ht="15.75" customHeight="1" x14ac:dyDescent="0.25">
      <c r="C7993" s="48"/>
    </row>
    <row r="7994" spans="3:3" ht="15.75" customHeight="1" x14ac:dyDescent="0.25">
      <c r="C7994" s="48"/>
    </row>
    <row r="7995" spans="3:3" ht="15.75" customHeight="1" x14ac:dyDescent="0.25">
      <c r="C7995" s="48"/>
    </row>
    <row r="7996" spans="3:3" ht="15.75" customHeight="1" x14ac:dyDescent="0.25">
      <c r="C7996" s="48"/>
    </row>
    <row r="7997" spans="3:3" ht="15.75" customHeight="1" x14ac:dyDescent="0.25">
      <c r="C7997" s="48"/>
    </row>
    <row r="7998" spans="3:3" ht="15.75" customHeight="1" x14ac:dyDescent="0.25">
      <c r="C7998" s="48"/>
    </row>
    <row r="7999" spans="3:3" ht="15.75" customHeight="1" x14ac:dyDescent="0.25">
      <c r="C7999" s="48"/>
    </row>
    <row r="8000" spans="3:3" ht="15.75" customHeight="1" x14ac:dyDescent="0.25">
      <c r="C8000" s="48"/>
    </row>
    <row r="8001" spans="3:3" ht="15.75" customHeight="1" x14ac:dyDescent="0.25">
      <c r="C8001" s="48"/>
    </row>
    <row r="8002" spans="3:3" ht="15.75" customHeight="1" x14ac:dyDescent="0.25">
      <c r="C8002" s="48"/>
    </row>
    <row r="8003" spans="3:3" ht="15.75" customHeight="1" x14ac:dyDescent="0.25">
      <c r="C8003" s="48"/>
    </row>
    <row r="8004" spans="3:3" ht="15.75" customHeight="1" x14ac:dyDescent="0.25">
      <c r="C8004" s="48"/>
    </row>
    <row r="8005" spans="3:3" ht="15.75" customHeight="1" x14ac:dyDescent="0.25">
      <c r="C8005" s="48"/>
    </row>
    <row r="8006" spans="3:3" ht="15.75" customHeight="1" x14ac:dyDescent="0.25">
      <c r="C8006" s="48"/>
    </row>
    <row r="8007" spans="3:3" ht="15.75" customHeight="1" x14ac:dyDescent="0.25">
      <c r="C8007" s="48"/>
    </row>
    <row r="8008" spans="3:3" ht="15.75" customHeight="1" x14ac:dyDescent="0.25">
      <c r="C8008" s="48"/>
    </row>
    <row r="8009" spans="3:3" ht="15.75" customHeight="1" x14ac:dyDescent="0.25">
      <c r="C8009" s="48"/>
    </row>
    <row r="8010" spans="3:3" ht="15.75" customHeight="1" x14ac:dyDescent="0.25">
      <c r="C8010" s="48"/>
    </row>
    <row r="8011" spans="3:3" ht="15.75" customHeight="1" x14ac:dyDescent="0.25">
      <c r="C8011" s="48"/>
    </row>
    <row r="8012" spans="3:3" ht="15.75" customHeight="1" x14ac:dyDescent="0.25">
      <c r="C8012" s="48"/>
    </row>
    <row r="8013" spans="3:3" ht="15.75" customHeight="1" x14ac:dyDescent="0.25">
      <c r="C8013" s="48"/>
    </row>
    <row r="8014" spans="3:3" ht="15.75" customHeight="1" x14ac:dyDescent="0.25">
      <c r="C8014" s="48"/>
    </row>
    <row r="8015" spans="3:3" ht="15.75" customHeight="1" x14ac:dyDescent="0.25">
      <c r="C8015" s="48"/>
    </row>
    <row r="8016" spans="3:3" ht="15.75" customHeight="1" x14ac:dyDescent="0.25">
      <c r="C8016" s="48"/>
    </row>
    <row r="8017" spans="3:3" ht="15.75" customHeight="1" x14ac:dyDescent="0.25">
      <c r="C8017" s="48"/>
    </row>
    <row r="8018" spans="3:3" ht="15.75" customHeight="1" x14ac:dyDescent="0.25">
      <c r="C8018" s="48"/>
    </row>
    <row r="8019" spans="3:3" ht="15.75" customHeight="1" x14ac:dyDescent="0.25">
      <c r="C8019" s="48"/>
    </row>
    <row r="8020" spans="3:3" ht="15.75" customHeight="1" x14ac:dyDescent="0.25">
      <c r="C8020" s="48"/>
    </row>
    <row r="8021" spans="3:3" ht="15.75" customHeight="1" x14ac:dyDescent="0.25">
      <c r="C8021" s="48"/>
    </row>
    <row r="8022" spans="3:3" ht="15.75" customHeight="1" x14ac:dyDescent="0.25">
      <c r="C8022" s="48"/>
    </row>
    <row r="8023" spans="3:3" ht="15.75" customHeight="1" x14ac:dyDescent="0.25">
      <c r="C8023" s="48"/>
    </row>
    <row r="8024" spans="3:3" ht="15.75" customHeight="1" x14ac:dyDescent="0.25">
      <c r="C8024" s="48"/>
    </row>
    <row r="8025" spans="3:3" ht="15.75" customHeight="1" x14ac:dyDescent="0.25">
      <c r="C8025" s="48"/>
    </row>
    <row r="8026" spans="3:3" ht="15.75" customHeight="1" x14ac:dyDescent="0.25">
      <c r="C8026" s="48"/>
    </row>
    <row r="8027" spans="3:3" ht="15.75" customHeight="1" x14ac:dyDescent="0.25">
      <c r="C8027" s="48"/>
    </row>
    <row r="8028" spans="3:3" ht="15.75" customHeight="1" x14ac:dyDescent="0.25">
      <c r="C8028" s="48"/>
    </row>
    <row r="8029" spans="3:3" ht="15.75" customHeight="1" x14ac:dyDescent="0.25">
      <c r="C8029" s="48"/>
    </row>
    <row r="8030" spans="3:3" ht="15.75" customHeight="1" x14ac:dyDescent="0.25">
      <c r="C8030" s="48"/>
    </row>
    <row r="8031" spans="3:3" ht="15.75" customHeight="1" x14ac:dyDescent="0.25">
      <c r="C8031" s="48"/>
    </row>
    <row r="8032" spans="3:3" ht="15.75" customHeight="1" x14ac:dyDescent="0.25">
      <c r="C8032" s="48"/>
    </row>
    <row r="8033" spans="3:3" ht="15.75" customHeight="1" x14ac:dyDescent="0.25">
      <c r="C8033" s="48"/>
    </row>
    <row r="8034" spans="3:3" ht="15.75" customHeight="1" x14ac:dyDescent="0.25">
      <c r="C8034" s="48"/>
    </row>
    <row r="8035" spans="3:3" ht="15.75" customHeight="1" x14ac:dyDescent="0.25">
      <c r="C8035" s="48"/>
    </row>
    <row r="8036" spans="3:3" ht="15.75" customHeight="1" x14ac:dyDescent="0.25">
      <c r="C8036" s="48"/>
    </row>
    <row r="8037" spans="3:3" ht="15.75" customHeight="1" x14ac:dyDescent="0.25">
      <c r="C8037" s="48"/>
    </row>
    <row r="8038" spans="3:3" ht="15.75" customHeight="1" x14ac:dyDescent="0.25">
      <c r="C8038" s="48"/>
    </row>
    <row r="8039" spans="3:3" ht="15.75" customHeight="1" x14ac:dyDescent="0.25">
      <c r="C8039" s="48"/>
    </row>
    <row r="8040" spans="3:3" ht="15.75" customHeight="1" x14ac:dyDescent="0.25">
      <c r="C8040" s="48"/>
    </row>
    <row r="8041" spans="3:3" ht="15.75" customHeight="1" x14ac:dyDescent="0.25">
      <c r="C8041" s="48"/>
    </row>
    <row r="8042" spans="3:3" ht="15.75" customHeight="1" x14ac:dyDescent="0.25">
      <c r="C8042" s="48"/>
    </row>
    <row r="8043" spans="3:3" ht="15.75" customHeight="1" x14ac:dyDescent="0.25">
      <c r="C8043" s="48"/>
    </row>
    <row r="8044" spans="3:3" ht="15.75" customHeight="1" x14ac:dyDescent="0.25">
      <c r="C8044" s="48"/>
    </row>
    <row r="8045" spans="3:3" ht="15.75" customHeight="1" x14ac:dyDescent="0.25">
      <c r="C8045" s="48"/>
    </row>
    <row r="8046" spans="3:3" ht="15.75" customHeight="1" x14ac:dyDescent="0.25">
      <c r="C8046" s="48"/>
    </row>
    <row r="8047" spans="3:3" ht="15.75" customHeight="1" x14ac:dyDescent="0.25">
      <c r="C8047" s="48"/>
    </row>
    <row r="8048" spans="3:3" ht="15.75" customHeight="1" x14ac:dyDescent="0.25">
      <c r="C8048" s="48"/>
    </row>
    <row r="8049" spans="3:3" ht="15.75" customHeight="1" x14ac:dyDescent="0.25">
      <c r="C8049" s="48"/>
    </row>
    <row r="8050" spans="3:3" ht="15.75" customHeight="1" x14ac:dyDescent="0.25">
      <c r="C8050" s="48"/>
    </row>
    <row r="8051" spans="3:3" ht="15.75" customHeight="1" x14ac:dyDescent="0.25">
      <c r="C8051" s="48"/>
    </row>
    <row r="8052" spans="3:3" ht="15.75" customHeight="1" x14ac:dyDescent="0.25">
      <c r="C8052" s="48"/>
    </row>
    <row r="8053" spans="3:3" ht="15.75" customHeight="1" x14ac:dyDescent="0.25">
      <c r="C8053" s="48"/>
    </row>
    <row r="8054" spans="3:3" ht="15.75" customHeight="1" x14ac:dyDescent="0.25">
      <c r="C8054" s="48"/>
    </row>
    <row r="8055" spans="3:3" ht="15.75" customHeight="1" x14ac:dyDescent="0.25">
      <c r="C8055" s="48"/>
    </row>
    <row r="8056" spans="3:3" ht="15.75" customHeight="1" x14ac:dyDescent="0.25">
      <c r="C8056" s="48"/>
    </row>
    <row r="8057" spans="3:3" ht="15.75" customHeight="1" x14ac:dyDescent="0.25">
      <c r="C8057" s="48"/>
    </row>
    <row r="8058" spans="3:3" ht="15.75" customHeight="1" x14ac:dyDescent="0.25">
      <c r="C8058" s="48"/>
    </row>
    <row r="8059" spans="3:3" ht="15.75" customHeight="1" x14ac:dyDescent="0.25">
      <c r="C8059" s="48"/>
    </row>
    <row r="8060" spans="3:3" ht="15.75" customHeight="1" x14ac:dyDescent="0.25">
      <c r="C8060" s="48"/>
    </row>
    <row r="8061" spans="3:3" ht="15.75" customHeight="1" x14ac:dyDescent="0.25">
      <c r="C8061" s="48"/>
    </row>
    <row r="8062" spans="3:3" ht="15.75" customHeight="1" x14ac:dyDescent="0.25">
      <c r="C8062" s="48"/>
    </row>
    <row r="8063" spans="3:3" ht="15.75" customHeight="1" x14ac:dyDescent="0.25">
      <c r="C8063" s="48"/>
    </row>
    <row r="8064" spans="3:3" ht="15.75" customHeight="1" x14ac:dyDescent="0.25">
      <c r="C8064" s="48"/>
    </row>
    <row r="8065" spans="3:3" ht="15.75" customHeight="1" x14ac:dyDescent="0.25">
      <c r="C8065" s="48"/>
    </row>
    <row r="8066" spans="3:3" ht="15.75" customHeight="1" x14ac:dyDescent="0.25">
      <c r="C8066" s="48"/>
    </row>
    <row r="8067" spans="3:3" ht="15.75" customHeight="1" x14ac:dyDescent="0.25">
      <c r="C8067" s="48"/>
    </row>
    <row r="8068" spans="3:3" ht="15.75" customHeight="1" x14ac:dyDescent="0.25">
      <c r="C8068" s="48"/>
    </row>
    <row r="8069" spans="3:3" ht="15.75" customHeight="1" x14ac:dyDescent="0.25">
      <c r="C8069" s="48"/>
    </row>
    <row r="8070" spans="3:3" ht="15.75" customHeight="1" x14ac:dyDescent="0.25">
      <c r="C8070" s="48"/>
    </row>
    <row r="8071" spans="3:3" ht="15.75" customHeight="1" x14ac:dyDescent="0.25">
      <c r="C8071" s="48"/>
    </row>
    <row r="8072" spans="3:3" ht="15.75" customHeight="1" x14ac:dyDescent="0.25">
      <c r="C8072" s="48"/>
    </row>
    <row r="8073" spans="3:3" ht="15.75" customHeight="1" x14ac:dyDescent="0.25">
      <c r="C8073" s="48"/>
    </row>
    <row r="8074" spans="3:3" ht="15.75" customHeight="1" x14ac:dyDescent="0.25">
      <c r="C8074" s="48"/>
    </row>
    <row r="8075" spans="3:3" ht="15.75" customHeight="1" x14ac:dyDescent="0.25">
      <c r="C8075" s="48"/>
    </row>
    <row r="8076" spans="3:3" ht="15.75" customHeight="1" x14ac:dyDescent="0.25">
      <c r="C8076" s="48"/>
    </row>
    <row r="8077" spans="3:3" ht="15.75" customHeight="1" x14ac:dyDescent="0.25">
      <c r="C8077" s="48"/>
    </row>
    <row r="8078" spans="3:3" ht="15.75" customHeight="1" x14ac:dyDescent="0.25">
      <c r="C8078" s="48"/>
    </row>
    <row r="8079" spans="3:3" ht="15.75" customHeight="1" x14ac:dyDescent="0.25">
      <c r="C8079" s="48"/>
    </row>
    <row r="8080" spans="3:3" ht="15.75" customHeight="1" x14ac:dyDescent="0.25">
      <c r="C8080" s="48"/>
    </row>
    <row r="8081" spans="3:3" ht="15.75" customHeight="1" x14ac:dyDescent="0.25">
      <c r="C8081" s="48"/>
    </row>
    <row r="8082" spans="3:3" ht="15.75" customHeight="1" x14ac:dyDescent="0.25">
      <c r="C8082" s="48"/>
    </row>
    <row r="8083" spans="3:3" ht="15.75" customHeight="1" x14ac:dyDescent="0.25">
      <c r="C8083" s="48"/>
    </row>
    <row r="8084" spans="3:3" ht="15.75" customHeight="1" x14ac:dyDescent="0.25">
      <c r="C8084" s="48"/>
    </row>
    <row r="8085" spans="3:3" ht="15.75" customHeight="1" x14ac:dyDescent="0.25">
      <c r="C8085" s="48"/>
    </row>
    <row r="8086" spans="3:3" ht="15.75" customHeight="1" x14ac:dyDescent="0.25">
      <c r="C8086" s="48"/>
    </row>
    <row r="8087" spans="3:3" ht="15.75" customHeight="1" x14ac:dyDescent="0.25">
      <c r="C8087" s="48"/>
    </row>
    <row r="8088" spans="3:3" ht="15.75" customHeight="1" x14ac:dyDescent="0.25">
      <c r="C8088" s="48"/>
    </row>
    <row r="8089" spans="3:3" ht="15.75" customHeight="1" x14ac:dyDescent="0.25">
      <c r="C8089" s="48"/>
    </row>
    <row r="8090" spans="3:3" ht="15.75" customHeight="1" x14ac:dyDescent="0.25">
      <c r="C8090" s="48"/>
    </row>
    <row r="8091" spans="3:3" ht="15.75" customHeight="1" x14ac:dyDescent="0.25">
      <c r="C8091" s="48"/>
    </row>
    <row r="8092" spans="3:3" ht="15.75" customHeight="1" x14ac:dyDescent="0.25">
      <c r="C8092" s="48"/>
    </row>
    <row r="8093" spans="3:3" ht="15.75" customHeight="1" x14ac:dyDescent="0.25">
      <c r="C8093" s="48"/>
    </row>
    <row r="8094" spans="3:3" ht="15.75" customHeight="1" x14ac:dyDescent="0.25">
      <c r="C8094" s="48"/>
    </row>
    <row r="8095" spans="3:3" ht="15.75" customHeight="1" x14ac:dyDescent="0.25">
      <c r="C8095" s="48"/>
    </row>
    <row r="8096" spans="3:3" ht="15.75" customHeight="1" x14ac:dyDescent="0.25">
      <c r="C8096" s="48"/>
    </row>
    <row r="8097" spans="3:3" ht="15.75" customHeight="1" x14ac:dyDescent="0.25">
      <c r="C8097" s="48"/>
    </row>
    <row r="8098" spans="3:3" ht="15.75" customHeight="1" x14ac:dyDescent="0.25">
      <c r="C8098" s="48"/>
    </row>
    <row r="8099" spans="3:3" ht="15.75" customHeight="1" x14ac:dyDescent="0.25">
      <c r="C8099" s="48"/>
    </row>
    <row r="8100" spans="3:3" ht="15.75" customHeight="1" x14ac:dyDescent="0.25">
      <c r="C8100" s="48"/>
    </row>
    <row r="8101" spans="3:3" ht="15.75" customHeight="1" x14ac:dyDescent="0.25">
      <c r="C8101" s="48"/>
    </row>
    <row r="8102" spans="3:3" ht="15.75" customHeight="1" x14ac:dyDescent="0.25">
      <c r="C8102" s="48"/>
    </row>
    <row r="8103" spans="3:3" ht="15.75" customHeight="1" x14ac:dyDescent="0.25">
      <c r="C8103" s="48"/>
    </row>
    <row r="8104" spans="3:3" ht="15.75" customHeight="1" x14ac:dyDescent="0.25">
      <c r="C8104" s="48"/>
    </row>
    <row r="8105" spans="3:3" ht="15.75" customHeight="1" x14ac:dyDescent="0.25">
      <c r="C8105" s="48"/>
    </row>
    <row r="8106" spans="3:3" ht="15.75" customHeight="1" x14ac:dyDescent="0.25">
      <c r="C8106" s="48"/>
    </row>
    <row r="8107" spans="3:3" ht="15.75" customHeight="1" x14ac:dyDescent="0.25">
      <c r="C8107" s="48"/>
    </row>
    <row r="8108" spans="3:3" ht="15.75" customHeight="1" x14ac:dyDescent="0.25">
      <c r="C8108" s="48"/>
    </row>
    <row r="8109" spans="3:3" ht="15.75" customHeight="1" x14ac:dyDescent="0.25">
      <c r="C8109" s="48"/>
    </row>
    <row r="8110" spans="3:3" ht="15.75" customHeight="1" x14ac:dyDescent="0.25">
      <c r="C8110" s="48"/>
    </row>
    <row r="8111" spans="3:3" ht="15.75" customHeight="1" x14ac:dyDescent="0.25">
      <c r="C8111" s="48"/>
    </row>
    <row r="8112" spans="3:3" ht="15.75" customHeight="1" x14ac:dyDescent="0.25">
      <c r="C8112" s="48"/>
    </row>
    <row r="8113" spans="3:3" ht="15.75" customHeight="1" x14ac:dyDescent="0.25">
      <c r="C8113" s="48"/>
    </row>
    <row r="8114" spans="3:3" ht="15.75" customHeight="1" x14ac:dyDescent="0.25">
      <c r="C8114" s="48"/>
    </row>
    <row r="8115" spans="3:3" ht="15.75" customHeight="1" x14ac:dyDescent="0.25">
      <c r="C8115" s="48"/>
    </row>
    <row r="8116" spans="3:3" ht="15.75" customHeight="1" x14ac:dyDescent="0.25">
      <c r="C8116" s="48"/>
    </row>
    <row r="8117" spans="3:3" ht="15.75" customHeight="1" x14ac:dyDescent="0.25">
      <c r="C8117" s="48"/>
    </row>
    <row r="8118" spans="3:3" ht="15.75" customHeight="1" x14ac:dyDescent="0.25">
      <c r="C8118" s="48"/>
    </row>
    <row r="8119" spans="3:3" ht="15.75" customHeight="1" x14ac:dyDescent="0.25">
      <c r="C8119" s="48"/>
    </row>
    <row r="8120" spans="3:3" ht="15.75" customHeight="1" x14ac:dyDescent="0.25">
      <c r="C8120" s="48"/>
    </row>
    <row r="8121" spans="3:3" ht="15.75" customHeight="1" x14ac:dyDescent="0.25">
      <c r="C8121" s="48"/>
    </row>
    <row r="8122" spans="3:3" ht="15.75" customHeight="1" x14ac:dyDescent="0.25">
      <c r="C8122" s="48"/>
    </row>
    <row r="8123" spans="3:3" ht="15.75" customHeight="1" x14ac:dyDescent="0.25">
      <c r="C8123" s="48"/>
    </row>
    <row r="8124" spans="3:3" ht="15.75" customHeight="1" x14ac:dyDescent="0.25">
      <c r="C8124" s="48"/>
    </row>
    <row r="8125" spans="3:3" ht="15.75" customHeight="1" x14ac:dyDescent="0.25">
      <c r="C8125" s="48"/>
    </row>
    <row r="8126" spans="3:3" ht="15.75" customHeight="1" x14ac:dyDescent="0.25">
      <c r="C8126" s="48"/>
    </row>
    <row r="8127" spans="3:3" ht="15.75" customHeight="1" x14ac:dyDescent="0.25">
      <c r="C8127" s="48"/>
    </row>
    <row r="8128" spans="3:3" ht="15.75" customHeight="1" x14ac:dyDescent="0.25">
      <c r="C8128" s="48"/>
    </row>
    <row r="8129" spans="3:3" ht="15.75" customHeight="1" x14ac:dyDescent="0.25">
      <c r="C8129" s="48"/>
    </row>
    <row r="8130" spans="3:3" ht="15.75" customHeight="1" x14ac:dyDescent="0.25">
      <c r="C8130" s="48"/>
    </row>
    <row r="8131" spans="3:3" ht="15.75" customHeight="1" x14ac:dyDescent="0.25">
      <c r="C8131" s="48"/>
    </row>
    <row r="8132" spans="3:3" ht="15.75" customHeight="1" x14ac:dyDescent="0.25">
      <c r="C8132" s="48"/>
    </row>
    <row r="8133" spans="3:3" ht="15.75" customHeight="1" x14ac:dyDescent="0.25">
      <c r="C8133" s="48"/>
    </row>
    <row r="8134" spans="3:3" ht="15.75" customHeight="1" x14ac:dyDescent="0.25">
      <c r="C8134" s="48"/>
    </row>
    <row r="8135" spans="3:3" ht="15.75" customHeight="1" x14ac:dyDescent="0.25">
      <c r="C8135" s="48"/>
    </row>
    <row r="8136" spans="3:3" ht="15.75" customHeight="1" x14ac:dyDescent="0.25">
      <c r="C8136" s="48"/>
    </row>
    <row r="8137" spans="3:3" ht="15.75" customHeight="1" x14ac:dyDescent="0.25">
      <c r="C8137" s="48"/>
    </row>
    <row r="8138" spans="3:3" ht="15.75" customHeight="1" x14ac:dyDescent="0.25">
      <c r="C8138" s="48"/>
    </row>
    <row r="8139" spans="3:3" ht="15.75" customHeight="1" x14ac:dyDescent="0.25">
      <c r="C8139" s="48"/>
    </row>
    <row r="8140" spans="3:3" ht="15.75" customHeight="1" x14ac:dyDescent="0.25">
      <c r="C8140" s="48"/>
    </row>
    <row r="8141" spans="3:3" ht="15.75" customHeight="1" x14ac:dyDescent="0.25">
      <c r="C8141" s="48"/>
    </row>
    <row r="8142" spans="3:3" ht="15.75" customHeight="1" x14ac:dyDescent="0.25">
      <c r="C8142" s="48"/>
    </row>
    <row r="8143" spans="3:3" ht="15.75" customHeight="1" x14ac:dyDescent="0.25">
      <c r="C8143" s="48"/>
    </row>
    <row r="8144" spans="3:3" ht="15.75" customHeight="1" x14ac:dyDescent="0.25">
      <c r="C8144" s="48"/>
    </row>
    <row r="8145" spans="3:3" ht="15.75" customHeight="1" x14ac:dyDescent="0.25">
      <c r="C8145" s="48"/>
    </row>
    <row r="8146" spans="3:3" ht="15.75" customHeight="1" x14ac:dyDescent="0.25">
      <c r="C8146" s="48"/>
    </row>
    <row r="8147" spans="3:3" ht="15.75" customHeight="1" x14ac:dyDescent="0.25">
      <c r="C8147" s="48"/>
    </row>
    <row r="8148" spans="3:3" ht="15.75" customHeight="1" x14ac:dyDescent="0.25">
      <c r="C8148" s="48"/>
    </row>
    <row r="8149" spans="3:3" ht="15.75" customHeight="1" x14ac:dyDescent="0.25">
      <c r="C8149" s="48"/>
    </row>
    <row r="8150" spans="3:3" ht="15.75" customHeight="1" x14ac:dyDescent="0.25">
      <c r="C8150" s="48"/>
    </row>
    <row r="8151" spans="3:3" ht="15.75" customHeight="1" x14ac:dyDescent="0.25">
      <c r="C8151" s="48"/>
    </row>
    <row r="8152" spans="3:3" ht="15.75" customHeight="1" x14ac:dyDescent="0.25">
      <c r="C8152" s="48"/>
    </row>
    <row r="8153" spans="3:3" ht="15.75" customHeight="1" x14ac:dyDescent="0.25">
      <c r="C8153" s="48"/>
    </row>
    <row r="8154" spans="3:3" ht="15.75" customHeight="1" x14ac:dyDescent="0.25">
      <c r="C8154" s="48"/>
    </row>
    <row r="8155" spans="3:3" ht="15.75" customHeight="1" x14ac:dyDescent="0.25">
      <c r="C8155" s="48"/>
    </row>
    <row r="8156" spans="3:3" ht="15.75" customHeight="1" x14ac:dyDescent="0.25">
      <c r="C8156" s="48"/>
    </row>
    <row r="8157" spans="3:3" ht="15.75" customHeight="1" x14ac:dyDescent="0.25">
      <c r="C8157" s="48"/>
    </row>
    <row r="8158" spans="3:3" ht="15.75" customHeight="1" x14ac:dyDescent="0.25">
      <c r="C8158" s="48"/>
    </row>
    <row r="8159" spans="3:3" ht="15.75" customHeight="1" x14ac:dyDescent="0.25">
      <c r="C8159" s="48"/>
    </row>
    <row r="8160" spans="3:3" ht="15.75" customHeight="1" x14ac:dyDescent="0.25">
      <c r="C8160" s="48"/>
    </row>
    <row r="8161" spans="3:3" ht="15.75" customHeight="1" x14ac:dyDescent="0.25">
      <c r="C8161" s="48"/>
    </row>
    <row r="8162" spans="3:3" ht="15.75" customHeight="1" x14ac:dyDescent="0.25">
      <c r="C8162" s="48"/>
    </row>
    <row r="8163" spans="3:3" ht="15.75" customHeight="1" x14ac:dyDescent="0.25">
      <c r="C8163" s="48"/>
    </row>
    <row r="8164" spans="3:3" ht="15.75" customHeight="1" x14ac:dyDescent="0.25">
      <c r="C8164" s="48"/>
    </row>
    <row r="8165" spans="3:3" ht="15.75" customHeight="1" x14ac:dyDescent="0.25">
      <c r="C8165" s="48"/>
    </row>
    <row r="8166" spans="3:3" ht="15.75" customHeight="1" x14ac:dyDescent="0.25">
      <c r="C8166" s="48"/>
    </row>
    <row r="8167" spans="3:3" ht="15.75" customHeight="1" x14ac:dyDescent="0.25">
      <c r="C8167" s="48"/>
    </row>
    <row r="8168" spans="3:3" ht="15.75" customHeight="1" x14ac:dyDescent="0.25">
      <c r="C8168" s="48"/>
    </row>
    <row r="8169" spans="3:3" ht="15.75" customHeight="1" x14ac:dyDescent="0.25">
      <c r="C8169" s="48"/>
    </row>
    <row r="8170" spans="3:3" ht="15.75" customHeight="1" x14ac:dyDescent="0.25">
      <c r="C8170" s="48"/>
    </row>
    <row r="8171" spans="3:3" ht="15.75" customHeight="1" x14ac:dyDescent="0.25">
      <c r="C8171" s="48"/>
    </row>
    <row r="8172" spans="3:3" ht="15.75" customHeight="1" x14ac:dyDescent="0.25">
      <c r="C8172" s="48"/>
    </row>
    <row r="8173" spans="3:3" ht="15.75" customHeight="1" x14ac:dyDescent="0.25">
      <c r="C8173" s="48"/>
    </row>
    <row r="8174" spans="3:3" ht="15.75" customHeight="1" x14ac:dyDescent="0.25">
      <c r="C8174" s="48"/>
    </row>
    <row r="8175" spans="3:3" ht="15.75" customHeight="1" x14ac:dyDescent="0.25">
      <c r="C8175" s="48"/>
    </row>
    <row r="8176" spans="3:3" ht="15.75" customHeight="1" x14ac:dyDescent="0.25">
      <c r="C8176" s="48"/>
    </row>
    <row r="8177" spans="3:3" ht="15.75" customHeight="1" x14ac:dyDescent="0.25">
      <c r="C8177" s="48"/>
    </row>
    <row r="8178" spans="3:3" ht="15.75" customHeight="1" x14ac:dyDescent="0.25">
      <c r="C8178" s="48"/>
    </row>
    <row r="8179" spans="3:3" ht="15.75" customHeight="1" x14ac:dyDescent="0.25">
      <c r="C8179" s="48"/>
    </row>
    <row r="8180" spans="3:3" ht="15.75" customHeight="1" x14ac:dyDescent="0.25">
      <c r="C8180" s="48"/>
    </row>
    <row r="8181" spans="3:3" ht="15.75" customHeight="1" x14ac:dyDescent="0.25">
      <c r="C8181" s="48"/>
    </row>
    <row r="8182" spans="3:3" ht="15.75" customHeight="1" x14ac:dyDescent="0.25">
      <c r="C8182" s="48"/>
    </row>
    <row r="8183" spans="3:3" ht="15.75" customHeight="1" x14ac:dyDescent="0.25">
      <c r="C8183" s="48"/>
    </row>
    <row r="8184" spans="3:3" ht="15.75" customHeight="1" x14ac:dyDescent="0.25">
      <c r="C8184" s="48"/>
    </row>
    <row r="8185" spans="3:3" ht="15.75" customHeight="1" x14ac:dyDescent="0.25">
      <c r="C8185" s="48"/>
    </row>
    <row r="8186" spans="3:3" ht="15.75" customHeight="1" x14ac:dyDescent="0.25">
      <c r="C8186" s="48"/>
    </row>
    <row r="8187" spans="3:3" ht="15.75" customHeight="1" x14ac:dyDescent="0.25">
      <c r="C8187" s="48"/>
    </row>
    <row r="8188" spans="3:3" ht="15.75" customHeight="1" x14ac:dyDescent="0.25">
      <c r="C8188" s="48"/>
    </row>
    <row r="8189" spans="3:3" ht="15.75" customHeight="1" x14ac:dyDescent="0.25">
      <c r="C8189" s="48"/>
    </row>
    <row r="8190" spans="3:3" ht="15.75" customHeight="1" x14ac:dyDescent="0.25">
      <c r="C8190" s="48"/>
    </row>
    <row r="8191" spans="3:3" ht="15.75" customHeight="1" x14ac:dyDescent="0.25">
      <c r="C8191" s="48"/>
    </row>
    <row r="8192" spans="3:3" ht="15.75" customHeight="1" x14ac:dyDescent="0.25">
      <c r="C8192" s="48"/>
    </row>
    <row r="8193" spans="3:3" ht="15.75" customHeight="1" x14ac:dyDescent="0.25">
      <c r="C8193" s="48"/>
    </row>
    <row r="8194" spans="3:3" ht="15.75" customHeight="1" x14ac:dyDescent="0.25">
      <c r="C8194" s="48"/>
    </row>
    <row r="8195" spans="3:3" ht="15.75" customHeight="1" x14ac:dyDescent="0.25">
      <c r="C8195" s="48"/>
    </row>
    <row r="8196" spans="3:3" ht="15.75" customHeight="1" x14ac:dyDescent="0.25">
      <c r="C8196" s="48"/>
    </row>
    <row r="8197" spans="3:3" ht="15.75" customHeight="1" x14ac:dyDescent="0.25">
      <c r="C8197" s="48"/>
    </row>
    <row r="8198" spans="3:3" ht="15.75" customHeight="1" x14ac:dyDescent="0.25">
      <c r="C8198" s="48"/>
    </row>
    <row r="8199" spans="3:3" ht="15.75" customHeight="1" x14ac:dyDescent="0.25">
      <c r="C8199" s="48"/>
    </row>
    <row r="8200" spans="3:3" ht="15.75" customHeight="1" x14ac:dyDescent="0.25">
      <c r="C8200" s="48"/>
    </row>
    <row r="8201" spans="3:3" ht="15.75" customHeight="1" x14ac:dyDescent="0.25">
      <c r="C8201" s="48"/>
    </row>
    <row r="8202" spans="3:3" ht="15.75" customHeight="1" x14ac:dyDescent="0.25">
      <c r="C8202" s="48"/>
    </row>
    <row r="8203" spans="3:3" ht="15.75" customHeight="1" x14ac:dyDescent="0.25">
      <c r="C8203" s="48"/>
    </row>
    <row r="8204" spans="3:3" ht="15.75" customHeight="1" x14ac:dyDescent="0.25">
      <c r="C8204" s="48"/>
    </row>
    <row r="8205" spans="3:3" ht="15.75" customHeight="1" x14ac:dyDescent="0.25">
      <c r="C8205" s="48"/>
    </row>
    <row r="8206" spans="3:3" ht="15.75" customHeight="1" x14ac:dyDescent="0.25">
      <c r="C8206" s="48"/>
    </row>
    <row r="8207" spans="3:3" ht="15.75" customHeight="1" x14ac:dyDescent="0.25">
      <c r="C8207" s="48"/>
    </row>
    <row r="8208" spans="3:3" ht="15.75" customHeight="1" x14ac:dyDescent="0.25">
      <c r="C8208" s="48"/>
    </row>
    <row r="8209" spans="3:3" ht="15.75" customHeight="1" x14ac:dyDescent="0.25">
      <c r="C8209" s="48"/>
    </row>
    <row r="8210" spans="3:3" ht="15.75" customHeight="1" x14ac:dyDescent="0.25">
      <c r="C8210" s="48"/>
    </row>
    <row r="8211" spans="3:3" ht="15.75" customHeight="1" x14ac:dyDescent="0.25">
      <c r="C8211" s="48"/>
    </row>
    <row r="8212" spans="3:3" ht="15.75" customHeight="1" x14ac:dyDescent="0.25">
      <c r="C8212" s="48"/>
    </row>
    <row r="8213" spans="3:3" ht="15.75" customHeight="1" x14ac:dyDescent="0.25">
      <c r="C8213" s="48"/>
    </row>
    <row r="8214" spans="3:3" ht="15.75" customHeight="1" x14ac:dyDescent="0.25">
      <c r="C8214" s="48"/>
    </row>
    <row r="8215" spans="3:3" ht="15.75" customHeight="1" x14ac:dyDescent="0.25">
      <c r="C8215" s="48"/>
    </row>
    <row r="8216" spans="3:3" ht="15.75" customHeight="1" x14ac:dyDescent="0.25">
      <c r="C8216" s="48"/>
    </row>
    <row r="8217" spans="3:3" ht="15.75" customHeight="1" x14ac:dyDescent="0.25">
      <c r="C8217" s="48"/>
    </row>
    <row r="8218" spans="3:3" ht="15.75" customHeight="1" x14ac:dyDescent="0.25">
      <c r="C8218" s="48"/>
    </row>
    <row r="8219" spans="3:3" ht="15.75" customHeight="1" x14ac:dyDescent="0.25">
      <c r="C8219" s="48"/>
    </row>
    <row r="8220" spans="3:3" ht="15.75" customHeight="1" x14ac:dyDescent="0.25">
      <c r="C8220" s="48"/>
    </row>
    <row r="8221" spans="3:3" ht="15.75" customHeight="1" x14ac:dyDescent="0.25">
      <c r="C8221" s="48"/>
    </row>
    <row r="8222" spans="3:3" ht="15.75" customHeight="1" x14ac:dyDescent="0.25">
      <c r="C8222" s="48"/>
    </row>
    <row r="8223" spans="3:3" ht="15.75" customHeight="1" x14ac:dyDescent="0.25">
      <c r="C8223" s="48"/>
    </row>
    <row r="8224" spans="3:3" ht="15.75" customHeight="1" x14ac:dyDescent="0.25">
      <c r="C8224" s="48"/>
    </row>
    <row r="8225" spans="3:3" ht="15.75" customHeight="1" x14ac:dyDescent="0.25">
      <c r="C8225" s="48"/>
    </row>
    <row r="8226" spans="3:3" ht="15.75" customHeight="1" x14ac:dyDescent="0.25">
      <c r="C8226" s="48"/>
    </row>
    <row r="8227" spans="3:3" ht="15.75" customHeight="1" x14ac:dyDescent="0.25">
      <c r="C8227" s="48"/>
    </row>
    <row r="8228" spans="3:3" ht="15.75" customHeight="1" x14ac:dyDescent="0.25">
      <c r="C8228" s="48"/>
    </row>
    <row r="8229" spans="3:3" ht="15.75" customHeight="1" x14ac:dyDescent="0.25">
      <c r="C8229" s="48"/>
    </row>
    <row r="8230" spans="3:3" ht="15.75" customHeight="1" x14ac:dyDescent="0.25">
      <c r="C8230" s="48"/>
    </row>
    <row r="8231" spans="3:3" ht="15.75" customHeight="1" x14ac:dyDescent="0.25">
      <c r="C8231" s="48"/>
    </row>
    <row r="8232" spans="3:3" ht="15.75" customHeight="1" x14ac:dyDescent="0.25">
      <c r="C8232" s="48"/>
    </row>
    <row r="8233" spans="3:3" ht="15.75" customHeight="1" x14ac:dyDescent="0.25">
      <c r="C8233" s="48"/>
    </row>
    <row r="8234" spans="3:3" ht="15.75" customHeight="1" x14ac:dyDescent="0.25">
      <c r="C8234" s="48"/>
    </row>
    <row r="8235" spans="3:3" ht="15.75" customHeight="1" x14ac:dyDescent="0.25">
      <c r="C8235" s="48"/>
    </row>
    <row r="8236" spans="3:3" ht="15.75" customHeight="1" x14ac:dyDescent="0.25">
      <c r="C8236" s="48"/>
    </row>
    <row r="8237" spans="3:3" ht="15.75" customHeight="1" x14ac:dyDescent="0.25">
      <c r="C8237" s="48"/>
    </row>
    <row r="8238" spans="3:3" ht="15.75" customHeight="1" x14ac:dyDescent="0.25">
      <c r="C8238" s="48"/>
    </row>
    <row r="8239" spans="3:3" ht="15.75" customHeight="1" x14ac:dyDescent="0.25">
      <c r="C8239" s="48"/>
    </row>
    <row r="8240" spans="3:3" ht="15.75" customHeight="1" x14ac:dyDescent="0.25">
      <c r="C8240" s="48"/>
    </row>
    <row r="8241" spans="3:3" ht="15.75" customHeight="1" x14ac:dyDescent="0.25">
      <c r="C8241" s="48"/>
    </row>
    <row r="8242" spans="3:3" ht="15.75" customHeight="1" x14ac:dyDescent="0.25">
      <c r="C8242" s="48"/>
    </row>
    <row r="8243" spans="3:3" ht="15.75" customHeight="1" x14ac:dyDescent="0.25">
      <c r="C8243" s="48"/>
    </row>
    <row r="8244" spans="3:3" ht="15.75" customHeight="1" x14ac:dyDescent="0.25">
      <c r="C8244" s="48"/>
    </row>
    <row r="8245" spans="3:3" ht="15.75" customHeight="1" x14ac:dyDescent="0.25">
      <c r="C8245" s="48"/>
    </row>
    <row r="8246" spans="3:3" ht="15.75" customHeight="1" x14ac:dyDescent="0.25">
      <c r="C8246" s="48"/>
    </row>
    <row r="8247" spans="3:3" ht="15.75" customHeight="1" x14ac:dyDescent="0.25">
      <c r="C8247" s="48"/>
    </row>
    <row r="8248" spans="3:3" ht="15.75" customHeight="1" x14ac:dyDescent="0.25">
      <c r="C8248" s="48"/>
    </row>
    <row r="8249" spans="3:3" ht="15.75" customHeight="1" x14ac:dyDescent="0.25">
      <c r="C8249" s="48"/>
    </row>
    <row r="8250" spans="3:3" ht="15.75" customHeight="1" x14ac:dyDescent="0.25">
      <c r="C8250" s="48"/>
    </row>
    <row r="8251" spans="3:3" ht="15.75" customHeight="1" x14ac:dyDescent="0.25">
      <c r="C8251" s="48"/>
    </row>
    <row r="8252" spans="3:3" ht="15.75" customHeight="1" x14ac:dyDescent="0.25">
      <c r="C8252" s="48"/>
    </row>
    <row r="8253" spans="3:3" ht="15.75" customHeight="1" x14ac:dyDescent="0.25">
      <c r="C8253" s="48"/>
    </row>
    <row r="8254" spans="3:3" ht="15.75" customHeight="1" x14ac:dyDescent="0.25">
      <c r="C8254" s="48"/>
    </row>
    <row r="8255" spans="3:3" ht="15.75" customHeight="1" x14ac:dyDescent="0.25">
      <c r="C8255" s="48"/>
    </row>
    <row r="8256" spans="3:3" ht="15.75" customHeight="1" x14ac:dyDescent="0.25">
      <c r="C8256" s="48"/>
    </row>
    <row r="8257" spans="3:3" ht="15.75" customHeight="1" x14ac:dyDescent="0.25">
      <c r="C8257" s="48"/>
    </row>
    <row r="8258" spans="3:3" ht="15.75" customHeight="1" x14ac:dyDescent="0.25">
      <c r="C8258" s="48"/>
    </row>
    <row r="8259" spans="3:3" ht="15.75" customHeight="1" x14ac:dyDescent="0.25">
      <c r="C8259" s="48"/>
    </row>
    <row r="8260" spans="3:3" ht="15.75" customHeight="1" x14ac:dyDescent="0.25">
      <c r="C8260" s="48"/>
    </row>
    <row r="8261" spans="3:3" ht="15.75" customHeight="1" x14ac:dyDescent="0.25">
      <c r="C8261" s="48"/>
    </row>
    <row r="8262" spans="3:3" ht="15.75" customHeight="1" x14ac:dyDescent="0.25">
      <c r="C8262" s="48"/>
    </row>
    <row r="8263" spans="3:3" ht="15.75" customHeight="1" x14ac:dyDescent="0.25">
      <c r="C8263" s="48"/>
    </row>
    <row r="8264" spans="3:3" ht="15.75" customHeight="1" x14ac:dyDescent="0.25">
      <c r="C8264" s="48"/>
    </row>
    <row r="8265" spans="3:3" ht="15.75" customHeight="1" x14ac:dyDescent="0.25">
      <c r="C8265" s="48"/>
    </row>
    <row r="8266" spans="3:3" ht="15.75" customHeight="1" x14ac:dyDescent="0.25">
      <c r="C8266" s="48"/>
    </row>
    <row r="8267" spans="3:3" ht="15.75" customHeight="1" x14ac:dyDescent="0.25">
      <c r="C8267" s="48"/>
    </row>
    <row r="8268" spans="3:3" ht="15.75" customHeight="1" x14ac:dyDescent="0.25">
      <c r="C8268" s="48"/>
    </row>
    <row r="8269" spans="3:3" ht="15.75" customHeight="1" x14ac:dyDescent="0.25">
      <c r="C8269" s="48"/>
    </row>
    <row r="8270" spans="3:3" ht="15.75" customHeight="1" x14ac:dyDescent="0.25">
      <c r="C8270" s="48"/>
    </row>
    <row r="8271" spans="3:3" ht="15.75" customHeight="1" x14ac:dyDescent="0.25">
      <c r="C8271" s="48"/>
    </row>
    <row r="8272" spans="3:3" ht="15.75" customHeight="1" x14ac:dyDescent="0.25">
      <c r="C8272" s="48"/>
    </row>
    <row r="8273" spans="3:3" ht="15.75" customHeight="1" x14ac:dyDescent="0.25">
      <c r="C8273" s="48"/>
    </row>
    <row r="8274" spans="3:3" ht="15.75" customHeight="1" x14ac:dyDescent="0.25">
      <c r="C8274" s="48"/>
    </row>
    <row r="8275" spans="3:3" ht="15.75" customHeight="1" x14ac:dyDescent="0.25">
      <c r="C8275" s="48"/>
    </row>
    <row r="8276" spans="3:3" ht="15.75" customHeight="1" x14ac:dyDescent="0.25">
      <c r="C8276" s="48"/>
    </row>
    <row r="8277" spans="3:3" ht="15.75" customHeight="1" x14ac:dyDescent="0.25">
      <c r="C8277" s="48"/>
    </row>
    <row r="8278" spans="3:3" ht="15.75" customHeight="1" x14ac:dyDescent="0.25">
      <c r="C8278" s="48"/>
    </row>
    <row r="8279" spans="3:3" ht="15.75" customHeight="1" x14ac:dyDescent="0.25">
      <c r="C8279" s="48"/>
    </row>
    <row r="8280" spans="3:3" ht="15.75" customHeight="1" x14ac:dyDescent="0.25">
      <c r="C8280" s="48"/>
    </row>
    <row r="8281" spans="3:3" ht="15.75" customHeight="1" x14ac:dyDescent="0.25">
      <c r="C8281" s="48"/>
    </row>
    <row r="8282" spans="3:3" ht="15.75" customHeight="1" x14ac:dyDescent="0.25">
      <c r="C8282" s="48"/>
    </row>
    <row r="8283" spans="3:3" ht="15.75" customHeight="1" x14ac:dyDescent="0.25">
      <c r="C8283" s="48"/>
    </row>
    <row r="8284" spans="3:3" ht="15.75" customHeight="1" x14ac:dyDescent="0.25">
      <c r="C8284" s="48"/>
    </row>
    <row r="8285" spans="3:3" ht="15.75" customHeight="1" x14ac:dyDescent="0.25">
      <c r="C8285" s="48"/>
    </row>
    <row r="8286" spans="3:3" ht="15.75" customHeight="1" x14ac:dyDescent="0.25">
      <c r="C8286" s="48"/>
    </row>
    <row r="8287" spans="3:3" ht="15.75" customHeight="1" x14ac:dyDescent="0.25">
      <c r="C8287" s="48"/>
    </row>
    <row r="8288" spans="3:3" ht="15.75" customHeight="1" x14ac:dyDescent="0.25">
      <c r="C8288" s="48"/>
    </row>
    <row r="8289" spans="3:3" ht="15.75" customHeight="1" x14ac:dyDescent="0.25">
      <c r="C8289" s="48"/>
    </row>
    <row r="8290" spans="3:3" ht="15.75" customHeight="1" x14ac:dyDescent="0.25">
      <c r="C8290" s="48"/>
    </row>
    <row r="8291" spans="3:3" ht="15.75" customHeight="1" x14ac:dyDescent="0.25">
      <c r="C8291" s="48"/>
    </row>
    <row r="8292" spans="3:3" ht="15.75" customHeight="1" x14ac:dyDescent="0.25">
      <c r="C8292" s="48"/>
    </row>
    <row r="8293" spans="3:3" ht="15.75" customHeight="1" x14ac:dyDescent="0.25">
      <c r="C8293" s="48"/>
    </row>
    <row r="8294" spans="3:3" ht="15.75" customHeight="1" x14ac:dyDescent="0.25">
      <c r="C8294" s="48"/>
    </row>
    <row r="8295" spans="3:3" ht="15.75" customHeight="1" x14ac:dyDescent="0.25">
      <c r="C8295" s="48"/>
    </row>
    <row r="8296" spans="3:3" ht="15.75" customHeight="1" x14ac:dyDescent="0.25">
      <c r="C8296" s="48"/>
    </row>
    <row r="8297" spans="3:3" ht="15.75" customHeight="1" x14ac:dyDescent="0.25">
      <c r="C8297" s="48"/>
    </row>
    <row r="8298" spans="3:3" ht="15.75" customHeight="1" x14ac:dyDescent="0.25">
      <c r="C8298" s="48"/>
    </row>
    <row r="8299" spans="3:3" ht="15.75" customHeight="1" x14ac:dyDescent="0.25">
      <c r="C8299" s="48"/>
    </row>
    <row r="8300" spans="3:3" ht="15.75" customHeight="1" x14ac:dyDescent="0.25">
      <c r="C8300" s="48"/>
    </row>
    <row r="8301" spans="3:3" ht="15.75" customHeight="1" x14ac:dyDescent="0.25">
      <c r="C8301" s="48"/>
    </row>
    <row r="8302" spans="3:3" ht="15.75" customHeight="1" x14ac:dyDescent="0.25">
      <c r="C8302" s="48"/>
    </row>
    <row r="8303" spans="3:3" ht="15.75" customHeight="1" x14ac:dyDescent="0.25">
      <c r="C8303" s="48"/>
    </row>
    <row r="8304" spans="3:3" ht="15.75" customHeight="1" x14ac:dyDescent="0.25">
      <c r="C8304" s="48"/>
    </row>
    <row r="8305" spans="3:3" ht="15.75" customHeight="1" x14ac:dyDescent="0.25">
      <c r="C8305" s="48"/>
    </row>
    <row r="8306" spans="3:3" ht="15.75" customHeight="1" x14ac:dyDescent="0.25">
      <c r="C8306" s="48"/>
    </row>
    <row r="8307" spans="3:3" ht="15.75" customHeight="1" x14ac:dyDescent="0.25">
      <c r="C8307" s="48"/>
    </row>
    <row r="8308" spans="3:3" ht="15.75" customHeight="1" x14ac:dyDescent="0.25">
      <c r="C8308" s="48"/>
    </row>
    <row r="8309" spans="3:3" ht="15.75" customHeight="1" x14ac:dyDescent="0.25">
      <c r="C8309" s="48"/>
    </row>
    <row r="8310" spans="3:3" ht="15.75" customHeight="1" x14ac:dyDescent="0.25">
      <c r="C8310" s="48"/>
    </row>
    <row r="8311" spans="3:3" ht="15.75" customHeight="1" x14ac:dyDescent="0.25">
      <c r="C8311" s="48"/>
    </row>
    <row r="8312" spans="3:3" ht="15.75" customHeight="1" x14ac:dyDescent="0.25">
      <c r="C8312" s="48"/>
    </row>
    <row r="8313" spans="3:3" ht="15.75" customHeight="1" x14ac:dyDescent="0.25">
      <c r="C8313" s="48"/>
    </row>
    <row r="8314" spans="3:3" ht="15.75" customHeight="1" x14ac:dyDescent="0.25">
      <c r="C8314" s="48"/>
    </row>
    <row r="8315" spans="3:3" ht="15.75" customHeight="1" x14ac:dyDescent="0.25">
      <c r="C8315" s="48"/>
    </row>
    <row r="8316" spans="3:3" ht="15.75" customHeight="1" x14ac:dyDescent="0.25">
      <c r="C8316" s="48"/>
    </row>
    <row r="8317" spans="3:3" ht="15.75" customHeight="1" x14ac:dyDescent="0.25">
      <c r="C8317" s="48"/>
    </row>
    <row r="8318" spans="3:3" ht="15.75" customHeight="1" x14ac:dyDescent="0.25">
      <c r="C8318" s="48"/>
    </row>
    <row r="8319" spans="3:3" ht="15.75" customHeight="1" x14ac:dyDescent="0.25">
      <c r="C8319" s="48"/>
    </row>
    <row r="8320" spans="3:3" ht="15.75" customHeight="1" x14ac:dyDescent="0.25">
      <c r="C8320" s="48"/>
    </row>
    <row r="8321" spans="3:3" ht="15.75" customHeight="1" x14ac:dyDescent="0.25">
      <c r="C8321" s="48"/>
    </row>
    <row r="8322" spans="3:3" ht="15.75" customHeight="1" x14ac:dyDescent="0.25">
      <c r="C8322" s="48"/>
    </row>
    <row r="8323" spans="3:3" ht="15.75" customHeight="1" x14ac:dyDescent="0.25">
      <c r="C8323" s="48"/>
    </row>
    <row r="8324" spans="3:3" ht="15.75" customHeight="1" x14ac:dyDescent="0.25">
      <c r="C8324" s="48"/>
    </row>
    <row r="8325" spans="3:3" ht="15.75" customHeight="1" x14ac:dyDescent="0.25">
      <c r="C8325" s="48"/>
    </row>
    <row r="8326" spans="3:3" ht="15.75" customHeight="1" x14ac:dyDescent="0.25">
      <c r="C8326" s="48"/>
    </row>
    <row r="8327" spans="3:3" ht="15.75" customHeight="1" x14ac:dyDescent="0.25">
      <c r="C8327" s="48"/>
    </row>
    <row r="8328" spans="3:3" ht="15.75" customHeight="1" x14ac:dyDescent="0.25">
      <c r="C8328" s="48"/>
    </row>
    <row r="8329" spans="3:3" ht="15.75" customHeight="1" x14ac:dyDescent="0.25">
      <c r="C8329" s="48"/>
    </row>
    <row r="8330" spans="3:3" ht="15.75" customHeight="1" x14ac:dyDescent="0.25">
      <c r="C8330" s="48"/>
    </row>
    <row r="8331" spans="3:3" ht="15.75" customHeight="1" x14ac:dyDescent="0.25">
      <c r="C8331" s="48"/>
    </row>
    <row r="8332" spans="3:3" ht="15.75" customHeight="1" x14ac:dyDescent="0.25">
      <c r="C8332" s="48"/>
    </row>
    <row r="8333" spans="3:3" ht="15.75" customHeight="1" x14ac:dyDescent="0.25">
      <c r="C8333" s="48"/>
    </row>
    <row r="8334" spans="3:3" ht="15.75" customHeight="1" x14ac:dyDescent="0.25">
      <c r="C8334" s="48"/>
    </row>
    <row r="8335" spans="3:3" ht="15.75" customHeight="1" x14ac:dyDescent="0.25">
      <c r="C8335" s="48"/>
    </row>
    <row r="8336" spans="3:3" ht="15.75" customHeight="1" x14ac:dyDescent="0.25">
      <c r="C8336" s="48"/>
    </row>
    <row r="8337" spans="3:3" ht="15.75" customHeight="1" x14ac:dyDescent="0.25">
      <c r="C8337" s="48"/>
    </row>
    <row r="8338" spans="3:3" ht="15.75" customHeight="1" x14ac:dyDescent="0.25">
      <c r="C8338" s="48"/>
    </row>
    <row r="8339" spans="3:3" ht="15.75" customHeight="1" x14ac:dyDescent="0.25">
      <c r="C8339" s="48"/>
    </row>
    <row r="8340" spans="3:3" ht="15.75" customHeight="1" x14ac:dyDescent="0.25">
      <c r="C8340" s="48"/>
    </row>
    <row r="8341" spans="3:3" ht="15.75" customHeight="1" x14ac:dyDescent="0.25">
      <c r="C8341" s="48"/>
    </row>
    <row r="8342" spans="3:3" ht="15.75" customHeight="1" x14ac:dyDescent="0.25">
      <c r="C8342" s="48"/>
    </row>
    <row r="8343" spans="3:3" ht="15.75" customHeight="1" x14ac:dyDescent="0.25">
      <c r="C8343" s="48"/>
    </row>
    <row r="8344" spans="3:3" ht="15.75" customHeight="1" x14ac:dyDescent="0.25">
      <c r="C8344" s="48"/>
    </row>
    <row r="8345" spans="3:3" ht="15.75" customHeight="1" x14ac:dyDescent="0.25">
      <c r="C8345" s="48"/>
    </row>
    <row r="8346" spans="3:3" ht="15.75" customHeight="1" x14ac:dyDescent="0.25">
      <c r="C8346" s="48"/>
    </row>
    <row r="8347" spans="3:3" ht="15.75" customHeight="1" x14ac:dyDescent="0.25">
      <c r="C8347" s="48"/>
    </row>
    <row r="8348" spans="3:3" ht="15.75" customHeight="1" x14ac:dyDescent="0.25">
      <c r="C8348" s="48"/>
    </row>
    <row r="8349" spans="3:3" ht="15.75" customHeight="1" x14ac:dyDescent="0.25">
      <c r="C8349" s="48"/>
    </row>
    <row r="8350" spans="3:3" ht="15.75" customHeight="1" x14ac:dyDescent="0.25">
      <c r="C8350" s="48"/>
    </row>
    <row r="8351" spans="3:3" ht="15.75" customHeight="1" x14ac:dyDescent="0.25">
      <c r="C8351" s="48"/>
    </row>
    <row r="8352" spans="3:3" ht="15.75" customHeight="1" x14ac:dyDescent="0.25">
      <c r="C8352" s="48"/>
    </row>
    <row r="8353" spans="3:3" ht="15.75" customHeight="1" x14ac:dyDescent="0.25">
      <c r="C8353" s="48"/>
    </row>
    <row r="8354" spans="3:3" ht="15.75" customHeight="1" x14ac:dyDescent="0.25">
      <c r="C8354" s="48"/>
    </row>
    <row r="8355" spans="3:3" ht="15.75" customHeight="1" x14ac:dyDescent="0.25">
      <c r="C8355" s="48"/>
    </row>
    <row r="8356" spans="3:3" ht="15.75" customHeight="1" x14ac:dyDescent="0.25">
      <c r="C8356" s="48"/>
    </row>
    <row r="8357" spans="3:3" ht="15.75" customHeight="1" x14ac:dyDescent="0.25">
      <c r="C8357" s="48"/>
    </row>
    <row r="8358" spans="3:3" ht="15.75" customHeight="1" x14ac:dyDescent="0.25">
      <c r="C8358" s="48"/>
    </row>
    <row r="8359" spans="3:3" ht="15.75" customHeight="1" x14ac:dyDescent="0.25">
      <c r="C8359" s="48"/>
    </row>
    <row r="8360" spans="3:3" ht="15.75" customHeight="1" x14ac:dyDescent="0.25">
      <c r="C8360" s="48"/>
    </row>
    <row r="8361" spans="3:3" ht="15.75" customHeight="1" x14ac:dyDescent="0.25">
      <c r="C8361" s="48"/>
    </row>
    <row r="8362" spans="3:3" ht="15.75" customHeight="1" x14ac:dyDescent="0.25">
      <c r="C8362" s="48"/>
    </row>
    <row r="8363" spans="3:3" ht="15.75" customHeight="1" x14ac:dyDescent="0.25">
      <c r="C8363" s="48"/>
    </row>
    <row r="8364" spans="3:3" ht="15.75" customHeight="1" x14ac:dyDescent="0.25">
      <c r="C8364" s="48"/>
    </row>
    <row r="8365" spans="3:3" ht="15.75" customHeight="1" x14ac:dyDescent="0.25">
      <c r="C8365" s="48"/>
    </row>
    <row r="8366" spans="3:3" ht="15.75" customHeight="1" x14ac:dyDescent="0.25">
      <c r="C8366" s="48"/>
    </row>
    <row r="8367" spans="3:3" ht="15.75" customHeight="1" x14ac:dyDescent="0.25">
      <c r="C8367" s="48"/>
    </row>
    <row r="8368" spans="3:3" ht="15.75" customHeight="1" x14ac:dyDescent="0.25">
      <c r="C8368" s="48"/>
    </row>
    <row r="8369" spans="3:3" ht="15.75" customHeight="1" x14ac:dyDescent="0.25">
      <c r="C8369" s="48"/>
    </row>
    <row r="8370" spans="3:3" ht="15.75" customHeight="1" x14ac:dyDescent="0.25">
      <c r="C8370" s="48"/>
    </row>
    <row r="8371" spans="3:3" ht="15.75" customHeight="1" x14ac:dyDescent="0.25">
      <c r="C8371" s="48"/>
    </row>
    <row r="8372" spans="3:3" ht="15.75" customHeight="1" x14ac:dyDescent="0.25">
      <c r="C8372" s="48"/>
    </row>
    <row r="8373" spans="3:3" ht="15.75" customHeight="1" x14ac:dyDescent="0.25">
      <c r="C8373" s="48"/>
    </row>
    <row r="8374" spans="3:3" ht="15.75" customHeight="1" x14ac:dyDescent="0.25">
      <c r="C8374" s="48"/>
    </row>
    <row r="8375" spans="3:3" ht="15.75" customHeight="1" x14ac:dyDescent="0.25">
      <c r="C8375" s="48"/>
    </row>
    <row r="8376" spans="3:3" ht="15.75" customHeight="1" x14ac:dyDescent="0.25">
      <c r="C8376" s="48"/>
    </row>
    <row r="8377" spans="3:3" ht="15.75" customHeight="1" x14ac:dyDescent="0.25">
      <c r="C8377" s="48"/>
    </row>
    <row r="8378" spans="3:3" ht="15.75" customHeight="1" x14ac:dyDescent="0.25">
      <c r="C8378" s="48"/>
    </row>
    <row r="8379" spans="3:3" ht="15.75" customHeight="1" x14ac:dyDescent="0.25">
      <c r="C8379" s="48"/>
    </row>
    <row r="8380" spans="3:3" ht="15.75" customHeight="1" x14ac:dyDescent="0.25">
      <c r="C8380" s="48"/>
    </row>
    <row r="8381" spans="3:3" ht="15.75" customHeight="1" x14ac:dyDescent="0.25">
      <c r="C8381" s="48"/>
    </row>
    <row r="8382" spans="3:3" ht="15.75" customHeight="1" x14ac:dyDescent="0.25">
      <c r="C8382" s="48"/>
    </row>
    <row r="8383" spans="3:3" ht="15.75" customHeight="1" x14ac:dyDescent="0.25">
      <c r="C8383" s="48"/>
    </row>
    <row r="8384" spans="3:3" ht="15.75" customHeight="1" x14ac:dyDescent="0.25">
      <c r="C8384" s="48"/>
    </row>
    <row r="8385" spans="3:3" ht="15.75" customHeight="1" x14ac:dyDescent="0.25">
      <c r="C8385" s="48"/>
    </row>
    <row r="8386" spans="3:3" ht="15.75" customHeight="1" x14ac:dyDescent="0.25">
      <c r="C8386" s="48"/>
    </row>
    <row r="8387" spans="3:3" ht="15.75" customHeight="1" x14ac:dyDescent="0.25">
      <c r="C8387" s="48"/>
    </row>
    <row r="8388" spans="3:3" ht="15.75" customHeight="1" x14ac:dyDescent="0.25">
      <c r="C8388" s="48"/>
    </row>
    <row r="8389" spans="3:3" ht="15.75" customHeight="1" x14ac:dyDescent="0.25">
      <c r="C8389" s="48"/>
    </row>
    <row r="8390" spans="3:3" ht="15.75" customHeight="1" x14ac:dyDescent="0.25">
      <c r="C8390" s="48"/>
    </row>
    <row r="8391" spans="3:3" ht="15.75" customHeight="1" x14ac:dyDescent="0.25">
      <c r="C8391" s="48"/>
    </row>
    <row r="8392" spans="3:3" ht="15.75" customHeight="1" x14ac:dyDescent="0.25">
      <c r="C8392" s="48"/>
    </row>
    <row r="8393" spans="3:3" ht="15.75" customHeight="1" x14ac:dyDescent="0.25">
      <c r="C8393" s="48"/>
    </row>
    <row r="8394" spans="3:3" ht="15.75" customHeight="1" x14ac:dyDescent="0.25">
      <c r="C8394" s="48"/>
    </row>
    <row r="8395" spans="3:3" ht="15.75" customHeight="1" x14ac:dyDescent="0.25">
      <c r="C8395" s="48"/>
    </row>
    <row r="8396" spans="3:3" ht="15.75" customHeight="1" x14ac:dyDescent="0.25">
      <c r="C8396" s="48"/>
    </row>
    <row r="8397" spans="3:3" ht="15.75" customHeight="1" x14ac:dyDescent="0.25">
      <c r="C8397" s="48"/>
    </row>
    <row r="8398" spans="3:3" ht="15.75" customHeight="1" x14ac:dyDescent="0.25">
      <c r="C8398" s="48"/>
    </row>
    <row r="8399" spans="3:3" ht="15.75" customHeight="1" x14ac:dyDescent="0.25">
      <c r="C8399" s="48"/>
    </row>
    <row r="8400" spans="3:3" ht="15.75" customHeight="1" x14ac:dyDescent="0.25">
      <c r="C8400" s="48"/>
    </row>
    <row r="8401" spans="3:3" ht="15.75" customHeight="1" x14ac:dyDescent="0.25">
      <c r="C8401" s="48"/>
    </row>
    <row r="8402" spans="3:3" ht="15.75" customHeight="1" x14ac:dyDescent="0.25">
      <c r="C8402" s="48"/>
    </row>
    <row r="8403" spans="3:3" ht="15.75" customHeight="1" x14ac:dyDescent="0.25">
      <c r="C8403" s="48"/>
    </row>
    <row r="8404" spans="3:3" ht="15.75" customHeight="1" x14ac:dyDescent="0.25">
      <c r="C8404" s="48"/>
    </row>
    <row r="8405" spans="3:3" ht="15.75" customHeight="1" x14ac:dyDescent="0.25">
      <c r="C8405" s="48"/>
    </row>
    <row r="8406" spans="3:3" ht="15.75" customHeight="1" x14ac:dyDescent="0.25">
      <c r="C8406" s="48"/>
    </row>
    <row r="8407" spans="3:3" ht="15.75" customHeight="1" x14ac:dyDescent="0.25">
      <c r="C8407" s="48"/>
    </row>
    <row r="8408" spans="3:3" ht="15.75" customHeight="1" x14ac:dyDescent="0.25">
      <c r="C8408" s="48"/>
    </row>
    <row r="8409" spans="3:3" ht="15.75" customHeight="1" x14ac:dyDescent="0.25">
      <c r="C8409" s="48"/>
    </row>
    <row r="8410" spans="3:3" ht="15.75" customHeight="1" x14ac:dyDescent="0.25">
      <c r="C8410" s="48"/>
    </row>
    <row r="8411" spans="3:3" ht="15.75" customHeight="1" x14ac:dyDescent="0.25">
      <c r="C8411" s="48"/>
    </row>
    <row r="8412" spans="3:3" ht="15.75" customHeight="1" x14ac:dyDescent="0.25">
      <c r="C8412" s="48"/>
    </row>
    <row r="8413" spans="3:3" ht="15.75" customHeight="1" x14ac:dyDescent="0.25">
      <c r="C8413" s="48"/>
    </row>
    <row r="8414" spans="3:3" ht="15.75" customHeight="1" x14ac:dyDescent="0.25">
      <c r="C8414" s="48"/>
    </row>
    <row r="8415" spans="3:3" ht="15.75" customHeight="1" x14ac:dyDescent="0.25">
      <c r="C8415" s="48"/>
    </row>
    <row r="8416" spans="3:3" ht="15.75" customHeight="1" x14ac:dyDescent="0.25">
      <c r="C8416" s="48"/>
    </row>
    <row r="8417" spans="3:3" ht="15.75" customHeight="1" x14ac:dyDescent="0.25">
      <c r="C8417" s="48"/>
    </row>
    <row r="8418" spans="3:3" ht="15.75" customHeight="1" x14ac:dyDescent="0.25">
      <c r="C8418" s="48"/>
    </row>
    <row r="8419" spans="3:3" ht="15.75" customHeight="1" x14ac:dyDescent="0.25">
      <c r="C8419" s="48"/>
    </row>
    <row r="8420" spans="3:3" ht="15.75" customHeight="1" x14ac:dyDescent="0.25">
      <c r="C8420" s="48"/>
    </row>
    <row r="8421" spans="3:3" ht="15.75" customHeight="1" x14ac:dyDescent="0.25">
      <c r="C8421" s="48"/>
    </row>
    <row r="8422" spans="3:3" ht="15.75" customHeight="1" x14ac:dyDescent="0.25">
      <c r="C8422" s="48"/>
    </row>
    <row r="8423" spans="3:3" ht="15.75" customHeight="1" x14ac:dyDescent="0.25">
      <c r="C8423" s="48"/>
    </row>
    <row r="8424" spans="3:3" ht="15.75" customHeight="1" x14ac:dyDescent="0.25">
      <c r="C8424" s="48"/>
    </row>
    <row r="8425" spans="3:3" ht="15.75" customHeight="1" x14ac:dyDescent="0.25">
      <c r="C8425" s="48"/>
    </row>
    <row r="8426" spans="3:3" ht="15.75" customHeight="1" x14ac:dyDescent="0.25">
      <c r="C8426" s="48"/>
    </row>
    <row r="8427" spans="3:3" ht="15.75" customHeight="1" x14ac:dyDescent="0.25">
      <c r="C8427" s="48"/>
    </row>
    <row r="8428" spans="3:3" ht="15.75" customHeight="1" x14ac:dyDescent="0.25">
      <c r="C8428" s="48"/>
    </row>
    <row r="8429" spans="3:3" ht="15.75" customHeight="1" x14ac:dyDescent="0.25">
      <c r="C8429" s="48"/>
    </row>
    <row r="8430" spans="3:3" ht="15.75" customHeight="1" x14ac:dyDescent="0.25">
      <c r="C8430" s="48"/>
    </row>
    <row r="8431" spans="3:3" ht="15.75" customHeight="1" x14ac:dyDescent="0.25">
      <c r="C8431" s="48"/>
    </row>
    <row r="8432" spans="3:3" ht="15.75" customHeight="1" x14ac:dyDescent="0.25">
      <c r="C8432" s="48"/>
    </row>
    <row r="8433" spans="3:3" ht="15.75" customHeight="1" x14ac:dyDescent="0.25">
      <c r="C8433" s="48"/>
    </row>
    <row r="8434" spans="3:3" ht="15.75" customHeight="1" x14ac:dyDescent="0.25">
      <c r="C8434" s="48"/>
    </row>
    <row r="8435" spans="3:3" ht="15.75" customHeight="1" x14ac:dyDescent="0.25">
      <c r="C8435" s="48"/>
    </row>
    <row r="8436" spans="3:3" ht="15.75" customHeight="1" x14ac:dyDescent="0.25">
      <c r="C8436" s="48"/>
    </row>
    <row r="8437" spans="3:3" ht="15.75" customHeight="1" x14ac:dyDescent="0.25">
      <c r="C8437" s="48"/>
    </row>
    <row r="8438" spans="3:3" ht="15.75" customHeight="1" x14ac:dyDescent="0.25">
      <c r="C8438" s="48"/>
    </row>
    <row r="8439" spans="3:3" ht="15.75" customHeight="1" x14ac:dyDescent="0.25">
      <c r="C8439" s="48"/>
    </row>
    <row r="8440" spans="3:3" ht="15.75" customHeight="1" x14ac:dyDescent="0.25">
      <c r="C8440" s="48"/>
    </row>
    <row r="8441" spans="3:3" ht="15.75" customHeight="1" x14ac:dyDescent="0.25">
      <c r="C8441" s="48"/>
    </row>
    <row r="8442" spans="3:3" ht="15.75" customHeight="1" x14ac:dyDescent="0.25">
      <c r="C8442" s="48"/>
    </row>
    <row r="8443" spans="3:3" ht="15.75" customHeight="1" x14ac:dyDescent="0.25">
      <c r="C8443" s="48"/>
    </row>
    <row r="8444" spans="3:3" ht="15.75" customHeight="1" x14ac:dyDescent="0.25">
      <c r="C8444" s="48"/>
    </row>
    <row r="8445" spans="3:3" ht="15.75" customHeight="1" x14ac:dyDescent="0.25">
      <c r="C8445" s="48"/>
    </row>
    <row r="8446" spans="3:3" ht="15.75" customHeight="1" x14ac:dyDescent="0.25">
      <c r="C8446" s="48"/>
    </row>
    <row r="8447" spans="3:3" ht="15.75" customHeight="1" x14ac:dyDescent="0.25">
      <c r="C8447" s="48"/>
    </row>
    <row r="8448" spans="3:3" ht="15.75" customHeight="1" x14ac:dyDescent="0.25">
      <c r="C8448" s="48"/>
    </row>
    <row r="8449" spans="3:3" ht="15.75" customHeight="1" x14ac:dyDescent="0.25">
      <c r="C8449" s="48"/>
    </row>
    <row r="8450" spans="3:3" ht="15.75" customHeight="1" x14ac:dyDescent="0.25">
      <c r="C8450" s="48"/>
    </row>
    <row r="8451" spans="3:3" ht="15.75" customHeight="1" x14ac:dyDescent="0.25">
      <c r="C8451" s="48"/>
    </row>
    <row r="8452" spans="3:3" ht="15.75" customHeight="1" x14ac:dyDescent="0.25">
      <c r="C8452" s="48"/>
    </row>
    <row r="8453" spans="3:3" ht="15.75" customHeight="1" x14ac:dyDescent="0.25">
      <c r="C8453" s="48"/>
    </row>
    <row r="8454" spans="3:3" ht="15.75" customHeight="1" x14ac:dyDescent="0.25">
      <c r="C8454" s="48"/>
    </row>
    <row r="8455" spans="3:3" ht="15.75" customHeight="1" x14ac:dyDescent="0.25">
      <c r="C8455" s="48"/>
    </row>
    <row r="8456" spans="3:3" ht="15.75" customHeight="1" x14ac:dyDescent="0.25">
      <c r="C8456" s="48"/>
    </row>
    <row r="8457" spans="3:3" ht="15.75" customHeight="1" x14ac:dyDescent="0.25">
      <c r="C8457" s="48"/>
    </row>
    <row r="8458" spans="3:3" ht="15.75" customHeight="1" x14ac:dyDescent="0.25">
      <c r="C8458" s="48"/>
    </row>
    <row r="8459" spans="3:3" ht="15.75" customHeight="1" x14ac:dyDescent="0.25">
      <c r="C8459" s="48"/>
    </row>
    <row r="8460" spans="3:3" ht="15.75" customHeight="1" x14ac:dyDescent="0.25">
      <c r="C8460" s="48"/>
    </row>
    <row r="8461" spans="3:3" ht="15.75" customHeight="1" x14ac:dyDescent="0.25">
      <c r="C8461" s="48"/>
    </row>
    <row r="8462" spans="3:3" ht="15.75" customHeight="1" x14ac:dyDescent="0.25">
      <c r="C8462" s="48"/>
    </row>
    <row r="8463" spans="3:3" ht="15.75" customHeight="1" x14ac:dyDescent="0.25">
      <c r="C8463" s="48"/>
    </row>
    <row r="8464" spans="3:3" ht="15.75" customHeight="1" x14ac:dyDescent="0.25">
      <c r="C8464" s="48"/>
    </row>
    <row r="8465" spans="3:3" ht="15.75" customHeight="1" x14ac:dyDescent="0.25">
      <c r="C8465" s="48"/>
    </row>
    <row r="8466" spans="3:3" ht="15.75" customHeight="1" x14ac:dyDescent="0.25">
      <c r="C8466" s="48"/>
    </row>
    <row r="8467" spans="3:3" ht="15.75" customHeight="1" x14ac:dyDescent="0.25">
      <c r="C8467" s="48"/>
    </row>
    <row r="8468" spans="3:3" ht="15.75" customHeight="1" x14ac:dyDescent="0.25">
      <c r="C8468" s="48"/>
    </row>
    <row r="8469" spans="3:3" ht="15.75" customHeight="1" x14ac:dyDescent="0.25">
      <c r="C8469" s="48"/>
    </row>
    <row r="8470" spans="3:3" ht="15.75" customHeight="1" x14ac:dyDescent="0.25">
      <c r="C8470" s="48"/>
    </row>
    <row r="8471" spans="3:3" ht="15.75" customHeight="1" x14ac:dyDescent="0.25">
      <c r="C8471" s="48"/>
    </row>
    <row r="8472" spans="3:3" ht="15.75" customHeight="1" x14ac:dyDescent="0.25">
      <c r="C8472" s="48"/>
    </row>
    <row r="8473" spans="3:3" ht="15.75" customHeight="1" x14ac:dyDescent="0.25">
      <c r="C8473" s="48"/>
    </row>
    <row r="8474" spans="3:3" ht="15.75" customHeight="1" x14ac:dyDescent="0.25">
      <c r="C8474" s="48"/>
    </row>
    <row r="8475" spans="3:3" ht="15.75" customHeight="1" x14ac:dyDescent="0.25">
      <c r="C8475" s="48"/>
    </row>
    <row r="8476" spans="3:3" ht="15.75" customHeight="1" x14ac:dyDescent="0.25">
      <c r="C8476" s="48"/>
    </row>
    <row r="8477" spans="3:3" ht="15.75" customHeight="1" x14ac:dyDescent="0.25">
      <c r="C8477" s="48"/>
    </row>
    <row r="8478" spans="3:3" ht="15.75" customHeight="1" x14ac:dyDescent="0.25">
      <c r="C8478" s="48"/>
    </row>
    <row r="8479" spans="3:3" ht="15.75" customHeight="1" x14ac:dyDescent="0.25">
      <c r="C8479" s="48"/>
    </row>
    <row r="8480" spans="3:3" ht="15.75" customHeight="1" x14ac:dyDescent="0.25">
      <c r="C8480" s="48"/>
    </row>
    <row r="8481" spans="3:3" ht="15.75" customHeight="1" x14ac:dyDescent="0.25">
      <c r="C8481" s="48"/>
    </row>
    <row r="8482" spans="3:3" ht="15.75" customHeight="1" x14ac:dyDescent="0.25">
      <c r="C8482" s="48"/>
    </row>
    <row r="8483" spans="3:3" ht="15.75" customHeight="1" x14ac:dyDescent="0.25">
      <c r="C8483" s="48"/>
    </row>
    <row r="8484" spans="3:3" ht="15.75" customHeight="1" x14ac:dyDescent="0.25">
      <c r="C8484" s="48"/>
    </row>
    <row r="8485" spans="3:3" ht="15.75" customHeight="1" x14ac:dyDescent="0.25">
      <c r="C8485" s="48"/>
    </row>
    <row r="8486" spans="3:3" ht="15.75" customHeight="1" x14ac:dyDescent="0.25">
      <c r="C8486" s="48"/>
    </row>
    <row r="8487" spans="3:3" ht="15.75" customHeight="1" x14ac:dyDescent="0.25">
      <c r="C8487" s="48"/>
    </row>
    <row r="8488" spans="3:3" ht="15.75" customHeight="1" x14ac:dyDescent="0.25">
      <c r="C8488" s="48"/>
    </row>
    <row r="8489" spans="3:3" ht="15.75" customHeight="1" x14ac:dyDescent="0.25">
      <c r="C8489" s="48"/>
    </row>
    <row r="8490" spans="3:3" ht="15.75" customHeight="1" x14ac:dyDescent="0.25">
      <c r="C8490" s="48"/>
    </row>
    <row r="8491" spans="3:3" ht="15.75" customHeight="1" x14ac:dyDescent="0.25">
      <c r="C8491" s="48"/>
    </row>
    <row r="8492" spans="3:3" ht="15.75" customHeight="1" x14ac:dyDescent="0.25">
      <c r="C8492" s="48"/>
    </row>
    <row r="8493" spans="3:3" ht="15.75" customHeight="1" x14ac:dyDescent="0.25">
      <c r="C8493" s="48"/>
    </row>
    <row r="8494" spans="3:3" ht="15.75" customHeight="1" x14ac:dyDescent="0.25">
      <c r="C8494" s="48"/>
    </row>
    <row r="8495" spans="3:3" ht="15.75" customHeight="1" x14ac:dyDescent="0.25">
      <c r="C8495" s="48"/>
    </row>
    <row r="8496" spans="3:3" ht="15.75" customHeight="1" x14ac:dyDescent="0.25">
      <c r="C8496" s="48"/>
    </row>
    <row r="8497" spans="3:3" ht="15.75" customHeight="1" x14ac:dyDescent="0.25">
      <c r="C8497" s="48"/>
    </row>
    <row r="8498" spans="3:3" ht="15.75" customHeight="1" x14ac:dyDescent="0.25">
      <c r="C8498" s="48"/>
    </row>
    <row r="8499" spans="3:3" ht="15.75" customHeight="1" x14ac:dyDescent="0.25">
      <c r="C8499" s="48"/>
    </row>
    <row r="8500" spans="3:3" ht="15.75" customHeight="1" x14ac:dyDescent="0.25">
      <c r="C8500" s="48"/>
    </row>
    <row r="8501" spans="3:3" ht="15.75" customHeight="1" x14ac:dyDescent="0.25">
      <c r="C8501" s="48"/>
    </row>
    <row r="8502" spans="3:3" ht="15.75" customHeight="1" x14ac:dyDescent="0.25">
      <c r="C8502" s="48"/>
    </row>
    <row r="8503" spans="3:3" ht="15.75" customHeight="1" x14ac:dyDescent="0.25">
      <c r="C8503" s="48"/>
    </row>
    <row r="8504" spans="3:3" ht="15.75" customHeight="1" x14ac:dyDescent="0.25">
      <c r="C8504" s="48"/>
    </row>
    <row r="8505" spans="3:3" ht="15.75" customHeight="1" x14ac:dyDescent="0.25">
      <c r="C8505" s="48"/>
    </row>
    <row r="8506" spans="3:3" ht="15.75" customHeight="1" x14ac:dyDescent="0.25">
      <c r="C8506" s="48"/>
    </row>
    <row r="8507" spans="3:3" ht="15.75" customHeight="1" x14ac:dyDescent="0.25">
      <c r="C8507" s="48"/>
    </row>
    <row r="8508" spans="3:3" ht="15.75" customHeight="1" x14ac:dyDescent="0.25">
      <c r="C8508" s="48"/>
    </row>
    <row r="8509" spans="3:3" ht="15.75" customHeight="1" x14ac:dyDescent="0.25">
      <c r="C8509" s="48"/>
    </row>
    <row r="8510" spans="3:3" ht="15.75" customHeight="1" x14ac:dyDescent="0.25">
      <c r="C8510" s="48"/>
    </row>
    <row r="8511" spans="3:3" ht="15.75" customHeight="1" x14ac:dyDescent="0.25">
      <c r="C8511" s="48"/>
    </row>
    <row r="8512" spans="3:3" ht="15.75" customHeight="1" x14ac:dyDescent="0.25">
      <c r="C8512" s="48"/>
    </row>
    <row r="8513" spans="3:3" ht="15.75" customHeight="1" x14ac:dyDescent="0.25">
      <c r="C8513" s="48"/>
    </row>
    <row r="8514" spans="3:3" ht="15.75" customHeight="1" x14ac:dyDescent="0.25">
      <c r="C8514" s="48"/>
    </row>
    <row r="8515" spans="3:3" ht="15.75" customHeight="1" x14ac:dyDescent="0.25">
      <c r="C8515" s="48"/>
    </row>
    <row r="8516" spans="3:3" ht="15.75" customHeight="1" x14ac:dyDescent="0.25">
      <c r="C8516" s="48"/>
    </row>
    <row r="8517" spans="3:3" ht="15.75" customHeight="1" x14ac:dyDescent="0.25">
      <c r="C8517" s="48"/>
    </row>
    <row r="8518" spans="3:3" ht="15.75" customHeight="1" x14ac:dyDescent="0.25">
      <c r="C8518" s="48"/>
    </row>
    <row r="8519" spans="3:3" ht="15.75" customHeight="1" x14ac:dyDescent="0.25">
      <c r="C8519" s="48"/>
    </row>
    <row r="8520" spans="3:3" ht="15.75" customHeight="1" x14ac:dyDescent="0.25">
      <c r="C8520" s="48"/>
    </row>
    <row r="8521" spans="3:3" ht="15.75" customHeight="1" x14ac:dyDescent="0.25">
      <c r="C8521" s="48"/>
    </row>
    <row r="8522" spans="3:3" ht="15.75" customHeight="1" x14ac:dyDescent="0.25">
      <c r="C8522" s="48"/>
    </row>
    <row r="8523" spans="3:3" ht="15.75" customHeight="1" x14ac:dyDescent="0.25">
      <c r="C8523" s="48"/>
    </row>
    <row r="8524" spans="3:3" ht="15.75" customHeight="1" x14ac:dyDescent="0.25">
      <c r="C8524" s="48"/>
    </row>
    <row r="8525" spans="3:3" ht="15.75" customHeight="1" x14ac:dyDescent="0.25">
      <c r="C8525" s="48"/>
    </row>
    <row r="8526" spans="3:3" ht="15.75" customHeight="1" x14ac:dyDescent="0.25">
      <c r="C8526" s="48"/>
    </row>
    <row r="8527" spans="3:3" ht="15.75" customHeight="1" x14ac:dyDescent="0.25">
      <c r="C8527" s="48"/>
    </row>
    <row r="8528" spans="3:3" ht="15.75" customHeight="1" x14ac:dyDescent="0.25">
      <c r="C8528" s="48"/>
    </row>
    <row r="8529" spans="3:3" ht="15.75" customHeight="1" x14ac:dyDescent="0.25">
      <c r="C8529" s="48"/>
    </row>
    <row r="8530" spans="3:3" ht="15.75" customHeight="1" x14ac:dyDescent="0.25">
      <c r="C8530" s="48"/>
    </row>
    <row r="8531" spans="3:3" ht="15.75" customHeight="1" x14ac:dyDescent="0.25">
      <c r="C8531" s="48"/>
    </row>
    <row r="8532" spans="3:3" ht="15.75" customHeight="1" x14ac:dyDescent="0.25">
      <c r="C8532" s="48"/>
    </row>
    <row r="8533" spans="3:3" ht="15.75" customHeight="1" x14ac:dyDescent="0.25">
      <c r="C8533" s="48"/>
    </row>
    <row r="8534" spans="3:3" ht="15.75" customHeight="1" x14ac:dyDescent="0.25">
      <c r="C8534" s="48"/>
    </row>
    <row r="8535" spans="3:3" ht="15.75" customHeight="1" x14ac:dyDescent="0.25">
      <c r="C8535" s="48"/>
    </row>
    <row r="8536" spans="3:3" ht="15.75" customHeight="1" x14ac:dyDescent="0.25">
      <c r="C8536" s="48"/>
    </row>
    <row r="8537" spans="3:3" ht="15.75" customHeight="1" x14ac:dyDescent="0.25">
      <c r="C8537" s="48"/>
    </row>
    <row r="8538" spans="3:3" ht="15.75" customHeight="1" x14ac:dyDescent="0.25">
      <c r="C8538" s="48"/>
    </row>
    <row r="8539" spans="3:3" ht="15.75" customHeight="1" x14ac:dyDescent="0.25">
      <c r="C8539" s="48"/>
    </row>
    <row r="8540" spans="3:3" ht="15.75" customHeight="1" x14ac:dyDescent="0.25">
      <c r="C8540" s="48"/>
    </row>
    <row r="8541" spans="3:3" ht="15.75" customHeight="1" x14ac:dyDescent="0.25">
      <c r="C8541" s="48"/>
    </row>
    <row r="8542" spans="3:3" ht="15.75" customHeight="1" x14ac:dyDescent="0.25">
      <c r="C8542" s="48"/>
    </row>
    <row r="8543" spans="3:3" ht="15.75" customHeight="1" x14ac:dyDescent="0.25">
      <c r="C8543" s="48"/>
    </row>
    <row r="8544" spans="3:3" ht="15.75" customHeight="1" x14ac:dyDescent="0.25">
      <c r="C8544" s="48"/>
    </row>
    <row r="8545" spans="3:3" ht="15.75" customHeight="1" x14ac:dyDescent="0.25">
      <c r="C8545" s="48"/>
    </row>
    <row r="8546" spans="3:3" ht="15.75" customHeight="1" x14ac:dyDescent="0.25">
      <c r="C8546" s="48"/>
    </row>
    <row r="8547" spans="3:3" ht="15.75" customHeight="1" x14ac:dyDescent="0.25">
      <c r="C8547" s="48"/>
    </row>
    <row r="8548" spans="3:3" ht="15.75" customHeight="1" x14ac:dyDescent="0.25">
      <c r="C8548" s="48"/>
    </row>
    <row r="8549" spans="3:3" ht="15.75" customHeight="1" x14ac:dyDescent="0.25">
      <c r="C8549" s="48"/>
    </row>
    <row r="8550" spans="3:3" ht="15.75" customHeight="1" x14ac:dyDescent="0.25">
      <c r="C8550" s="48"/>
    </row>
    <row r="8551" spans="3:3" ht="15.75" customHeight="1" x14ac:dyDescent="0.25">
      <c r="C8551" s="48"/>
    </row>
    <row r="8552" spans="3:3" ht="15.75" customHeight="1" x14ac:dyDescent="0.25">
      <c r="C8552" s="48"/>
    </row>
    <row r="8553" spans="3:3" ht="15.75" customHeight="1" x14ac:dyDescent="0.25">
      <c r="C8553" s="48"/>
    </row>
    <row r="8554" spans="3:3" ht="15.75" customHeight="1" x14ac:dyDescent="0.25">
      <c r="C8554" s="48"/>
    </row>
    <row r="8555" spans="3:3" ht="15.75" customHeight="1" x14ac:dyDescent="0.25">
      <c r="C8555" s="48"/>
    </row>
    <row r="8556" spans="3:3" ht="15.75" customHeight="1" x14ac:dyDescent="0.25">
      <c r="C8556" s="48"/>
    </row>
    <row r="8557" spans="3:3" ht="15.75" customHeight="1" x14ac:dyDescent="0.25">
      <c r="C8557" s="48"/>
    </row>
    <row r="8558" spans="3:3" ht="15.75" customHeight="1" x14ac:dyDescent="0.25">
      <c r="C8558" s="48"/>
    </row>
    <row r="8559" spans="3:3" ht="15.75" customHeight="1" x14ac:dyDescent="0.25">
      <c r="C8559" s="48"/>
    </row>
    <row r="8560" spans="3:3" ht="15.75" customHeight="1" x14ac:dyDescent="0.25">
      <c r="C8560" s="48"/>
    </row>
    <row r="8561" spans="3:3" ht="15.75" customHeight="1" x14ac:dyDescent="0.25">
      <c r="C8561" s="48"/>
    </row>
    <row r="8562" spans="3:3" ht="15.75" customHeight="1" x14ac:dyDescent="0.25">
      <c r="C8562" s="48"/>
    </row>
    <row r="8563" spans="3:3" ht="15.75" customHeight="1" x14ac:dyDescent="0.25">
      <c r="C8563" s="48"/>
    </row>
    <row r="8564" spans="3:3" ht="15.75" customHeight="1" x14ac:dyDescent="0.25">
      <c r="C8564" s="48"/>
    </row>
    <row r="8565" spans="3:3" ht="15.75" customHeight="1" x14ac:dyDescent="0.25">
      <c r="C8565" s="48"/>
    </row>
    <row r="8566" spans="3:3" ht="15.75" customHeight="1" x14ac:dyDescent="0.25">
      <c r="C8566" s="48"/>
    </row>
    <row r="8567" spans="3:3" ht="15.75" customHeight="1" x14ac:dyDescent="0.25">
      <c r="C8567" s="48"/>
    </row>
    <row r="8568" spans="3:3" ht="15.75" customHeight="1" x14ac:dyDescent="0.25">
      <c r="C8568" s="48"/>
    </row>
    <row r="8569" spans="3:3" ht="15.75" customHeight="1" x14ac:dyDescent="0.25">
      <c r="C8569" s="48"/>
    </row>
    <row r="8570" spans="3:3" ht="15.75" customHeight="1" x14ac:dyDescent="0.25">
      <c r="C8570" s="48"/>
    </row>
    <row r="8571" spans="3:3" ht="15.75" customHeight="1" x14ac:dyDescent="0.25">
      <c r="C8571" s="48"/>
    </row>
    <row r="8572" spans="3:3" ht="15.75" customHeight="1" x14ac:dyDescent="0.25">
      <c r="C8572" s="48"/>
    </row>
    <row r="8573" spans="3:3" ht="15.75" customHeight="1" x14ac:dyDescent="0.25">
      <c r="C8573" s="48"/>
    </row>
    <row r="8574" spans="3:3" ht="15.75" customHeight="1" x14ac:dyDescent="0.25">
      <c r="C8574" s="48"/>
    </row>
    <row r="8575" spans="3:3" ht="15.75" customHeight="1" x14ac:dyDescent="0.25">
      <c r="C8575" s="48"/>
    </row>
    <row r="8576" spans="3:3" ht="15.75" customHeight="1" x14ac:dyDescent="0.25">
      <c r="C8576" s="48"/>
    </row>
    <row r="8577" spans="3:3" ht="15.75" customHeight="1" x14ac:dyDescent="0.25">
      <c r="C8577" s="48"/>
    </row>
    <row r="8578" spans="3:3" ht="15.75" customHeight="1" x14ac:dyDescent="0.25">
      <c r="C8578" s="48"/>
    </row>
    <row r="8579" spans="3:3" ht="15.75" customHeight="1" x14ac:dyDescent="0.25">
      <c r="C8579" s="48"/>
    </row>
    <row r="8580" spans="3:3" ht="15.75" customHeight="1" x14ac:dyDescent="0.25">
      <c r="C8580" s="48"/>
    </row>
    <row r="8581" spans="3:3" ht="15.75" customHeight="1" x14ac:dyDescent="0.25">
      <c r="C8581" s="48"/>
    </row>
    <row r="8582" spans="3:3" ht="15.75" customHeight="1" x14ac:dyDescent="0.25">
      <c r="C8582" s="48"/>
    </row>
    <row r="8583" spans="3:3" ht="15.75" customHeight="1" x14ac:dyDescent="0.25">
      <c r="C8583" s="48"/>
    </row>
    <row r="8584" spans="3:3" ht="15.75" customHeight="1" x14ac:dyDescent="0.25">
      <c r="C8584" s="48"/>
    </row>
    <row r="8585" spans="3:3" ht="15.75" customHeight="1" x14ac:dyDescent="0.25">
      <c r="C8585" s="48"/>
    </row>
    <row r="8586" spans="3:3" ht="15.75" customHeight="1" x14ac:dyDescent="0.25">
      <c r="C8586" s="48"/>
    </row>
    <row r="8587" spans="3:3" ht="15.75" customHeight="1" x14ac:dyDescent="0.25">
      <c r="C8587" s="48"/>
    </row>
    <row r="8588" spans="3:3" ht="15.75" customHeight="1" x14ac:dyDescent="0.25">
      <c r="C8588" s="48"/>
    </row>
    <row r="8589" spans="3:3" ht="15.75" customHeight="1" x14ac:dyDescent="0.25">
      <c r="C8589" s="48"/>
    </row>
    <row r="8590" spans="3:3" ht="15.75" customHeight="1" x14ac:dyDescent="0.25">
      <c r="C8590" s="48"/>
    </row>
    <row r="8591" spans="3:3" ht="15.75" customHeight="1" x14ac:dyDescent="0.25">
      <c r="C8591" s="48"/>
    </row>
    <row r="8592" spans="3:3" ht="15.75" customHeight="1" x14ac:dyDescent="0.25">
      <c r="C8592" s="48"/>
    </row>
    <row r="8593" spans="3:3" ht="15.75" customHeight="1" x14ac:dyDescent="0.25">
      <c r="C8593" s="48"/>
    </row>
    <row r="8594" spans="3:3" ht="15.75" customHeight="1" x14ac:dyDescent="0.25">
      <c r="C8594" s="48"/>
    </row>
    <row r="8595" spans="3:3" ht="15.75" customHeight="1" x14ac:dyDescent="0.25">
      <c r="C8595" s="48"/>
    </row>
    <row r="8596" spans="3:3" ht="15.75" customHeight="1" x14ac:dyDescent="0.25">
      <c r="C8596" s="48"/>
    </row>
    <row r="8597" spans="3:3" ht="15.75" customHeight="1" x14ac:dyDescent="0.25">
      <c r="C8597" s="48"/>
    </row>
    <row r="8598" spans="3:3" ht="15.75" customHeight="1" x14ac:dyDescent="0.25">
      <c r="C8598" s="48"/>
    </row>
    <row r="8599" spans="3:3" ht="15.75" customHeight="1" x14ac:dyDescent="0.25">
      <c r="C8599" s="48"/>
    </row>
    <row r="8600" spans="3:3" ht="15.75" customHeight="1" x14ac:dyDescent="0.25">
      <c r="C8600" s="48"/>
    </row>
    <row r="8601" spans="3:3" ht="15.75" customHeight="1" x14ac:dyDescent="0.25">
      <c r="C8601" s="48"/>
    </row>
    <row r="8602" spans="3:3" ht="15.75" customHeight="1" x14ac:dyDescent="0.25">
      <c r="C8602" s="48"/>
    </row>
    <row r="8603" spans="3:3" ht="15.75" customHeight="1" x14ac:dyDescent="0.25">
      <c r="C8603" s="48"/>
    </row>
    <row r="8604" spans="3:3" ht="15.75" customHeight="1" x14ac:dyDescent="0.25">
      <c r="C8604" s="48"/>
    </row>
    <row r="8605" spans="3:3" ht="15.75" customHeight="1" x14ac:dyDescent="0.25">
      <c r="C8605" s="48"/>
    </row>
    <row r="8606" spans="3:3" ht="15.75" customHeight="1" x14ac:dyDescent="0.25">
      <c r="C8606" s="48"/>
    </row>
    <row r="8607" spans="3:3" ht="15.75" customHeight="1" x14ac:dyDescent="0.25">
      <c r="C8607" s="48"/>
    </row>
    <row r="8608" spans="3:3" ht="15.75" customHeight="1" x14ac:dyDescent="0.25">
      <c r="C8608" s="48"/>
    </row>
    <row r="8609" spans="3:3" ht="15.75" customHeight="1" x14ac:dyDescent="0.25">
      <c r="C8609" s="48"/>
    </row>
    <row r="8610" spans="3:3" ht="15.75" customHeight="1" x14ac:dyDescent="0.25">
      <c r="C8610" s="48"/>
    </row>
    <row r="8611" spans="3:3" ht="15.75" customHeight="1" x14ac:dyDescent="0.25">
      <c r="C8611" s="48"/>
    </row>
    <row r="8612" spans="3:3" ht="15.75" customHeight="1" x14ac:dyDescent="0.25">
      <c r="C8612" s="48"/>
    </row>
    <row r="8613" spans="3:3" ht="15.75" customHeight="1" x14ac:dyDescent="0.25">
      <c r="C8613" s="48"/>
    </row>
    <row r="8614" spans="3:3" ht="15.75" customHeight="1" x14ac:dyDescent="0.25">
      <c r="C8614" s="48"/>
    </row>
    <row r="8615" spans="3:3" ht="15.75" customHeight="1" x14ac:dyDescent="0.25">
      <c r="C8615" s="48"/>
    </row>
    <row r="8616" spans="3:3" ht="15.75" customHeight="1" x14ac:dyDescent="0.25">
      <c r="C8616" s="48"/>
    </row>
    <row r="8617" spans="3:3" ht="15.75" customHeight="1" x14ac:dyDescent="0.25">
      <c r="C8617" s="48"/>
    </row>
    <row r="8618" spans="3:3" ht="15.75" customHeight="1" x14ac:dyDescent="0.25">
      <c r="C8618" s="48"/>
    </row>
    <row r="8619" spans="3:3" ht="15.75" customHeight="1" x14ac:dyDescent="0.25">
      <c r="C8619" s="48"/>
    </row>
    <row r="8620" spans="3:3" ht="15.75" customHeight="1" x14ac:dyDescent="0.25">
      <c r="C8620" s="48"/>
    </row>
    <row r="8621" spans="3:3" ht="15.75" customHeight="1" x14ac:dyDescent="0.25">
      <c r="C8621" s="48"/>
    </row>
    <row r="8622" spans="3:3" ht="15.75" customHeight="1" x14ac:dyDescent="0.25">
      <c r="C8622" s="48"/>
    </row>
    <row r="8623" spans="3:3" ht="15.75" customHeight="1" x14ac:dyDescent="0.25">
      <c r="C8623" s="48"/>
    </row>
    <row r="8624" spans="3:3" ht="15.75" customHeight="1" x14ac:dyDescent="0.25">
      <c r="C8624" s="48"/>
    </row>
    <row r="8625" spans="3:3" ht="15.75" customHeight="1" x14ac:dyDescent="0.25">
      <c r="C8625" s="48"/>
    </row>
    <row r="8626" spans="3:3" ht="15.75" customHeight="1" x14ac:dyDescent="0.25">
      <c r="C8626" s="48"/>
    </row>
    <row r="8627" spans="3:3" ht="15.75" customHeight="1" x14ac:dyDescent="0.25">
      <c r="C8627" s="48"/>
    </row>
    <row r="8628" spans="3:3" ht="15.75" customHeight="1" x14ac:dyDescent="0.25">
      <c r="C8628" s="48"/>
    </row>
    <row r="8629" spans="3:3" ht="15.75" customHeight="1" x14ac:dyDescent="0.25">
      <c r="C8629" s="48"/>
    </row>
    <row r="8630" spans="3:3" ht="15.75" customHeight="1" x14ac:dyDescent="0.25">
      <c r="C8630" s="48"/>
    </row>
    <row r="8631" spans="3:3" ht="15.75" customHeight="1" x14ac:dyDescent="0.25">
      <c r="C8631" s="48"/>
    </row>
    <row r="8632" spans="3:3" ht="15.75" customHeight="1" x14ac:dyDescent="0.25">
      <c r="C8632" s="48"/>
    </row>
    <row r="8633" spans="3:3" ht="15.75" customHeight="1" x14ac:dyDescent="0.25">
      <c r="C8633" s="48"/>
    </row>
    <row r="8634" spans="3:3" ht="15.75" customHeight="1" x14ac:dyDescent="0.25">
      <c r="C8634" s="48"/>
    </row>
    <row r="8635" spans="3:3" ht="15.75" customHeight="1" x14ac:dyDescent="0.25">
      <c r="C8635" s="48"/>
    </row>
    <row r="8636" spans="3:3" ht="15.75" customHeight="1" x14ac:dyDescent="0.25">
      <c r="C8636" s="48"/>
    </row>
    <row r="8637" spans="3:3" ht="15.75" customHeight="1" x14ac:dyDescent="0.25">
      <c r="C8637" s="48"/>
    </row>
    <row r="8638" spans="3:3" ht="15.75" customHeight="1" x14ac:dyDescent="0.25">
      <c r="C8638" s="48"/>
    </row>
    <row r="8639" spans="3:3" ht="15.75" customHeight="1" x14ac:dyDescent="0.25">
      <c r="C8639" s="48"/>
    </row>
    <row r="8640" spans="3:3" ht="15.75" customHeight="1" x14ac:dyDescent="0.25">
      <c r="C8640" s="48"/>
    </row>
    <row r="8641" spans="3:3" ht="15.75" customHeight="1" x14ac:dyDescent="0.25">
      <c r="C8641" s="48"/>
    </row>
    <row r="8642" spans="3:3" ht="15.75" customHeight="1" x14ac:dyDescent="0.25">
      <c r="C8642" s="48"/>
    </row>
    <row r="8643" spans="3:3" ht="15.75" customHeight="1" x14ac:dyDescent="0.25">
      <c r="C8643" s="48"/>
    </row>
    <row r="8644" spans="3:3" ht="15.75" customHeight="1" x14ac:dyDescent="0.25">
      <c r="C8644" s="48"/>
    </row>
    <row r="8645" spans="3:3" ht="15.75" customHeight="1" x14ac:dyDescent="0.25">
      <c r="C8645" s="48"/>
    </row>
    <row r="8646" spans="3:3" ht="15.75" customHeight="1" x14ac:dyDescent="0.25">
      <c r="C8646" s="48"/>
    </row>
    <row r="8647" spans="3:3" ht="15.75" customHeight="1" x14ac:dyDescent="0.25">
      <c r="C8647" s="48"/>
    </row>
    <row r="8648" spans="3:3" ht="15.75" customHeight="1" x14ac:dyDescent="0.25">
      <c r="C8648" s="48"/>
    </row>
    <row r="8649" spans="3:3" ht="15.75" customHeight="1" x14ac:dyDescent="0.25">
      <c r="C8649" s="48"/>
    </row>
    <row r="8650" spans="3:3" ht="15.75" customHeight="1" x14ac:dyDescent="0.25">
      <c r="C8650" s="48"/>
    </row>
    <row r="8651" spans="3:3" ht="15.75" customHeight="1" x14ac:dyDescent="0.25">
      <c r="C8651" s="48"/>
    </row>
    <row r="8652" spans="3:3" ht="15.75" customHeight="1" x14ac:dyDescent="0.25">
      <c r="C8652" s="48"/>
    </row>
    <row r="8653" spans="3:3" ht="15.75" customHeight="1" x14ac:dyDescent="0.25">
      <c r="C8653" s="48"/>
    </row>
    <row r="8654" spans="3:3" ht="15.75" customHeight="1" x14ac:dyDescent="0.25">
      <c r="C8654" s="48"/>
    </row>
    <row r="8655" spans="3:3" ht="15.75" customHeight="1" x14ac:dyDescent="0.25">
      <c r="C8655" s="48"/>
    </row>
    <row r="8656" spans="3:3" ht="15.75" customHeight="1" x14ac:dyDescent="0.25">
      <c r="C8656" s="48"/>
    </row>
    <row r="8657" spans="3:3" ht="15.75" customHeight="1" x14ac:dyDescent="0.25">
      <c r="C8657" s="48"/>
    </row>
    <row r="8658" spans="3:3" ht="15.75" customHeight="1" x14ac:dyDescent="0.25">
      <c r="C8658" s="48"/>
    </row>
    <row r="8659" spans="3:3" ht="15.75" customHeight="1" x14ac:dyDescent="0.25">
      <c r="C8659" s="48"/>
    </row>
    <row r="8660" spans="3:3" ht="15.75" customHeight="1" x14ac:dyDescent="0.25">
      <c r="C8660" s="48"/>
    </row>
    <row r="8661" spans="3:3" ht="15.75" customHeight="1" x14ac:dyDescent="0.25">
      <c r="C8661" s="48"/>
    </row>
    <row r="8662" spans="3:3" ht="15.75" customHeight="1" x14ac:dyDescent="0.25">
      <c r="C8662" s="48"/>
    </row>
    <row r="8663" spans="3:3" ht="15.75" customHeight="1" x14ac:dyDescent="0.25">
      <c r="C8663" s="48"/>
    </row>
    <row r="8664" spans="3:3" ht="15.75" customHeight="1" x14ac:dyDescent="0.25">
      <c r="C8664" s="48"/>
    </row>
    <row r="8665" spans="3:3" ht="15.75" customHeight="1" x14ac:dyDescent="0.25">
      <c r="C8665" s="48"/>
    </row>
    <row r="8666" spans="3:3" ht="15.75" customHeight="1" x14ac:dyDescent="0.25">
      <c r="C8666" s="48"/>
    </row>
    <row r="8667" spans="3:3" ht="15.75" customHeight="1" x14ac:dyDescent="0.25">
      <c r="C8667" s="48"/>
    </row>
    <row r="8668" spans="3:3" ht="15.75" customHeight="1" x14ac:dyDescent="0.25">
      <c r="C8668" s="48"/>
    </row>
    <row r="8669" spans="3:3" ht="15.75" customHeight="1" x14ac:dyDescent="0.25">
      <c r="C8669" s="48"/>
    </row>
    <row r="8670" spans="3:3" ht="15.75" customHeight="1" x14ac:dyDescent="0.25">
      <c r="C8670" s="48"/>
    </row>
    <row r="8671" spans="3:3" ht="15.75" customHeight="1" x14ac:dyDescent="0.25">
      <c r="C8671" s="48"/>
    </row>
    <row r="8672" spans="3:3" ht="15.75" customHeight="1" x14ac:dyDescent="0.25">
      <c r="C8672" s="48"/>
    </row>
    <row r="8673" spans="3:3" ht="15.75" customHeight="1" x14ac:dyDescent="0.25">
      <c r="C8673" s="48"/>
    </row>
    <row r="8674" spans="3:3" ht="15.75" customHeight="1" x14ac:dyDescent="0.25">
      <c r="C8674" s="48"/>
    </row>
    <row r="8675" spans="3:3" ht="15.75" customHeight="1" x14ac:dyDescent="0.25">
      <c r="C8675" s="48"/>
    </row>
    <row r="8676" spans="3:3" ht="15.75" customHeight="1" x14ac:dyDescent="0.25">
      <c r="C8676" s="48"/>
    </row>
    <row r="8677" spans="3:3" ht="15.75" customHeight="1" x14ac:dyDescent="0.25">
      <c r="C8677" s="48"/>
    </row>
    <row r="8678" spans="3:3" ht="15.75" customHeight="1" x14ac:dyDescent="0.25">
      <c r="C8678" s="48"/>
    </row>
    <row r="8679" spans="3:3" ht="15.75" customHeight="1" x14ac:dyDescent="0.25">
      <c r="C8679" s="48"/>
    </row>
    <row r="8680" spans="3:3" ht="15.75" customHeight="1" x14ac:dyDescent="0.25">
      <c r="C8680" s="48"/>
    </row>
    <row r="8681" spans="3:3" ht="15.75" customHeight="1" x14ac:dyDescent="0.25">
      <c r="C8681" s="48"/>
    </row>
    <row r="8682" spans="3:3" ht="15.75" customHeight="1" x14ac:dyDescent="0.25">
      <c r="C8682" s="48"/>
    </row>
    <row r="8683" spans="3:3" ht="15.75" customHeight="1" x14ac:dyDescent="0.25">
      <c r="C8683" s="48"/>
    </row>
    <row r="8684" spans="3:3" ht="15.75" customHeight="1" x14ac:dyDescent="0.25">
      <c r="C8684" s="48"/>
    </row>
    <row r="8685" spans="3:3" ht="15.75" customHeight="1" x14ac:dyDescent="0.25">
      <c r="C8685" s="48"/>
    </row>
    <row r="8686" spans="3:3" ht="15.75" customHeight="1" x14ac:dyDescent="0.25">
      <c r="C8686" s="48"/>
    </row>
    <row r="8687" spans="3:3" ht="15.75" customHeight="1" x14ac:dyDescent="0.25">
      <c r="C8687" s="48"/>
    </row>
    <row r="8688" spans="3:3" ht="15.75" customHeight="1" x14ac:dyDescent="0.25">
      <c r="C8688" s="48"/>
    </row>
    <row r="8689" spans="3:3" ht="15.75" customHeight="1" x14ac:dyDescent="0.25">
      <c r="C8689" s="48"/>
    </row>
    <row r="8690" spans="3:3" ht="15.75" customHeight="1" x14ac:dyDescent="0.25">
      <c r="C8690" s="48"/>
    </row>
    <row r="8691" spans="3:3" ht="15.75" customHeight="1" x14ac:dyDescent="0.25">
      <c r="C8691" s="48"/>
    </row>
    <row r="8692" spans="3:3" ht="15.75" customHeight="1" x14ac:dyDescent="0.25">
      <c r="C8692" s="48"/>
    </row>
    <row r="8693" spans="3:3" ht="15.75" customHeight="1" x14ac:dyDescent="0.25">
      <c r="C8693" s="48"/>
    </row>
    <row r="8694" spans="3:3" ht="15.75" customHeight="1" x14ac:dyDescent="0.25">
      <c r="C8694" s="48"/>
    </row>
    <row r="8695" spans="3:3" ht="15.75" customHeight="1" x14ac:dyDescent="0.25">
      <c r="C8695" s="48"/>
    </row>
    <row r="8696" spans="3:3" ht="15.75" customHeight="1" x14ac:dyDescent="0.25">
      <c r="C8696" s="48"/>
    </row>
    <row r="8697" spans="3:3" ht="15.75" customHeight="1" x14ac:dyDescent="0.25">
      <c r="C8697" s="48"/>
    </row>
    <row r="8698" spans="3:3" ht="15.75" customHeight="1" x14ac:dyDescent="0.25">
      <c r="C8698" s="48"/>
    </row>
    <row r="8699" spans="3:3" ht="15.75" customHeight="1" x14ac:dyDescent="0.25">
      <c r="C8699" s="48"/>
    </row>
    <row r="8700" spans="3:3" ht="15.75" customHeight="1" x14ac:dyDescent="0.25">
      <c r="C8700" s="48"/>
    </row>
    <row r="8701" spans="3:3" ht="15.75" customHeight="1" x14ac:dyDescent="0.25">
      <c r="C8701" s="48"/>
    </row>
    <row r="8702" spans="3:3" ht="15.75" customHeight="1" x14ac:dyDescent="0.25">
      <c r="C8702" s="48"/>
    </row>
    <row r="8703" spans="3:3" ht="15.75" customHeight="1" x14ac:dyDescent="0.25">
      <c r="C8703" s="48"/>
    </row>
    <row r="8704" spans="3:3" ht="15.75" customHeight="1" x14ac:dyDescent="0.25">
      <c r="C8704" s="48"/>
    </row>
    <row r="8705" spans="3:3" ht="15.75" customHeight="1" x14ac:dyDescent="0.25">
      <c r="C8705" s="48"/>
    </row>
    <row r="8706" spans="3:3" ht="15.75" customHeight="1" x14ac:dyDescent="0.25">
      <c r="C8706" s="48"/>
    </row>
    <row r="8707" spans="3:3" ht="15.75" customHeight="1" x14ac:dyDescent="0.25">
      <c r="C8707" s="48"/>
    </row>
    <row r="8708" spans="3:3" ht="15.75" customHeight="1" x14ac:dyDescent="0.25">
      <c r="C8708" s="48"/>
    </row>
    <row r="8709" spans="3:3" ht="15.75" customHeight="1" x14ac:dyDescent="0.25">
      <c r="C8709" s="48"/>
    </row>
    <row r="8710" spans="3:3" ht="15.75" customHeight="1" x14ac:dyDescent="0.25">
      <c r="C8710" s="48"/>
    </row>
    <row r="8711" spans="3:3" ht="15.75" customHeight="1" x14ac:dyDescent="0.25">
      <c r="C8711" s="48"/>
    </row>
    <row r="8712" spans="3:3" ht="15.75" customHeight="1" x14ac:dyDescent="0.25">
      <c r="C8712" s="48"/>
    </row>
    <row r="8713" spans="3:3" ht="15.75" customHeight="1" x14ac:dyDescent="0.25">
      <c r="C8713" s="48"/>
    </row>
    <row r="8714" spans="3:3" ht="15.75" customHeight="1" x14ac:dyDescent="0.25">
      <c r="C8714" s="48"/>
    </row>
    <row r="8715" spans="3:3" ht="15.75" customHeight="1" x14ac:dyDescent="0.25">
      <c r="C8715" s="48"/>
    </row>
    <row r="8716" spans="3:3" ht="15.75" customHeight="1" x14ac:dyDescent="0.25">
      <c r="C8716" s="48"/>
    </row>
    <row r="8717" spans="3:3" ht="15.75" customHeight="1" x14ac:dyDescent="0.25">
      <c r="C8717" s="48"/>
    </row>
    <row r="8718" spans="3:3" ht="15.75" customHeight="1" x14ac:dyDescent="0.25">
      <c r="C8718" s="48"/>
    </row>
    <row r="8719" spans="3:3" ht="15.75" customHeight="1" x14ac:dyDescent="0.25">
      <c r="C8719" s="48"/>
    </row>
    <row r="8720" spans="3:3" ht="15.75" customHeight="1" x14ac:dyDescent="0.25">
      <c r="C8720" s="48"/>
    </row>
    <row r="8721" spans="3:3" ht="15.75" customHeight="1" x14ac:dyDescent="0.25">
      <c r="C8721" s="48"/>
    </row>
    <row r="8722" spans="3:3" ht="15.75" customHeight="1" x14ac:dyDescent="0.25">
      <c r="C8722" s="48"/>
    </row>
    <row r="8723" spans="3:3" ht="15.75" customHeight="1" x14ac:dyDescent="0.25">
      <c r="C8723" s="48"/>
    </row>
    <row r="8724" spans="3:3" ht="15.75" customHeight="1" x14ac:dyDescent="0.25">
      <c r="C8724" s="48"/>
    </row>
    <row r="8725" spans="3:3" ht="15.75" customHeight="1" x14ac:dyDescent="0.25">
      <c r="C8725" s="48"/>
    </row>
    <row r="8726" spans="3:3" ht="15.75" customHeight="1" x14ac:dyDescent="0.25">
      <c r="C8726" s="48"/>
    </row>
    <row r="8727" spans="3:3" ht="15.75" customHeight="1" x14ac:dyDescent="0.25">
      <c r="C8727" s="48"/>
    </row>
    <row r="8728" spans="3:3" ht="15.75" customHeight="1" x14ac:dyDescent="0.25">
      <c r="C8728" s="48"/>
    </row>
    <row r="8729" spans="3:3" ht="15.75" customHeight="1" x14ac:dyDescent="0.25">
      <c r="C8729" s="48"/>
    </row>
    <row r="8730" spans="3:3" ht="15.75" customHeight="1" x14ac:dyDescent="0.25">
      <c r="C8730" s="48"/>
    </row>
    <row r="8731" spans="3:3" ht="15.75" customHeight="1" x14ac:dyDescent="0.25">
      <c r="C8731" s="48"/>
    </row>
    <row r="8732" spans="3:3" ht="15.75" customHeight="1" x14ac:dyDescent="0.25">
      <c r="C8732" s="48"/>
    </row>
    <row r="8733" spans="3:3" ht="15.75" customHeight="1" x14ac:dyDescent="0.25">
      <c r="C8733" s="48"/>
    </row>
    <row r="8734" spans="3:3" ht="15.75" customHeight="1" x14ac:dyDescent="0.25">
      <c r="C8734" s="48"/>
    </row>
    <row r="8735" spans="3:3" ht="15.75" customHeight="1" x14ac:dyDescent="0.25">
      <c r="C8735" s="48"/>
    </row>
    <row r="8736" spans="3:3" ht="15.75" customHeight="1" x14ac:dyDescent="0.25">
      <c r="C8736" s="48"/>
    </row>
    <row r="8737" spans="3:3" ht="15.75" customHeight="1" x14ac:dyDescent="0.25">
      <c r="C8737" s="48"/>
    </row>
    <row r="8738" spans="3:3" ht="15.75" customHeight="1" x14ac:dyDescent="0.25">
      <c r="C8738" s="48"/>
    </row>
    <row r="8739" spans="3:3" ht="15.75" customHeight="1" x14ac:dyDescent="0.25">
      <c r="C8739" s="48"/>
    </row>
    <row r="8740" spans="3:3" ht="15.75" customHeight="1" x14ac:dyDescent="0.25">
      <c r="C8740" s="48"/>
    </row>
    <row r="8741" spans="3:3" ht="15.75" customHeight="1" x14ac:dyDescent="0.25">
      <c r="C8741" s="48"/>
    </row>
    <row r="8742" spans="3:3" ht="15.75" customHeight="1" x14ac:dyDescent="0.25">
      <c r="C8742" s="48"/>
    </row>
    <row r="8743" spans="3:3" ht="15.75" customHeight="1" x14ac:dyDescent="0.25">
      <c r="C8743" s="48"/>
    </row>
    <row r="8744" spans="3:3" ht="15.75" customHeight="1" x14ac:dyDescent="0.25">
      <c r="C8744" s="48"/>
    </row>
    <row r="8745" spans="3:3" ht="15.75" customHeight="1" x14ac:dyDescent="0.25">
      <c r="C8745" s="48"/>
    </row>
    <row r="8746" spans="3:3" ht="15.75" customHeight="1" x14ac:dyDescent="0.25">
      <c r="C8746" s="48"/>
    </row>
    <row r="8747" spans="3:3" ht="15.75" customHeight="1" x14ac:dyDescent="0.25">
      <c r="C8747" s="48"/>
    </row>
    <row r="8748" spans="3:3" ht="15.75" customHeight="1" x14ac:dyDescent="0.25">
      <c r="C8748" s="48"/>
    </row>
    <row r="8749" spans="3:3" ht="15.75" customHeight="1" x14ac:dyDescent="0.25">
      <c r="C8749" s="48"/>
    </row>
    <row r="8750" spans="3:3" ht="15.75" customHeight="1" x14ac:dyDescent="0.25">
      <c r="C8750" s="48"/>
    </row>
    <row r="8751" spans="3:3" ht="15.75" customHeight="1" x14ac:dyDescent="0.25">
      <c r="C8751" s="48"/>
    </row>
    <row r="8752" spans="3:3" ht="15.75" customHeight="1" x14ac:dyDescent="0.25">
      <c r="C8752" s="48"/>
    </row>
    <row r="8753" spans="3:3" ht="15.75" customHeight="1" x14ac:dyDescent="0.25">
      <c r="C8753" s="48"/>
    </row>
    <row r="8754" spans="3:3" ht="15.75" customHeight="1" x14ac:dyDescent="0.25">
      <c r="C8754" s="48"/>
    </row>
    <row r="8755" spans="3:3" ht="15.75" customHeight="1" x14ac:dyDescent="0.25">
      <c r="C8755" s="48"/>
    </row>
    <row r="8756" spans="3:3" ht="15.75" customHeight="1" x14ac:dyDescent="0.25">
      <c r="C8756" s="48"/>
    </row>
    <row r="8757" spans="3:3" ht="15.75" customHeight="1" x14ac:dyDescent="0.25">
      <c r="C8757" s="48"/>
    </row>
    <row r="8758" spans="3:3" ht="15.75" customHeight="1" x14ac:dyDescent="0.25">
      <c r="C8758" s="48"/>
    </row>
    <row r="8759" spans="3:3" ht="15.75" customHeight="1" x14ac:dyDescent="0.25">
      <c r="C8759" s="48"/>
    </row>
    <row r="8760" spans="3:3" ht="15.75" customHeight="1" x14ac:dyDescent="0.25">
      <c r="C8760" s="48"/>
    </row>
    <row r="8761" spans="3:3" ht="15.75" customHeight="1" x14ac:dyDescent="0.25">
      <c r="C8761" s="48"/>
    </row>
    <row r="8762" spans="3:3" ht="15.75" customHeight="1" x14ac:dyDescent="0.25">
      <c r="C8762" s="48"/>
    </row>
    <row r="8763" spans="3:3" ht="15.75" customHeight="1" x14ac:dyDescent="0.25">
      <c r="C8763" s="48"/>
    </row>
    <row r="8764" spans="3:3" ht="15.75" customHeight="1" x14ac:dyDescent="0.25">
      <c r="C8764" s="48"/>
    </row>
    <row r="8765" spans="3:3" ht="15.75" customHeight="1" x14ac:dyDescent="0.25">
      <c r="C8765" s="48"/>
    </row>
    <row r="8766" spans="3:3" ht="15.75" customHeight="1" x14ac:dyDescent="0.25">
      <c r="C8766" s="48"/>
    </row>
    <row r="8767" spans="3:3" ht="15.75" customHeight="1" x14ac:dyDescent="0.25">
      <c r="C8767" s="48"/>
    </row>
    <row r="8768" spans="3:3" ht="15.75" customHeight="1" x14ac:dyDescent="0.25">
      <c r="C8768" s="48"/>
    </row>
    <row r="8769" spans="3:3" ht="15.75" customHeight="1" x14ac:dyDescent="0.25">
      <c r="C8769" s="48"/>
    </row>
    <row r="8770" spans="3:3" ht="15.75" customHeight="1" x14ac:dyDescent="0.25">
      <c r="C8770" s="48"/>
    </row>
    <row r="8771" spans="3:3" ht="15.75" customHeight="1" x14ac:dyDescent="0.25">
      <c r="C8771" s="48"/>
    </row>
    <row r="8772" spans="3:3" ht="15.75" customHeight="1" x14ac:dyDescent="0.25">
      <c r="C8772" s="48"/>
    </row>
    <row r="8773" spans="3:3" ht="15.75" customHeight="1" x14ac:dyDescent="0.25">
      <c r="C8773" s="48"/>
    </row>
    <row r="8774" spans="3:3" ht="15.75" customHeight="1" x14ac:dyDescent="0.25">
      <c r="C8774" s="48"/>
    </row>
    <row r="8775" spans="3:3" ht="15.75" customHeight="1" x14ac:dyDescent="0.25">
      <c r="C8775" s="48"/>
    </row>
    <row r="8776" spans="3:3" ht="15.75" customHeight="1" x14ac:dyDescent="0.25">
      <c r="C8776" s="48"/>
    </row>
    <row r="8777" spans="3:3" ht="15.75" customHeight="1" x14ac:dyDescent="0.25">
      <c r="C8777" s="48"/>
    </row>
    <row r="8778" spans="3:3" ht="15.75" customHeight="1" x14ac:dyDescent="0.25">
      <c r="C8778" s="48"/>
    </row>
    <row r="8779" spans="3:3" ht="15.75" customHeight="1" x14ac:dyDescent="0.25">
      <c r="C8779" s="48"/>
    </row>
    <row r="8780" spans="3:3" ht="15.75" customHeight="1" x14ac:dyDescent="0.25">
      <c r="C8780" s="48"/>
    </row>
    <row r="8781" spans="3:3" ht="15.75" customHeight="1" x14ac:dyDescent="0.25">
      <c r="C8781" s="48"/>
    </row>
    <row r="8782" spans="3:3" ht="15.75" customHeight="1" x14ac:dyDescent="0.25">
      <c r="C8782" s="48"/>
    </row>
    <row r="8783" spans="3:3" ht="15.75" customHeight="1" x14ac:dyDescent="0.25">
      <c r="C8783" s="48"/>
    </row>
    <row r="8784" spans="3:3" ht="15.75" customHeight="1" x14ac:dyDescent="0.25">
      <c r="C8784" s="48"/>
    </row>
    <row r="8785" spans="3:3" ht="15.75" customHeight="1" x14ac:dyDescent="0.25">
      <c r="C8785" s="48"/>
    </row>
    <row r="8786" spans="3:3" ht="15.75" customHeight="1" x14ac:dyDescent="0.25">
      <c r="C8786" s="48"/>
    </row>
    <row r="8787" spans="3:3" ht="15.75" customHeight="1" x14ac:dyDescent="0.25">
      <c r="C8787" s="48"/>
    </row>
    <row r="8788" spans="3:3" ht="15.75" customHeight="1" x14ac:dyDescent="0.25">
      <c r="C8788" s="48"/>
    </row>
    <row r="8789" spans="3:3" ht="15.75" customHeight="1" x14ac:dyDescent="0.25">
      <c r="C8789" s="48"/>
    </row>
    <row r="8790" spans="3:3" ht="15.75" customHeight="1" x14ac:dyDescent="0.25">
      <c r="C8790" s="48"/>
    </row>
    <row r="8791" spans="3:3" ht="15.75" customHeight="1" x14ac:dyDescent="0.25">
      <c r="C8791" s="48"/>
    </row>
    <row r="8792" spans="3:3" ht="15.75" customHeight="1" x14ac:dyDescent="0.25">
      <c r="C8792" s="48"/>
    </row>
    <row r="8793" spans="3:3" ht="15.75" customHeight="1" x14ac:dyDescent="0.25">
      <c r="C8793" s="48"/>
    </row>
    <row r="8794" spans="3:3" ht="15.75" customHeight="1" x14ac:dyDescent="0.25">
      <c r="C8794" s="48"/>
    </row>
    <row r="8795" spans="3:3" ht="15.75" customHeight="1" x14ac:dyDescent="0.25">
      <c r="C8795" s="48"/>
    </row>
    <row r="8796" spans="3:3" ht="15.75" customHeight="1" x14ac:dyDescent="0.25">
      <c r="C8796" s="48"/>
    </row>
    <row r="8797" spans="3:3" ht="15.75" customHeight="1" x14ac:dyDescent="0.25">
      <c r="C8797" s="48"/>
    </row>
    <row r="8798" spans="3:3" ht="15.75" customHeight="1" x14ac:dyDescent="0.25">
      <c r="C8798" s="48"/>
    </row>
    <row r="8799" spans="3:3" ht="15.75" customHeight="1" x14ac:dyDescent="0.25">
      <c r="C8799" s="48"/>
    </row>
    <row r="8800" spans="3:3" ht="15.75" customHeight="1" x14ac:dyDescent="0.25">
      <c r="C8800" s="48"/>
    </row>
    <row r="8801" spans="3:3" ht="15.75" customHeight="1" x14ac:dyDescent="0.25">
      <c r="C8801" s="48"/>
    </row>
    <row r="8802" spans="3:3" ht="15.75" customHeight="1" x14ac:dyDescent="0.25">
      <c r="C8802" s="48"/>
    </row>
    <row r="8803" spans="3:3" ht="15.75" customHeight="1" x14ac:dyDescent="0.25">
      <c r="C8803" s="48"/>
    </row>
    <row r="8804" spans="3:3" ht="15.75" customHeight="1" x14ac:dyDescent="0.25">
      <c r="C8804" s="48"/>
    </row>
    <row r="8805" spans="3:3" ht="15.75" customHeight="1" x14ac:dyDescent="0.25">
      <c r="C8805" s="48"/>
    </row>
    <row r="8806" spans="3:3" ht="15.75" customHeight="1" x14ac:dyDescent="0.25">
      <c r="C8806" s="48"/>
    </row>
    <row r="8807" spans="3:3" ht="15.75" customHeight="1" x14ac:dyDescent="0.25">
      <c r="C8807" s="48"/>
    </row>
    <row r="8808" spans="3:3" ht="15.75" customHeight="1" x14ac:dyDescent="0.25">
      <c r="C8808" s="48"/>
    </row>
    <row r="8809" spans="3:3" ht="15.75" customHeight="1" x14ac:dyDescent="0.25">
      <c r="C8809" s="48"/>
    </row>
    <row r="8810" spans="3:3" ht="15.75" customHeight="1" x14ac:dyDescent="0.25">
      <c r="C8810" s="48"/>
    </row>
    <row r="8811" spans="3:3" ht="15.75" customHeight="1" x14ac:dyDescent="0.25">
      <c r="C8811" s="48"/>
    </row>
    <row r="8812" spans="3:3" ht="15.75" customHeight="1" x14ac:dyDescent="0.25">
      <c r="C8812" s="48"/>
    </row>
    <row r="8813" spans="3:3" ht="15.75" customHeight="1" x14ac:dyDescent="0.25">
      <c r="C8813" s="48"/>
    </row>
    <row r="8814" spans="3:3" ht="15.75" customHeight="1" x14ac:dyDescent="0.25">
      <c r="C8814" s="48"/>
    </row>
    <row r="8815" spans="3:3" ht="15.75" customHeight="1" x14ac:dyDescent="0.25">
      <c r="C8815" s="48"/>
    </row>
    <row r="8816" spans="3:3" ht="15.75" customHeight="1" x14ac:dyDescent="0.25">
      <c r="C8816" s="48"/>
    </row>
    <row r="8817" spans="3:3" ht="15.75" customHeight="1" x14ac:dyDescent="0.25">
      <c r="C8817" s="48"/>
    </row>
    <row r="8818" spans="3:3" ht="15.75" customHeight="1" x14ac:dyDescent="0.25">
      <c r="C8818" s="48"/>
    </row>
    <row r="8819" spans="3:3" ht="15.75" customHeight="1" x14ac:dyDescent="0.25">
      <c r="C8819" s="48"/>
    </row>
    <row r="8820" spans="3:3" ht="15.75" customHeight="1" x14ac:dyDescent="0.25">
      <c r="C8820" s="48"/>
    </row>
    <row r="8821" spans="3:3" ht="15.75" customHeight="1" x14ac:dyDescent="0.25">
      <c r="C8821" s="48"/>
    </row>
    <row r="8822" spans="3:3" ht="15.75" customHeight="1" x14ac:dyDescent="0.25">
      <c r="C8822" s="48"/>
    </row>
    <row r="8823" spans="3:3" ht="15.75" customHeight="1" x14ac:dyDescent="0.25">
      <c r="C8823" s="48"/>
    </row>
    <row r="8824" spans="3:3" ht="15.75" customHeight="1" x14ac:dyDescent="0.25">
      <c r="C8824" s="48"/>
    </row>
    <row r="8825" spans="3:3" ht="15.75" customHeight="1" x14ac:dyDescent="0.25">
      <c r="C8825" s="48"/>
    </row>
    <row r="8826" spans="3:3" ht="15.75" customHeight="1" x14ac:dyDescent="0.25">
      <c r="C8826" s="48"/>
    </row>
    <row r="8827" spans="3:3" ht="15.75" customHeight="1" x14ac:dyDescent="0.25">
      <c r="C8827" s="48"/>
    </row>
    <row r="8828" spans="3:3" ht="15.75" customHeight="1" x14ac:dyDescent="0.25">
      <c r="C8828" s="48"/>
    </row>
    <row r="8829" spans="3:3" ht="15.75" customHeight="1" x14ac:dyDescent="0.25">
      <c r="C8829" s="48"/>
    </row>
    <row r="8830" spans="3:3" ht="15.75" customHeight="1" x14ac:dyDescent="0.25">
      <c r="C8830" s="48"/>
    </row>
    <row r="8831" spans="3:3" ht="15.75" customHeight="1" x14ac:dyDescent="0.25">
      <c r="C8831" s="48"/>
    </row>
    <row r="8832" spans="3:3" ht="15.75" customHeight="1" x14ac:dyDescent="0.25">
      <c r="C8832" s="48"/>
    </row>
    <row r="8833" spans="3:3" ht="15.75" customHeight="1" x14ac:dyDescent="0.25">
      <c r="C8833" s="48"/>
    </row>
    <row r="8834" spans="3:3" ht="15.75" customHeight="1" x14ac:dyDescent="0.25">
      <c r="C8834" s="48"/>
    </row>
    <row r="8835" spans="3:3" ht="15.75" customHeight="1" x14ac:dyDescent="0.25">
      <c r="C8835" s="48"/>
    </row>
    <row r="8836" spans="3:3" ht="15.75" customHeight="1" x14ac:dyDescent="0.25">
      <c r="C8836" s="48"/>
    </row>
    <row r="8837" spans="3:3" ht="15.75" customHeight="1" x14ac:dyDescent="0.25">
      <c r="C8837" s="48"/>
    </row>
    <row r="8838" spans="3:3" ht="15.75" customHeight="1" x14ac:dyDescent="0.25">
      <c r="C8838" s="48"/>
    </row>
    <row r="8839" spans="3:3" ht="15.75" customHeight="1" x14ac:dyDescent="0.25">
      <c r="C8839" s="48"/>
    </row>
    <row r="8840" spans="3:3" ht="15.75" customHeight="1" x14ac:dyDescent="0.25">
      <c r="C8840" s="48"/>
    </row>
    <row r="8841" spans="3:3" ht="15.75" customHeight="1" x14ac:dyDescent="0.25">
      <c r="C8841" s="48"/>
    </row>
    <row r="8842" spans="3:3" ht="15.75" customHeight="1" x14ac:dyDescent="0.25">
      <c r="C8842" s="48"/>
    </row>
    <row r="8843" spans="3:3" ht="15.75" customHeight="1" x14ac:dyDescent="0.25">
      <c r="C8843" s="48"/>
    </row>
    <row r="8844" spans="3:3" ht="15.75" customHeight="1" x14ac:dyDescent="0.25">
      <c r="C8844" s="48"/>
    </row>
    <row r="8845" spans="3:3" ht="15.75" customHeight="1" x14ac:dyDescent="0.25">
      <c r="C8845" s="48"/>
    </row>
    <row r="8846" spans="3:3" ht="15.75" customHeight="1" x14ac:dyDescent="0.25">
      <c r="C8846" s="48"/>
    </row>
    <row r="8847" spans="3:3" ht="15.75" customHeight="1" x14ac:dyDescent="0.25">
      <c r="C8847" s="48"/>
    </row>
    <row r="8848" spans="3:3" ht="15.75" customHeight="1" x14ac:dyDescent="0.25">
      <c r="C8848" s="48"/>
    </row>
    <row r="8849" spans="3:3" ht="15.75" customHeight="1" x14ac:dyDescent="0.25">
      <c r="C8849" s="48"/>
    </row>
    <row r="8850" spans="3:3" ht="15.75" customHeight="1" x14ac:dyDescent="0.25">
      <c r="C8850" s="48"/>
    </row>
    <row r="8851" spans="3:3" ht="15.75" customHeight="1" x14ac:dyDescent="0.25">
      <c r="C8851" s="48"/>
    </row>
    <row r="8852" spans="3:3" ht="15.75" customHeight="1" x14ac:dyDescent="0.25">
      <c r="C8852" s="48"/>
    </row>
    <row r="8853" spans="3:3" ht="15.75" customHeight="1" x14ac:dyDescent="0.25">
      <c r="C8853" s="48"/>
    </row>
    <row r="8854" spans="3:3" ht="15.75" customHeight="1" x14ac:dyDescent="0.25">
      <c r="C8854" s="48"/>
    </row>
    <row r="8855" spans="3:3" ht="15.75" customHeight="1" x14ac:dyDescent="0.25">
      <c r="C8855" s="48"/>
    </row>
    <row r="8856" spans="3:3" ht="15.75" customHeight="1" x14ac:dyDescent="0.25">
      <c r="C8856" s="48"/>
    </row>
    <row r="8857" spans="3:3" ht="15.75" customHeight="1" x14ac:dyDescent="0.25">
      <c r="C8857" s="48"/>
    </row>
    <row r="8858" spans="3:3" ht="15.75" customHeight="1" x14ac:dyDescent="0.25">
      <c r="C8858" s="48"/>
    </row>
    <row r="8859" spans="3:3" ht="15.75" customHeight="1" x14ac:dyDescent="0.25">
      <c r="C8859" s="48"/>
    </row>
    <row r="8860" spans="3:3" ht="15.75" customHeight="1" x14ac:dyDescent="0.25">
      <c r="C8860" s="48"/>
    </row>
    <row r="8861" spans="3:3" ht="15.75" customHeight="1" x14ac:dyDescent="0.25">
      <c r="C8861" s="48"/>
    </row>
    <row r="8862" spans="3:3" ht="15.75" customHeight="1" x14ac:dyDescent="0.25">
      <c r="C8862" s="48"/>
    </row>
    <row r="8863" spans="3:3" ht="15.75" customHeight="1" x14ac:dyDescent="0.25">
      <c r="C8863" s="48"/>
    </row>
    <row r="8864" spans="3:3" ht="15.75" customHeight="1" x14ac:dyDescent="0.25">
      <c r="C8864" s="48"/>
    </row>
    <row r="8865" spans="3:3" ht="15.75" customHeight="1" x14ac:dyDescent="0.25">
      <c r="C8865" s="48"/>
    </row>
    <row r="8866" spans="3:3" ht="15.75" customHeight="1" x14ac:dyDescent="0.25">
      <c r="C8866" s="48"/>
    </row>
    <row r="8867" spans="3:3" ht="15.75" customHeight="1" x14ac:dyDescent="0.25">
      <c r="C8867" s="48"/>
    </row>
    <row r="8868" spans="3:3" ht="15.75" customHeight="1" x14ac:dyDescent="0.25">
      <c r="C8868" s="48"/>
    </row>
    <row r="8869" spans="3:3" ht="15.75" customHeight="1" x14ac:dyDescent="0.25">
      <c r="C8869" s="48"/>
    </row>
    <row r="8870" spans="3:3" ht="15.75" customHeight="1" x14ac:dyDescent="0.25">
      <c r="C8870" s="48"/>
    </row>
    <row r="8871" spans="3:3" ht="15.75" customHeight="1" x14ac:dyDescent="0.25">
      <c r="C8871" s="48"/>
    </row>
    <row r="8872" spans="3:3" ht="15.75" customHeight="1" x14ac:dyDescent="0.25">
      <c r="C8872" s="48"/>
    </row>
    <row r="8873" spans="3:3" ht="15.75" customHeight="1" x14ac:dyDescent="0.25">
      <c r="C8873" s="48"/>
    </row>
    <row r="8874" spans="3:3" ht="15.75" customHeight="1" x14ac:dyDescent="0.25">
      <c r="C8874" s="48"/>
    </row>
    <row r="8875" spans="3:3" ht="15.75" customHeight="1" x14ac:dyDescent="0.25">
      <c r="C8875" s="48"/>
    </row>
    <row r="8876" spans="3:3" ht="15.75" customHeight="1" x14ac:dyDescent="0.25">
      <c r="C8876" s="48"/>
    </row>
    <row r="8877" spans="3:3" ht="15.75" customHeight="1" x14ac:dyDescent="0.25">
      <c r="C8877" s="48"/>
    </row>
    <row r="8878" spans="3:3" ht="15.75" customHeight="1" x14ac:dyDescent="0.25">
      <c r="C8878" s="48"/>
    </row>
    <row r="8879" spans="3:3" ht="15.75" customHeight="1" x14ac:dyDescent="0.25">
      <c r="C8879" s="48"/>
    </row>
    <row r="8880" spans="3:3" ht="15.75" customHeight="1" x14ac:dyDescent="0.25">
      <c r="C8880" s="48"/>
    </row>
    <row r="8881" spans="3:3" ht="15.75" customHeight="1" x14ac:dyDescent="0.25">
      <c r="C8881" s="48"/>
    </row>
    <row r="8882" spans="3:3" ht="15.75" customHeight="1" x14ac:dyDescent="0.25">
      <c r="C8882" s="48"/>
    </row>
    <row r="8883" spans="3:3" ht="15.75" customHeight="1" x14ac:dyDescent="0.25">
      <c r="C8883" s="48"/>
    </row>
    <row r="8884" spans="3:3" ht="15.75" customHeight="1" x14ac:dyDescent="0.25">
      <c r="C8884" s="48"/>
    </row>
    <row r="8885" spans="3:3" ht="15.75" customHeight="1" x14ac:dyDescent="0.25">
      <c r="C8885" s="48"/>
    </row>
    <row r="8886" spans="3:3" ht="15.75" customHeight="1" x14ac:dyDescent="0.25">
      <c r="C8886" s="48"/>
    </row>
    <row r="8887" spans="3:3" ht="15.75" customHeight="1" x14ac:dyDescent="0.25">
      <c r="C8887" s="48"/>
    </row>
    <row r="8888" spans="3:3" ht="15.75" customHeight="1" x14ac:dyDescent="0.25">
      <c r="C8888" s="48"/>
    </row>
    <row r="8889" spans="3:3" ht="15.75" customHeight="1" x14ac:dyDescent="0.25">
      <c r="C8889" s="48"/>
    </row>
    <row r="8890" spans="3:3" ht="15.75" customHeight="1" x14ac:dyDescent="0.25">
      <c r="C8890" s="48"/>
    </row>
    <row r="8891" spans="3:3" ht="15.75" customHeight="1" x14ac:dyDescent="0.25">
      <c r="C8891" s="48"/>
    </row>
    <row r="8892" spans="3:3" ht="15.75" customHeight="1" x14ac:dyDescent="0.25">
      <c r="C8892" s="48"/>
    </row>
    <row r="8893" spans="3:3" ht="15.75" customHeight="1" x14ac:dyDescent="0.25">
      <c r="C8893" s="48"/>
    </row>
    <row r="8894" spans="3:3" ht="15.75" customHeight="1" x14ac:dyDescent="0.25">
      <c r="C8894" s="48"/>
    </row>
    <row r="8895" spans="3:3" ht="15.75" customHeight="1" x14ac:dyDescent="0.25">
      <c r="C8895" s="48"/>
    </row>
    <row r="8896" spans="3:3" ht="15.75" customHeight="1" x14ac:dyDescent="0.25">
      <c r="C8896" s="48"/>
    </row>
    <row r="8897" spans="3:3" ht="15.75" customHeight="1" x14ac:dyDescent="0.25">
      <c r="C8897" s="48"/>
    </row>
    <row r="8898" spans="3:3" ht="15.75" customHeight="1" x14ac:dyDescent="0.25">
      <c r="C8898" s="48"/>
    </row>
    <row r="8899" spans="3:3" ht="15.75" customHeight="1" x14ac:dyDescent="0.25">
      <c r="C8899" s="48"/>
    </row>
    <row r="8900" spans="3:3" ht="15.75" customHeight="1" x14ac:dyDescent="0.25">
      <c r="C8900" s="48"/>
    </row>
    <row r="8901" spans="3:3" ht="15.75" customHeight="1" x14ac:dyDescent="0.25">
      <c r="C8901" s="48"/>
    </row>
    <row r="8902" spans="3:3" ht="15.75" customHeight="1" x14ac:dyDescent="0.25">
      <c r="C8902" s="48"/>
    </row>
    <row r="8903" spans="3:3" ht="15.75" customHeight="1" x14ac:dyDescent="0.25">
      <c r="C8903" s="48"/>
    </row>
    <row r="8904" spans="3:3" ht="15.75" customHeight="1" x14ac:dyDescent="0.25">
      <c r="C8904" s="48"/>
    </row>
    <row r="8905" spans="3:3" ht="15.75" customHeight="1" x14ac:dyDescent="0.25">
      <c r="C8905" s="48"/>
    </row>
    <row r="8906" spans="3:3" ht="15.75" customHeight="1" x14ac:dyDescent="0.25">
      <c r="C8906" s="48"/>
    </row>
    <row r="8907" spans="3:3" ht="15.75" customHeight="1" x14ac:dyDescent="0.25">
      <c r="C8907" s="48"/>
    </row>
    <row r="8908" spans="3:3" ht="15.75" customHeight="1" x14ac:dyDescent="0.25">
      <c r="C8908" s="48"/>
    </row>
    <row r="8909" spans="3:3" ht="15.75" customHeight="1" x14ac:dyDescent="0.25">
      <c r="C8909" s="48"/>
    </row>
    <row r="8910" spans="3:3" ht="15.75" customHeight="1" x14ac:dyDescent="0.25">
      <c r="C8910" s="48"/>
    </row>
    <row r="8911" spans="3:3" ht="15.75" customHeight="1" x14ac:dyDescent="0.25">
      <c r="C8911" s="48"/>
    </row>
    <row r="8912" spans="3:3" ht="15.75" customHeight="1" x14ac:dyDescent="0.25">
      <c r="C8912" s="48"/>
    </row>
    <row r="8913" spans="3:3" ht="15.75" customHeight="1" x14ac:dyDescent="0.25">
      <c r="C8913" s="48"/>
    </row>
    <row r="8914" spans="3:3" ht="15.75" customHeight="1" x14ac:dyDescent="0.25">
      <c r="C8914" s="48"/>
    </row>
    <row r="8915" spans="3:3" ht="15.75" customHeight="1" x14ac:dyDescent="0.25">
      <c r="C8915" s="48"/>
    </row>
    <row r="8916" spans="3:3" ht="15.75" customHeight="1" x14ac:dyDescent="0.25">
      <c r="C8916" s="48"/>
    </row>
    <row r="8917" spans="3:3" ht="15.75" customHeight="1" x14ac:dyDescent="0.25">
      <c r="C8917" s="48"/>
    </row>
    <row r="8918" spans="3:3" ht="15.75" customHeight="1" x14ac:dyDescent="0.25">
      <c r="C8918" s="48"/>
    </row>
    <row r="8919" spans="3:3" ht="15.75" customHeight="1" x14ac:dyDescent="0.25">
      <c r="C8919" s="48"/>
    </row>
    <row r="8920" spans="3:3" ht="15.75" customHeight="1" x14ac:dyDescent="0.25">
      <c r="C8920" s="48"/>
    </row>
    <row r="8921" spans="3:3" ht="15.75" customHeight="1" x14ac:dyDescent="0.25">
      <c r="C8921" s="48"/>
    </row>
    <row r="8922" spans="3:3" ht="15.75" customHeight="1" x14ac:dyDescent="0.25">
      <c r="C8922" s="48"/>
    </row>
    <row r="8923" spans="3:3" ht="15.75" customHeight="1" x14ac:dyDescent="0.25">
      <c r="C8923" s="48"/>
    </row>
    <row r="8924" spans="3:3" ht="15.75" customHeight="1" x14ac:dyDescent="0.25">
      <c r="C8924" s="48"/>
    </row>
    <row r="8925" spans="3:3" ht="15.75" customHeight="1" x14ac:dyDescent="0.25">
      <c r="C8925" s="48"/>
    </row>
    <row r="8926" spans="3:3" ht="15.75" customHeight="1" x14ac:dyDescent="0.25">
      <c r="C8926" s="48"/>
    </row>
    <row r="8927" spans="3:3" ht="15.75" customHeight="1" x14ac:dyDescent="0.25">
      <c r="C8927" s="48"/>
    </row>
    <row r="8928" spans="3:3" ht="15.75" customHeight="1" x14ac:dyDescent="0.25">
      <c r="C8928" s="48"/>
    </row>
    <row r="8929" spans="3:3" ht="15.75" customHeight="1" x14ac:dyDescent="0.25">
      <c r="C8929" s="48"/>
    </row>
    <row r="8930" spans="3:3" ht="15.75" customHeight="1" x14ac:dyDescent="0.25">
      <c r="C8930" s="48"/>
    </row>
    <row r="8931" spans="3:3" ht="15.75" customHeight="1" x14ac:dyDescent="0.25">
      <c r="C8931" s="48"/>
    </row>
    <row r="8932" spans="3:3" ht="15.75" customHeight="1" x14ac:dyDescent="0.25">
      <c r="C8932" s="48"/>
    </row>
    <row r="8933" spans="3:3" ht="15.75" customHeight="1" x14ac:dyDescent="0.25">
      <c r="C8933" s="48"/>
    </row>
    <row r="8934" spans="3:3" ht="15.75" customHeight="1" x14ac:dyDescent="0.25">
      <c r="C8934" s="48"/>
    </row>
    <row r="8935" spans="3:3" ht="15.75" customHeight="1" x14ac:dyDescent="0.25">
      <c r="C8935" s="48"/>
    </row>
    <row r="8936" spans="3:3" ht="15.75" customHeight="1" x14ac:dyDescent="0.25">
      <c r="C8936" s="48"/>
    </row>
    <row r="8937" spans="3:3" ht="15.75" customHeight="1" x14ac:dyDescent="0.25">
      <c r="C8937" s="48"/>
    </row>
    <row r="8938" spans="3:3" ht="15.75" customHeight="1" x14ac:dyDescent="0.25">
      <c r="C8938" s="48"/>
    </row>
    <row r="8939" spans="3:3" ht="15.75" customHeight="1" x14ac:dyDescent="0.25">
      <c r="C8939" s="48"/>
    </row>
    <row r="8940" spans="3:3" ht="15.75" customHeight="1" x14ac:dyDescent="0.25">
      <c r="C8940" s="48"/>
    </row>
    <row r="8941" spans="3:3" ht="15.75" customHeight="1" x14ac:dyDescent="0.25">
      <c r="C8941" s="48"/>
    </row>
    <row r="8942" spans="3:3" ht="15.75" customHeight="1" x14ac:dyDescent="0.25">
      <c r="C8942" s="48"/>
    </row>
    <row r="8943" spans="3:3" ht="15.75" customHeight="1" x14ac:dyDescent="0.25">
      <c r="C8943" s="48"/>
    </row>
    <row r="8944" spans="3:3" ht="15.75" customHeight="1" x14ac:dyDescent="0.25">
      <c r="C8944" s="48"/>
    </row>
    <row r="8945" spans="3:3" ht="15.75" customHeight="1" x14ac:dyDescent="0.25">
      <c r="C8945" s="48"/>
    </row>
    <row r="8946" spans="3:3" ht="15.75" customHeight="1" x14ac:dyDescent="0.25">
      <c r="C8946" s="48"/>
    </row>
    <row r="8947" spans="3:3" ht="15.75" customHeight="1" x14ac:dyDescent="0.25">
      <c r="C8947" s="48"/>
    </row>
    <row r="8948" spans="3:3" ht="15.75" customHeight="1" x14ac:dyDescent="0.25">
      <c r="C8948" s="48"/>
    </row>
    <row r="8949" spans="3:3" ht="15.75" customHeight="1" x14ac:dyDescent="0.25">
      <c r="C8949" s="48"/>
    </row>
    <row r="8950" spans="3:3" ht="15.75" customHeight="1" x14ac:dyDescent="0.25">
      <c r="C8950" s="48"/>
    </row>
    <row r="8951" spans="3:3" ht="15.75" customHeight="1" x14ac:dyDescent="0.25">
      <c r="C8951" s="48"/>
    </row>
    <row r="8952" spans="3:3" ht="15.75" customHeight="1" x14ac:dyDescent="0.25">
      <c r="C8952" s="48"/>
    </row>
    <row r="8953" spans="3:3" ht="15.75" customHeight="1" x14ac:dyDescent="0.25">
      <c r="C8953" s="48"/>
    </row>
    <row r="8954" spans="3:3" ht="15.75" customHeight="1" x14ac:dyDescent="0.25">
      <c r="C8954" s="48"/>
    </row>
    <row r="8955" spans="3:3" ht="15.75" customHeight="1" x14ac:dyDescent="0.25">
      <c r="C8955" s="48"/>
    </row>
    <row r="8956" spans="3:3" ht="15.75" customHeight="1" x14ac:dyDescent="0.25">
      <c r="C8956" s="48"/>
    </row>
    <row r="8957" spans="3:3" ht="15.75" customHeight="1" x14ac:dyDescent="0.25">
      <c r="C8957" s="48"/>
    </row>
    <row r="8958" spans="3:3" ht="15.75" customHeight="1" x14ac:dyDescent="0.25">
      <c r="C8958" s="48"/>
    </row>
    <row r="8959" spans="3:3" ht="15.75" customHeight="1" x14ac:dyDescent="0.25">
      <c r="C8959" s="48"/>
    </row>
    <row r="8960" spans="3:3" ht="15.75" customHeight="1" x14ac:dyDescent="0.25">
      <c r="C8960" s="48"/>
    </row>
    <row r="8961" spans="3:3" ht="15.75" customHeight="1" x14ac:dyDescent="0.25">
      <c r="C8961" s="48"/>
    </row>
    <row r="8962" spans="3:3" ht="15.75" customHeight="1" x14ac:dyDescent="0.25">
      <c r="C8962" s="48"/>
    </row>
    <row r="8963" spans="3:3" ht="15.75" customHeight="1" x14ac:dyDescent="0.25">
      <c r="C8963" s="48"/>
    </row>
    <row r="8964" spans="3:3" ht="15.75" customHeight="1" x14ac:dyDescent="0.25">
      <c r="C8964" s="48"/>
    </row>
    <row r="8965" spans="3:3" ht="15.75" customHeight="1" x14ac:dyDescent="0.25">
      <c r="C8965" s="48"/>
    </row>
    <row r="8966" spans="3:3" ht="15.75" customHeight="1" x14ac:dyDescent="0.25">
      <c r="C8966" s="48"/>
    </row>
    <row r="8967" spans="3:3" ht="15.75" customHeight="1" x14ac:dyDescent="0.25">
      <c r="C8967" s="48"/>
    </row>
    <row r="8968" spans="3:3" ht="15.75" customHeight="1" x14ac:dyDescent="0.25">
      <c r="C8968" s="48"/>
    </row>
    <row r="8969" spans="3:3" ht="15.75" customHeight="1" x14ac:dyDescent="0.25">
      <c r="C8969" s="48"/>
    </row>
    <row r="8970" spans="3:3" ht="15.75" customHeight="1" x14ac:dyDescent="0.25">
      <c r="C8970" s="48"/>
    </row>
    <row r="8971" spans="3:3" ht="15.75" customHeight="1" x14ac:dyDescent="0.25">
      <c r="C8971" s="48"/>
    </row>
    <row r="8972" spans="3:3" ht="15.75" customHeight="1" x14ac:dyDescent="0.25">
      <c r="C8972" s="48"/>
    </row>
    <row r="8973" spans="3:3" ht="15.75" customHeight="1" x14ac:dyDescent="0.25">
      <c r="C8973" s="48"/>
    </row>
    <row r="8974" spans="3:3" ht="15.75" customHeight="1" x14ac:dyDescent="0.25">
      <c r="C8974" s="48"/>
    </row>
    <row r="8975" spans="3:3" ht="15.75" customHeight="1" x14ac:dyDescent="0.25">
      <c r="C8975" s="48"/>
    </row>
    <row r="8976" spans="3:3" ht="15.75" customHeight="1" x14ac:dyDescent="0.25">
      <c r="C8976" s="48"/>
    </row>
    <row r="8977" spans="3:3" ht="15.75" customHeight="1" x14ac:dyDescent="0.25">
      <c r="C8977" s="48"/>
    </row>
    <row r="8978" spans="3:3" ht="15.75" customHeight="1" x14ac:dyDescent="0.25">
      <c r="C8978" s="48"/>
    </row>
    <row r="8979" spans="3:3" ht="15.75" customHeight="1" x14ac:dyDescent="0.25">
      <c r="C8979" s="48"/>
    </row>
    <row r="8980" spans="3:3" ht="15.75" customHeight="1" x14ac:dyDescent="0.25">
      <c r="C8980" s="48"/>
    </row>
    <row r="8981" spans="3:3" ht="15.75" customHeight="1" x14ac:dyDescent="0.25">
      <c r="C8981" s="48"/>
    </row>
    <row r="8982" spans="3:3" ht="15.75" customHeight="1" x14ac:dyDescent="0.25">
      <c r="C8982" s="48"/>
    </row>
    <row r="8983" spans="3:3" ht="15.75" customHeight="1" x14ac:dyDescent="0.25">
      <c r="C8983" s="48"/>
    </row>
    <row r="8984" spans="3:3" ht="15.75" customHeight="1" x14ac:dyDescent="0.25">
      <c r="C8984" s="48"/>
    </row>
    <row r="8985" spans="3:3" ht="15.75" customHeight="1" x14ac:dyDescent="0.25">
      <c r="C8985" s="48"/>
    </row>
    <row r="8986" spans="3:3" ht="15.75" customHeight="1" x14ac:dyDescent="0.25">
      <c r="C8986" s="48"/>
    </row>
    <row r="8987" spans="3:3" ht="15.75" customHeight="1" x14ac:dyDescent="0.25">
      <c r="C8987" s="48"/>
    </row>
    <row r="8988" spans="3:3" ht="15.75" customHeight="1" x14ac:dyDescent="0.25">
      <c r="C8988" s="48"/>
    </row>
    <row r="8989" spans="3:3" ht="15.75" customHeight="1" x14ac:dyDescent="0.25">
      <c r="C8989" s="48"/>
    </row>
    <row r="8990" spans="3:3" ht="15.75" customHeight="1" x14ac:dyDescent="0.25">
      <c r="C8990" s="48"/>
    </row>
    <row r="8991" spans="3:3" ht="15.75" customHeight="1" x14ac:dyDescent="0.25">
      <c r="C8991" s="48"/>
    </row>
    <row r="8992" spans="3:3" ht="15.75" customHeight="1" x14ac:dyDescent="0.25">
      <c r="C8992" s="48"/>
    </row>
    <row r="8993" spans="3:3" ht="15.75" customHeight="1" x14ac:dyDescent="0.25">
      <c r="C8993" s="48"/>
    </row>
    <row r="8994" spans="3:3" ht="15.75" customHeight="1" x14ac:dyDescent="0.25">
      <c r="C8994" s="48"/>
    </row>
    <row r="8995" spans="3:3" ht="15.75" customHeight="1" x14ac:dyDescent="0.25">
      <c r="C8995" s="48"/>
    </row>
    <row r="8996" spans="3:3" ht="15.75" customHeight="1" x14ac:dyDescent="0.25">
      <c r="C8996" s="48"/>
    </row>
    <row r="8997" spans="3:3" ht="15.75" customHeight="1" x14ac:dyDescent="0.25">
      <c r="C8997" s="48"/>
    </row>
    <row r="8998" spans="3:3" ht="15.75" customHeight="1" x14ac:dyDescent="0.25">
      <c r="C8998" s="48"/>
    </row>
    <row r="8999" spans="3:3" ht="15.75" customHeight="1" x14ac:dyDescent="0.25">
      <c r="C8999" s="48"/>
    </row>
    <row r="9000" spans="3:3" ht="15.75" customHeight="1" x14ac:dyDescent="0.25">
      <c r="C9000" s="48"/>
    </row>
    <row r="9001" spans="3:3" ht="15.75" customHeight="1" x14ac:dyDescent="0.25">
      <c r="C9001" s="48"/>
    </row>
    <row r="9002" spans="3:3" ht="15.75" customHeight="1" x14ac:dyDescent="0.25">
      <c r="C9002" s="48"/>
    </row>
    <row r="9003" spans="3:3" ht="15.75" customHeight="1" x14ac:dyDescent="0.25">
      <c r="C9003" s="48"/>
    </row>
    <row r="9004" spans="3:3" ht="15.75" customHeight="1" x14ac:dyDescent="0.25">
      <c r="C9004" s="48"/>
    </row>
    <row r="9005" spans="3:3" ht="15.75" customHeight="1" x14ac:dyDescent="0.25">
      <c r="C9005" s="48"/>
    </row>
    <row r="9006" spans="3:3" ht="15.75" customHeight="1" x14ac:dyDescent="0.25">
      <c r="C9006" s="48"/>
    </row>
    <row r="9007" spans="3:3" ht="15.75" customHeight="1" x14ac:dyDescent="0.25">
      <c r="C9007" s="48"/>
    </row>
    <row r="9008" spans="3:3" ht="15.75" customHeight="1" x14ac:dyDescent="0.25">
      <c r="C9008" s="48"/>
    </row>
    <row r="9009" spans="3:3" ht="15.75" customHeight="1" x14ac:dyDescent="0.25">
      <c r="C9009" s="48"/>
    </row>
    <row r="9010" spans="3:3" ht="15.75" customHeight="1" x14ac:dyDescent="0.25">
      <c r="C9010" s="48"/>
    </row>
    <row r="9011" spans="3:3" ht="15.75" customHeight="1" x14ac:dyDescent="0.25">
      <c r="C9011" s="48"/>
    </row>
    <row r="9012" spans="3:3" ht="15.75" customHeight="1" x14ac:dyDescent="0.25">
      <c r="C9012" s="48"/>
    </row>
    <row r="9013" spans="3:3" ht="15.75" customHeight="1" x14ac:dyDescent="0.25">
      <c r="C9013" s="48"/>
    </row>
    <row r="9014" spans="3:3" ht="15.75" customHeight="1" x14ac:dyDescent="0.25">
      <c r="C9014" s="48"/>
    </row>
    <row r="9015" spans="3:3" ht="15.75" customHeight="1" x14ac:dyDescent="0.25">
      <c r="C9015" s="48"/>
    </row>
    <row r="9016" spans="3:3" ht="15.75" customHeight="1" x14ac:dyDescent="0.25">
      <c r="C9016" s="48"/>
    </row>
    <row r="9017" spans="3:3" ht="15.75" customHeight="1" x14ac:dyDescent="0.25">
      <c r="C9017" s="48"/>
    </row>
    <row r="9018" spans="3:3" ht="15.75" customHeight="1" x14ac:dyDescent="0.25">
      <c r="C9018" s="48"/>
    </row>
    <row r="9019" spans="3:3" ht="15.75" customHeight="1" x14ac:dyDescent="0.25">
      <c r="C9019" s="48"/>
    </row>
    <row r="9020" spans="3:3" ht="15.75" customHeight="1" x14ac:dyDescent="0.25">
      <c r="C9020" s="48"/>
    </row>
    <row r="9021" spans="3:3" ht="15.75" customHeight="1" x14ac:dyDescent="0.25">
      <c r="C9021" s="48"/>
    </row>
    <row r="9022" spans="3:3" ht="15.75" customHeight="1" x14ac:dyDescent="0.25">
      <c r="C9022" s="48"/>
    </row>
    <row r="9023" spans="3:3" ht="15.75" customHeight="1" x14ac:dyDescent="0.25">
      <c r="C9023" s="48"/>
    </row>
    <row r="9024" spans="3:3" ht="15.75" customHeight="1" x14ac:dyDescent="0.25">
      <c r="C9024" s="48"/>
    </row>
    <row r="9025" spans="3:3" ht="15.75" customHeight="1" x14ac:dyDescent="0.25">
      <c r="C9025" s="48"/>
    </row>
    <row r="9026" spans="3:3" ht="15.75" customHeight="1" x14ac:dyDescent="0.25">
      <c r="C9026" s="48"/>
    </row>
    <row r="9027" spans="3:3" ht="15.75" customHeight="1" x14ac:dyDescent="0.25">
      <c r="C9027" s="48"/>
    </row>
    <row r="9028" spans="3:3" ht="15.75" customHeight="1" x14ac:dyDescent="0.25">
      <c r="C9028" s="48"/>
    </row>
    <row r="9029" spans="3:3" ht="15.75" customHeight="1" x14ac:dyDescent="0.25">
      <c r="C9029" s="48"/>
    </row>
    <row r="9030" spans="3:3" ht="15.75" customHeight="1" x14ac:dyDescent="0.25">
      <c r="C9030" s="48"/>
    </row>
    <row r="9031" spans="3:3" ht="15.75" customHeight="1" x14ac:dyDescent="0.25">
      <c r="C9031" s="48"/>
    </row>
    <row r="9032" spans="3:3" ht="15.75" customHeight="1" x14ac:dyDescent="0.25">
      <c r="C9032" s="48"/>
    </row>
    <row r="9033" spans="3:3" ht="15.75" customHeight="1" x14ac:dyDescent="0.25">
      <c r="C9033" s="48"/>
    </row>
    <row r="9034" spans="3:3" ht="15.75" customHeight="1" x14ac:dyDescent="0.25">
      <c r="C9034" s="48"/>
    </row>
    <row r="9035" spans="3:3" ht="15.75" customHeight="1" x14ac:dyDescent="0.25">
      <c r="C9035" s="48"/>
    </row>
    <row r="9036" spans="3:3" ht="15.75" customHeight="1" x14ac:dyDescent="0.25">
      <c r="C9036" s="48"/>
    </row>
    <row r="9037" spans="3:3" ht="15.75" customHeight="1" x14ac:dyDescent="0.25">
      <c r="C9037" s="48"/>
    </row>
    <row r="9038" spans="3:3" ht="15.75" customHeight="1" x14ac:dyDescent="0.25">
      <c r="C9038" s="48"/>
    </row>
    <row r="9039" spans="3:3" ht="15.75" customHeight="1" x14ac:dyDescent="0.25">
      <c r="C9039" s="48"/>
    </row>
    <row r="9040" spans="3:3" ht="15.75" customHeight="1" x14ac:dyDescent="0.25">
      <c r="C9040" s="48"/>
    </row>
    <row r="9041" spans="3:3" ht="15.75" customHeight="1" x14ac:dyDescent="0.25">
      <c r="C9041" s="48"/>
    </row>
    <row r="9042" spans="3:3" ht="15.75" customHeight="1" x14ac:dyDescent="0.25">
      <c r="C9042" s="48"/>
    </row>
    <row r="9043" spans="3:3" ht="15.75" customHeight="1" x14ac:dyDescent="0.25">
      <c r="C9043" s="48"/>
    </row>
    <row r="9044" spans="3:3" ht="15.75" customHeight="1" x14ac:dyDescent="0.25">
      <c r="C9044" s="48"/>
    </row>
    <row r="9045" spans="3:3" ht="15.75" customHeight="1" x14ac:dyDescent="0.25">
      <c r="C9045" s="48"/>
    </row>
    <row r="9046" spans="3:3" ht="15.75" customHeight="1" x14ac:dyDescent="0.25">
      <c r="C9046" s="48"/>
    </row>
    <row r="9047" spans="3:3" ht="15.75" customHeight="1" x14ac:dyDescent="0.25">
      <c r="C9047" s="48"/>
    </row>
    <row r="9048" spans="3:3" ht="15.75" customHeight="1" x14ac:dyDescent="0.25">
      <c r="C9048" s="48"/>
    </row>
    <row r="9049" spans="3:3" ht="15.75" customHeight="1" x14ac:dyDescent="0.25">
      <c r="C9049" s="48"/>
    </row>
    <row r="9050" spans="3:3" ht="15.75" customHeight="1" x14ac:dyDescent="0.25">
      <c r="C9050" s="48"/>
    </row>
    <row r="9051" spans="3:3" ht="15.75" customHeight="1" x14ac:dyDescent="0.25">
      <c r="C9051" s="48"/>
    </row>
    <row r="9052" spans="3:3" ht="15.75" customHeight="1" x14ac:dyDescent="0.25">
      <c r="C9052" s="48"/>
    </row>
    <row r="9053" spans="3:3" ht="15.75" customHeight="1" x14ac:dyDescent="0.25">
      <c r="C9053" s="48"/>
    </row>
    <row r="9054" spans="3:3" ht="15.75" customHeight="1" x14ac:dyDescent="0.25">
      <c r="C9054" s="48"/>
    </row>
    <row r="9055" spans="3:3" ht="15.75" customHeight="1" x14ac:dyDescent="0.25">
      <c r="C9055" s="48"/>
    </row>
    <row r="9056" spans="3:3" ht="15.75" customHeight="1" x14ac:dyDescent="0.25">
      <c r="C9056" s="48"/>
    </row>
    <row r="9057" spans="3:3" ht="15.75" customHeight="1" x14ac:dyDescent="0.25">
      <c r="C9057" s="48"/>
    </row>
    <row r="9058" spans="3:3" ht="15.75" customHeight="1" x14ac:dyDescent="0.25">
      <c r="C9058" s="48"/>
    </row>
    <row r="9059" spans="3:3" ht="15.75" customHeight="1" x14ac:dyDescent="0.25">
      <c r="C9059" s="48"/>
    </row>
    <row r="9060" spans="3:3" ht="15.75" customHeight="1" x14ac:dyDescent="0.25">
      <c r="C9060" s="48"/>
    </row>
    <row r="9061" spans="3:3" ht="15.75" customHeight="1" x14ac:dyDescent="0.25">
      <c r="C9061" s="48"/>
    </row>
    <row r="9062" spans="3:3" ht="15.75" customHeight="1" x14ac:dyDescent="0.25">
      <c r="C9062" s="48"/>
    </row>
    <row r="9063" spans="3:3" ht="15.75" customHeight="1" x14ac:dyDescent="0.25">
      <c r="C9063" s="48"/>
    </row>
    <row r="9064" spans="3:3" ht="15.75" customHeight="1" x14ac:dyDescent="0.25">
      <c r="C9064" s="48"/>
    </row>
    <row r="9065" spans="3:3" ht="15.75" customHeight="1" x14ac:dyDescent="0.25">
      <c r="C9065" s="48"/>
    </row>
    <row r="9066" spans="3:3" ht="15.75" customHeight="1" x14ac:dyDescent="0.25">
      <c r="C9066" s="48"/>
    </row>
    <row r="9067" spans="3:3" ht="15.75" customHeight="1" x14ac:dyDescent="0.25">
      <c r="C9067" s="48"/>
    </row>
    <row r="9068" spans="3:3" ht="15.75" customHeight="1" x14ac:dyDescent="0.25">
      <c r="C9068" s="48"/>
    </row>
    <row r="9069" spans="3:3" ht="15.75" customHeight="1" x14ac:dyDescent="0.25">
      <c r="C9069" s="48"/>
    </row>
    <row r="9070" spans="3:3" ht="15.75" customHeight="1" x14ac:dyDescent="0.25">
      <c r="C9070" s="48"/>
    </row>
    <row r="9071" spans="3:3" ht="15.75" customHeight="1" x14ac:dyDescent="0.25">
      <c r="C9071" s="48"/>
    </row>
    <row r="9072" spans="3:3" ht="15.75" customHeight="1" x14ac:dyDescent="0.25">
      <c r="C9072" s="48"/>
    </row>
    <row r="9073" spans="3:3" ht="15.75" customHeight="1" x14ac:dyDescent="0.25">
      <c r="C9073" s="48"/>
    </row>
    <row r="9074" spans="3:3" ht="15.75" customHeight="1" x14ac:dyDescent="0.25">
      <c r="C9074" s="48"/>
    </row>
    <row r="9075" spans="3:3" ht="15.75" customHeight="1" x14ac:dyDescent="0.25">
      <c r="C9075" s="48"/>
    </row>
    <row r="9076" spans="3:3" ht="15.75" customHeight="1" x14ac:dyDescent="0.25">
      <c r="C9076" s="48"/>
    </row>
    <row r="9077" spans="3:3" ht="15.75" customHeight="1" x14ac:dyDescent="0.25">
      <c r="C9077" s="48"/>
    </row>
    <row r="9078" spans="3:3" ht="15.75" customHeight="1" x14ac:dyDescent="0.25">
      <c r="C9078" s="48"/>
    </row>
    <row r="9079" spans="3:3" ht="15.75" customHeight="1" x14ac:dyDescent="0.25">
      <c r="C9079" s="48"/>
    </row>
    <row r="9080" spans="3:3" ht="15.75" customHeight="1" x14ac:dyDescent="0.25">
      <c r="C9080" s="48"/>
    </row>
    <row r="9081" spans="3:3" ht="15.75" customHeight="1" x14ac:dyDescent="0.25">
      <c r="C9081" s="48"/>
    </row>
    <row r="9082" spans="3:3" ht="15.75" customHeight="1" x14ac:dyDescent="0.25">
      <c r="C9082" s="48"/>
    </row>
    <row r="9083" spans="3:3" ht="15.75" customHeight="1" x14ac:dyDescent="0.25">
      <c r="C9083" s="48"/>
    </row>
    <row r="9084" spans="3:3" ht="15.75" customHeight="1" x14ac:dyDescent="0.25">
      <c r="C9084" s="48"/>
    </row>
    <row r="9085" spans="3:3" ht="15.75" customHeight="1" x14ac:dyDescent="0.25">
      <c r="C9085" s="48"/>
    </row>
    <row r="9086" spans="3:3" ht="15.75" customHeight="1" x14ac:dyDescent="0.25">
      <c r="C9086" s="48"/>
    </row>
    <row r="9087" spans="3:3" ht="15.75" customHeight="1" x14ac:dyDescent="0.25">
      <c r="C9087" s="48"/>
    </row>
    <row r="9088" spans="3:3" ht="15.75" customHeight="1" x14ac:dyDescent="0.25">
      <c r="C9088" s="48"/>
    </row>
    <row r="9089" spans="3:3" ht="15.75" customHeight="1" x14ac:dyDescent="0.25">
      <c r="C9089" s="48"/>
    </row>
    <row r="9090" spans="3:3" ht="15.75" customHeight="1" x14ac:dyDescent="0.25">
      <c r="C9090" s="48"/>
    </row>
    <row r="9091" spans="3:3" ht="15.75" customHeight="1" x14ac:dyDescent="0.25">
      <c r="C9091" s="48"/>
    </row>
    <row r="9092" spans="3:3" ht="15.75" customHeight="1" x14ac:dyDescent="0.25">
      <c r="C9092" s="48"/>
    </row>
    <row r="9093" spans="3:3" ht="15.75" customHeight="1" x14ac:dyDescent="0.25">
      <c r="C9093" s="48"/>
    </row>
    <row r="9094" spans="3:3" ht="15.75" customHeight="1" x14ac:dyDescent="0.25">
      <c r="C9094" s="48"/>
    </row>
    <row r="9095" spans="3:3" ht="15.75" customHeight="1" x14ac:dyDescent="0.25">
      <c r="C9095" s="48"/>
    </row>
    <row r="9096" spans="3:3" ht="15.75" customHeight="1" x14ac:dyDescent="0.25">
      <c r="C9096" s="48"/>
    </row>
    <row r="9097" spans="3:3" ht="15.75" customHeight="1" x14ac:dyDescent="0.25">
      <c r="C9097" s="48"/>
    </row>
    <row r="9098" spans="3:3" ht="15.75" customHeight="1" x14ac:dyDescent="0.25">
      <c r="C9098" s="48"/>
    </row>
    <row r="9099" spans="3:3" ht="15.75" customHeight="1" x14ac:dyDescent="0.25">
      <c r="C9099" s="48"/>
    </row>
    <row r="9100" spans="3:3" ht="15.75" customHeight="1" x14ac:dyDescent="0.25">
      <c r="C9100" s="48"/>
    </row>
    <row r="9101" spans="3:3" ht="15.75" customHeight="1" x14ac:dyDescent="0.25">
      <c r="C9101" s="48"/>
    </row>
    <row r="9102" spans="3:3" ht="15.75" customHeight="1" x14ac:dyDescent="0.25">
      <c r="C9102" s="48"/>
    </row>
    <row r="9103" spans="3:3" ht="15.75" customHeight="1" x14ac:dyDescent="0.25">
      <c r="C9103" s="48"/>
    </row>
    <row r="9104" spans="3:3" ht="15.75" customHeight="1" x14ac:dyDescent="0.25">
      <c r="C9104" s="48"/>
    </row>
    <row r="9105" spans="3:3" ht="15.75" customHeight="1" x14ac:dyDescent="0.25">
      <c r="C9105" s="48"/>
    </row>
    <row r="9106" spans="3:3" ht="15.75" customHeight="1" x14ac:dyDescent="0.25">
      <c r="C9106" s="48"/>
    </row>
    <row r="9107" spans="3:3" ht="15.75" customHeight="1" x14ac:dyDescent="0.25">
      <c r="C9107" s="48"/>
    </row>
    <row r="9108" spans="3:3" ht="15.75" customHeight="1" x14ac:dyDescent="0.25">
      <c r="C9108" s="48"/>
    </row>
    <row r="9109" spans="3:3" ht="15.75" customHeight="1" x14ac:dyDescent="0.25">
      <c r="C9109" s="48"/>
    </row>
    <row r="9110" spans="3:3" ht="15.75" customHeight="1" x14ac:dyDescent="0.25">
      <c r="C9110" s="48"/>
    </row>
    <row r="9111" spans="3:3" ht="15.75" customHeight="1" x14ac:dyDescent="0.25">
      <c r="C9111" s="48"/>
    </row>
    <row r="9112" spans="3:3" ht="15.75" customHeight="1" x14ac:dyDescent="0.25">
      <c r="C9112" s="48"/>
    </row>
    <row r="9113" spans="3:3" ht="15.75" customHeight="1" x14ac:dyDescent="0.25">
      <c r="C9113" s="48"/>
    </row>
    <row r="9114" spans="3:3" ht="15.75" customHeight="1" x14ac:dyDescent="0.25">
      <c r="C9114" s="48"/>
    </row>
    <row r="9115" spans="3:3" ht="15.75" customHeight="1" x14ac:dyDescent="0.25">
      <c r="C9115" s="48"/>
    </row>
    <row r="9116" spans="3:3" ht="15.75" customHeight="1" x14ac:dyDescent="0.25">
      <c r="C9116" s="48"/>
    </row>
    <row r="9117" spans="3:3" ht="15.75" customHeight="1" x14ac:dyDescent="0.25">
      <c r="C9117" s="48"/>
    </row>
    <row r="9118" spans="3:3" ht="15.75" customHeight="1" x14ac:dyDescent="0.25">
      <c r="C9118" s="48"/>
    </row>
    <row r="9119" spans="3:3" ht="15.75" customHeight="1" x14ac:dyDescent="0.25">
      <c r="C9119" s="48"/>
    </row>
    <row r="9120" spans="3:3" ht="15.75" customHeight="1" x14ac:dyDescent="0.25">
      <c r="C9120" s="48"/>
    </row>
    <row r="9121" spans="3:3" ht="15.75" customHeight="1" x14ac:dyDescent="0.25">
      <c r="C9121" s="48"/>
    </row>
    <row r="9122" spans="3:3" ht="15.75" customHeight="1" x14ac:dyDescent="0.25">
      <c r="C9122" s="48"/>
    </row>
    <row r="9123" spans="3:3" ht="15.75" customHeight="1" x14ac:dyDescent="0.25">
      <c r="C9123" s="48"/>
    </row>
    <row r="9124" spans="3:3" ht="15.75" customHeight="1" x14ac:dyDescent="0.25">
      <c r="C9124" s="48"/>
    </row>
    <row r="9125" spans="3:3" ht="15.75" customHeight="1" x14ac:dyDescent="0.25">
      <c r="C9125" s="48"/>
    </row>
    <row r="9126" spans="3:3" ht="15.75" customHeight="1" x14ac:dyDescent="0.25">
      <c r="C9126" s="48"/>
    </row>
    <row r="9127" spans="3:3" ht="15.75" customHeight="1" x14ac:dyDescent="0.25">
      <c r="C9127" s="48"/>
    </row>
    <row r="9128" spans="3:3" ht="15.75" customHeight="1" x14ac:dyDescent="0.25">
      <c r="C9128" s="48"/>
    </row>
    <row r="9129" spans="3:3" ht="15.75" customHeight="1" x14ac:dyDescent="0.25">
      <c r="C9129" s="48"/>
    </row>
    <row r="9130" spans="3:3" ht="15.75" customHeight="1" x14ac:dyDescent="0.25">
      <c r="C9130" s="48"/>
    </row>
    <row r="9131" spans="3:3" ht="15.75" customHeight="1" x14ac:dyDescent="0.25">
      <c r="C9131" s="48"/>
    </row>
    <row r="9132" spans="3:3" ht="15.75" customHeight="1" x14ac:dyDescent="0.25">
      <c r="C9132" s="48"/>
    </row>
    <row r="9133" spans="3:3" ht="15.75" customHeight="1" x14ac:dyDescent="0.25">
      <c r="C9133" s="48"/>
    </row>
    <row r="9134" spans="3:3" ht="15.75" customHeight="1" x14ac:dyDescent="0.25">
      <c r="C9134" s="48"/>
    </row>
    <row r="9135" spans="3:3" ht="15.75" customHeight="1" x14ac:dyDescent="0.25">
      <c r="C9135" s="48"/>
    </row>
    <row r="9136" spans="3:3" ht="15.75" customHeight="1" x14ac:dyDescent="0.25">
      <c r="C9136" s="48"/>
    </row>
    <row r="9137" spans="3:3" ht="15.75" customHeight="1" x14ac:dyDescent="0.25">
      <c r="C9137" s="48"/>
    </row>
    <row r="9138" spans="3:3" ht="15.75" customHeight="1" x14ac:dyDescent="0.25">
      <c r="C9138" s="48"/>
    </row>
    <row r="9139" spans="3:3" ht="15.75" customHeight="1" x14ac:dyDescent="0.25">
      <c r="C9139" s="48"/>
    </row>
    <row r="9140" spans="3:3" ht="15.75" customHeight="1" x14ac:dyDescent="0.25">
      <c r="C9140" s="48"/>
    </row>
    <row r="9141" spans="3:3" ht="15.75" customHeight="1" x14ac:dyDescent="0.25">
      <c r="C9141" s="48"/>
    </row>
    <row r="9142" spans="3:3" ht="15.75" customHeight="1" x14ac:dyDescent="0.25">
      <c r="C9142" s="48"/>
    </row>
    <row r="9143" spans="3:3" ht="15.75" customHeight="1" x14ac:dyDescent="0.25">
      <c r="C9143" s="48"/>
    </row>
    <row r="9144" spans="3:3" ht="15.75" customHeight="1" x14ac:dyDescent="0.25">
      <c r="C9144" s="48"/>
    </row>
    <row r="9145" spans="3:3" ht="15.75" customHeight="1" x14ac:dyDescent="0.25">
      <c r="C9145" s="48"/>
    </row>
    <row r="9146" spans="3:3" ht="15.75" customHeight="1" x14ac:dyDescent="0.25">
      <c r="C9146" s="48"/>
    </row>
    <row r="9147" spans="3:3" ht="15.75" customHeight="1" x14ac:dyDescent="0.25">
      <c r="C9147" s="48"/>
    </row>
    <row r="9148" spans="3:3" ht="15.75" customHeight="1" x14ac:dyDescent="0.25">
      <c r="C9148" s="48"/>
    </row>
    <row r="9149" spans="3:3" ht="15.75" customHeight="1" x14ac:dyDescent="0.25">
      <c r="C9149" s="48"/>
    </row>
    <row r="9150" spans="3:3" ht="15.75" customHeight="1" x14ac:dyDescent="0.25">
      <c r="C9150" s="48"/>
    </row>
    <row r="9151" spans="3:3" ht="15.75" customHeight="1" x14ac:dyDescent="0.25">
      <c r="C9151" s="48"/>
    </row>
    <row r="9152" spans="3:3" ht="15.75" customHeight="1" x14ac:dyDescent="0.25">
      <c r="C9152" s="48"/>
    </row>
    <row r="9153" spans="3:3" ht="15.75" customHeight="1" x14ac:dyDescent="0.25">
      <c r="C9153" s="48"/>
    </row>
    <row r="9154" spans="3:3" ht="15.75" customHeight="1" x14ac:dyDescent="0.25">
      <c r="C9154" s="48"/>
    </row>
    <row r="9155" spans="3:3" ht="15.75" customHeight="1" x14ac:dyDescent="0.25">
      <c r="C9155" s="48"/>
    </row>
    <row r="9156" spans="3:3" ht="15.75" customHeight="1" x14ac:dyDescent="0.25">
      <c r="C9156" s="48"/>
    </row>
    <row r="9157" spans="3:3" ht="15.75" customHeight="1" x14ac:dyDescent="0.25">
      <c r="C9157" s="48"/>
    </row>
    <row r="9158" spans="3:3" ht="15.75" customHeight="1" x14ac:dyDescent="0.25">
      <c r="C9158" s="48"/>
    </row>
    <row r="9159" spans="3:3" ht="15.75" customHeight="1" x14ac:dyDescent="0.25">
      <c r="C9159" s="48"/>
    </row>
    <row r="9160" spans="3:3" ht="15.75" customHeight="1" x14ac:dyDescent="0.25">
      <c r="C9160" s="48"/>
    </row>
    <row r="9161" spans="3:3" ht="15.75" customHeight="1" x14ac:dyDescent="0.25">
      <c r="C9161" s="48"/>
    </row>
    <row r="9162" spans="3:3" ht="15.75" customHeight="1" x14ac:dyDescent="0.25">
      <c r="C9162" s="48"/>
    </row>
    <row r="9163" spans="3:3" ht="15.75" customHeight="1" x14ac:dyDescent="0.25">
      <c r="C9163" s="48"/>
    </row>
    <row r="9164" spans="3:3" ht="15.75" customHeight="1" x14ac:dyDescent="0.25">
      <c r="C9164" s="48"/>
    </row>
    <row r="9165" spans="3:3" ht="15.75" customHeight="1" x14ac:dyDescent="0.25">
      <c r="C9165" s="48"/>
    </row>
    <row r="9166" spans="3:3" ht="15.75" customHeight="1" x14ac:dyDescent="0.25">
      <c r="C9166" s="48"/>
    </row>
    <row r="9167" spans="3:3" ht="15.75" customHeight="1" x14ac:dyDescent="0.25">
      <c r="C9167" s="48"/>
    </row>
    <row r="9168" spans="3:3" ht="15.75" customHeight="1" x14ac:dyDescent="0.25">
      <c r="C9168" s="48"/>
    </row>
    <row r="9169" spans="3:3" ht="15.75" customHeight="1" x14ac:dyDescent="0.25">
      <c r="C9169" s="48"/>
    </row>
    <row r="9170" spans="3:3" ht="15.75" customHeight="1" x14ac:dyDescent="0.25">
      <c r="C9170" s="48"/>
    </row>
    <row r="9171" spans="3:3" ht="15.75" customHeight="1" x14ac:dyDescent="0.25">
      <c r="C9171" s="48"/>
    </row>
    <row r="9172" spans="3:3" ht="15.75" customHeight="1" x14ac:dyDescent="0.25">
      <c r="C9172" s="48"/>
    </row>
    <row r="9173" spans="3:3" ht="15.75" customHeight="1" x14ac:dyDescent="0.25">
      <c r="C9173" s="48"/>
    </row>
    <row r="9174" spans="3:3" ht="15.75" customHeight="1" x14ac:dyDescent="0.25">
      <c r="C9174" s="48"/>
    </row>
    <row r="9175" spans="3:3" ht="15.75" customHeight="1" x14ac:dyDescent="0.25">
      <c r="C9175" s="48"/>
    </row>
    <row r="9176" spans="3:3" ht="15.75" customHeight="1" x14ac:dyDescent="0.25">
      <c r="C9176" s="48"/>
    </row>
    <row r="9177" spans="3:3" ht="15.75" customHeight="1" x14ac:dyDescent="0.25">
      <c r="C9177" s="48"/>
    </row>
    <row r="9178" spans="3:3" ht="15.75" customHeight="1" x14ac:dyDescent="0.25">
      <c r="C9178" s="48"/>
    </row>
    <row r="9179" spans="3:3" ht="15.75" customHeight="1" x14ac:dyDescent="0.25">
      <c r="C9179" s="48"/>
    </row>
    <row r="9180" spans="3:3" ht="15.75" customHeight="1" x14ac:dyDescent="0.25">
      <c r="C9180" s="48"/>
    </row>
    <row r="9181" spans="3:3" ht="15.75" customHeight="1" x14ac:dyDescent="0.25">
      <c r="C9181" s="48"/>
    </row>
    <row r="9182" spans="3:3" ht="15.75" customHeight="1" x14ac:dyDescent="0.25">
      <c r="C9182" s="48"/>
    </row>
    <row r="9183" spans="3:3" ht="15.75" customHeight="1" x14ac:dyDescent="0.25">
      <c r="C9183" s="48"/>
    </row>
    <row r="9184" spans="3:3" ht="15.75" customHeight="1" x14ac:dyDescent="0.25">
      <c r="C9184" s="48"/>
    </row>
    <row r="9185" spans="3:3" ht="15.75" customHeight="1" x14ac:dyDescent="0.25">
      <c r="C9185" s="48"/>
    </row>
    <row r="9186" spans="3:3" ht="15.75" customHeight="1" x14ac:dyDescent="0.25">
      <c r="C9186" s="48"/>
    </row>
    <row r="9187" spans="3:3" ht="15.75" customHeight="1" x14ac:dyDescent="0.25">
      <c r="C9187" s="48"/>
    </row>
    <row r="9188" spans="3:3" ht="15.75" customHeight="1" x14ac:dyDescent="0.25">
      <c r="C9188" s="48"/>
    </row>
    <row r="9189" spans="3:3" ht="15.75" customHeight="1" x14ac:dyDescent="0.25">
      <c r="C9189" s="48"/>
    </row>
    <row r="9190" spans="3:3" ht="15.75" customHeight="1" x14ac:dyDescent="0.25">
      <c r="C9190" s="48"/>
    </row>
    <row r="9191" spans="3:3" ht="15.75" customHeight="1" x14ac:dyDescent="0.25">
      <c r="C9191" s="48"/>
    </row>
    <row r="9192" spans="3:3" ht="15.75" customHeight="1" x14ac:dyDescent="0.25">
      <c r="C9192" s="48"/>
    </row>
    <row r="9193" spans="3:3" ht="15.75" customHeight="1" x14ac:dyDescent="0.25">
      <c r="C9193" s="48"/>
    </row>
    <row r="9194" spans="3:3" ht="15.75" customHeight="1" x14ac:dyDescent="0.25">
      <c r="C9194" s="48"/>
    </row>
    <row r="9195" spans="3:3" ht="15.75" customHeight="1" x14ac:dyDescent="0.25">
      <c r="C9195" s="48"/>
    </row>
    <row r="9196" spans="3:3" ht="15.75" customHeight="1" x14ac:dyDescent="0.25">
      <c r="C9196" s="48"/>
    </row>
    <row r="9197" spans="3:3" ht="15.75" customHeight="1" x14ac:dyDescent="0.25">
      <c r="C9197" s="48"/>
    </row>
    <row r="9198" spans="3:3" ht="15.75" customHeight="1" x14ac:dyDescent="0.25">
      <c r="C9198" s="48"/>
    </row>
    <row r="9199" spans="3:3" ht="15.75" customHeight="1" x14ac:dyDescent="0.25">
      <c r="C9199" s="48"/>
    </row>
    <row r="9200" spans="3:3" ht="15.75" customHeight="1" x14ac:dyDescent="0.25">
      <c r="C9200" s="48"/>
    </row>
    <row r="9201" spans="3:3" ht="15.75" customHeight="1" x14ac:dyDescent="0.25">
      <c r="C9201" s="48"/>
    </row>
    <row r="9202" spans="3:3" ht="15.75" customHeight="1" x14ac:dyDescent="0.25">
      <c r="C9202" s="48"/>
    </row>
    <row r="9203" spans="3:3" ht="15.75" customHeight="1" x14ac:dyDescent="0.25">
      <c r="C9203" s="48"/>
    </row>
    <row r="9204" spans="3:3" ht="15.75" customHeight="1" x14ac:dyDescent="0.25">
      <c r="C9204" s="48"/>
    </row>
    <row r="9205" spans="3:3" ht="15.75" customHeight="1" x14ac:dyDescent="0.25">
      <c r="C9205" s="48"/>
    </row>
    <row r="9206" spans="3:3" ht="15.75" customHeight="1" x14ac:dyDescent="0.25">
      <c r="C9206" s="48"/>
    </row>
    <row r="9207" spans="3:3" ht="15.75" customHeight="1" x14ac:dyDescent="0.25">
      <c r="C9207" s="48"/>
    </row>
    <row r="9208" spans="3:3" ht="15.75" customHeight="1" x14ac:dyDescent="0.25">
      <c r="C9208" s="48"/>
    </row>
    <row r="9209" spans="3:3" ht="15.75" customHeight="1" x14ac:dyDescent="0.25">
      <c r="C9209" s="48"/>
    </row>
    <row r="9210" spans="3:3" ht="15.75" customHeight="1" x14ac:dyDescent="0.25">
      <c r="C9210" s="48"/>
    </row>
    <row r="9211" spans="3:3" ht="15.75" customHeight="1" x14ac:dyDescent="0.25">
      <c r="C9211" s="48"/>
    </row>
    <row r="9212" spans="3:3" ht="15.75" customHeight="1" x14ac:dyDescent="0.25">
      <c r="C9212" s="48"/>
    </row>
    <row r="9213" spans="3:3" ht="15.75" customHeight="1" x14ac:dyDescent="0.25">
      <c r="C9213" s="48"/>
    </row>
    <row r="9214" spans="3:3" ht="15.75" customHeight="1" x14ac:dyDescent="0.25">
      <c r="C9214" s="48"/>
    </row>
    <row r="9215" spans="3:3" ht="15.75" customHeight="1" x14ac:dyDescent="0.25">
      <c r="C9215" s="48"/>
    </row>
    <row r="9216" spans="3:3" ht="15.75" customHeight="1" x14ac:dyDescent="0.25">
      <c r="C9216" s="48"/>
    </row>
    <row r="9217" spans="3:3" ht="15.75" customHeight="1" x14ac:dyDescent="0.25">
      <c r="C9217" s="48"/>
    </row>
    <row r="9218" spans="3:3" ht="15.75" customHeight="1" x14ac:dyDescent="0.25">
      <c r="C9218" s="48"/>
    </row>
    <row r="9219" spans="3:3" ht="15.75" customHeight="1" x14ac:dyDescent="0.25">
      <c r="C9219" s="48"/>
    </row>
    <row r="9220" spans="3:3" ht="15.75" customHeight="1" x14ac:dyDescent="0.25">
      <c r="C9220" s="48"/>
    </row>
    <row r="9221" spans="3:3" ht="15.75" customHeight="1" x14ac:dyDescent="0.25">
      <c r="C9221" s="48"/>
    </row>
    <row r="9222" spans="3:3" ht="15.75" customHeight="1" x14ac:dyDescent="0.25">
      <c r="C9222" s="48"/>
    </row>
    <row r="9223" spans="3:3" ht="15.75" customHeight="1" x14ac:dyDescent="0.25">
      <c r="C9223" s="48"/>
    </row>
    <row r="9224" spans="3:3" ht="15.75" customHeight="1" x14ac:dyDescent="0.25">
      <c r="C9224" s="48"/>
    </row>
    <row r="9225" spans="3:3" ht="15.75" customHeight="1" x14ac:dyDescent="0.25">
      <c r="C9225" s="48"/>
    </row>
    <row r="9226" spans="3:3" ht="15.75" customHeight="1" x14ac:dyDescent="0.25">
      <c r="C9226" s="48"/>
    </row>
    <row r="9227" spans="3:3" ht="15.75" customHeight="1" x14ac:dyDescent="0.25">
      <c r="C9227" s="48"/>
    </row>
    <row r="9228" spans="3:3" ht="15.75" customHeight="1" x14ac:dyDescent="0.25">
      <c r="C9228" s="48"/>
    </row>
    <row r="9229" spans="3:3" ht="15.75" customHeight="1" x14ac:dyDescent="0.25">
      <c r="C9229" s="48"/>
    </row>
    <row r="9230" spans="3:3" ht="15.75" customHeight="1" x14ac:dyDescent="0.25">
      <c r="C9230" s="48"/>
    </row>
    <row r="9231" spans="3:3" ht="15.75" customHeight="1" x14ac:dyDescent="0.25">
      <c r="C9231" s="48"/>
    </row>
    <row r="9232" spans="3:3" ht="15.75" customHeight="1" x14ac:dyDescent="0.25">
      <c r="C9232" s="48"/>
    </row>
    <row r="9233" spans="3:3" ht="15.75" customHeight="1" x14ac:dyDescent="0.25">
      <c r="C9233" s="48"/>
    </row>
    <row r="9234" spans="3:3" ht="15.75" customHeight="1" x14ac:dyDescent="0.25">
      <c r="C9234" s="48"/>
    </row>
    <row r="9235" spans="3:3" ht="15.75" customHeight="1" x14ac:dyDescent="0.25">
      <c r="C9235" s="48"/>
    </row>
    <row r="9236" spans="3:3" ht="15.75" customHeight="1" x14ac:dyDescent="0.25">
      <c r="C9236" s="48"/>
    </row>
    <row r="9237" spans="3:3" ht="15.75" customHeight="1" x14ac:dyDescent="0.25">
      <c r="C9237" s="48"/>
    </row>
    <row r="9238" spans="3:3" ht="15.75" customHeight="1" x14ac:dyDescent="0.25">
      <c r="C9238" s="48"/>
    </row>
    <row r="9239" spans="3:3" ht="15.75" customHeight="1" x14ac:dyDescent="0.25">
      <c r="C9239" s="48"/>
    </row>
    <row r="9240" spans="3:3" ht="15.75" customHeight="1" x14ac:dyDescent="0.25">
      <c r="C9240" s="48"/>
    </row>
    <row r="9241" spans="3:3" ht="15.75" customHeight="1" x14ac:dyDescent="0.25">
      <c r="C9241" s="48"/>
    </row>
    <row r="9242" spans="3:3" ht="15.75" customHeight="1" x14ac:dyDescent="0.25">
      <c r="C9242" s="48"/>
    </row>
    <row r="9243" spans="3:3" ht="15.75" customHeight="1" x14ac:dyDescent="0.25">
      <c r="C9243" s="48"/>
    </row>
    <row r="9244" spans="3:3" ht="15.75" customHeight="1" x14ac:dyDescent="0.25">
      <c r="C9244" s="48"/>
    </row>
    <row r="9245" spans="3:3" ht="15.75" customHeight="1" x14ac:dyDescent="0.25">
      <c r="C9245" s="48"/>
    </row>
    <row r="9246" spans="3:3" ht="15.75" customHeight="1" x14ac:dyDescent="0.25">
      <c r="C9246" s="48"/>
    </row>
    <row r="9247" spans="3:3" ht="15.75" customHeight="1" x14ac:dyDescent="0.25">
      <c r="C9247" s="48"/>
    </row>
    <row r="9248" spans="3:3" ht="15.75" customHeight="1" x14ac:dyDescent="0.25">
      <c r="C9248" s="48"/>
    </row>
    <row r="9249" spans="3:3" ht="15.75" customHeight="1" x14ac:dyDescent="0.25">
      <c r="C9249" s="48"/>
    </row>
    <row r="9250" spans="3:3" ht="15.75" customHeight="1" x14ac:dyDescent="0.25">
      <c r="C9250" s="48"/>
    </row>
    <row r="9251" spans="3:3" ht="15.75" customHeight="1" x14ac:dyDescent="0.25">
      <c r="C9251" s="48"/>
    </row>
    <row r="9252" spans="3:3" ht="15.75" customHeight="1" x14ac:dyDescent="0.25">
      <c r="C9252" s="48"/>
    </row>
    <row r="9253" spans="3:3" ht="15.75" customHeight="1" x14ac:dyDescent="0.25">
      <c r="C9253" s="48"/>
    </row>
    <row r="9254" spans="3:3" ht="15.75" customHeight="1" x14ac:dyDescent="0.25">
      <c r="C9254" s="48"/>
    </row>
    <row r="9255" spans="3:3" ht="15.75" customHeight="1" x14ac:dyDescent="0.25">
      <c r="C9255" s="48"/>
    </row>
    <row r="9256" spans="3:3" ht="15.75" customHeight="1" x14ac:dyDescent="0.25">
      <c r="C9256" s="48"/>
    </row>
    <row r="9257" spans="3:3" ht="15.75" customHeight="1" x14ac:dyDescent="0.25">
      <c r="C9257" s="48"/>
    </row>
    <row r="9258" spans="3:3" ht="15.75" customHeight="1" x14ac:dyDescent="0.25">
      <c r="C9258" s="48"/>
    </row>
    <row r="9259" spans="3:3" ht="15.75" customHeight="1" x14ac:dyDescent="0.25">
      <c r="C9259" s="48"/>
    </row>
    <row r="9260" spans="3:3" ht="15.75" customHeight="1" x14ac:dyDescent="0.25">
      <c r="C9260" s="48"/>
    </row>
    <row r="9261" spans="3:3" ht="15.75" customHeight="1" x14ac:dyDescent="0.25">
      <c r="C9261" s="48"/>
    </row>
    <row r="9262" spans="3:3" ht="15.75" customHeight="1" x14ac:dyDescent="0.25">
      <c r="C9262" s="48"/>
    </row>
    <row r="9263" spans="3:3" ht="15.75" customHeight="1" x14ac:dyDescent="0.25">
      <c r="C9263" s="48"/>
    </row>
    <row r="9264" spans="3:3" ht="15.75" customHeight="1" x14ac:dyDescent="0.25">
      <c r="C9264" s="48"/>
    </row>
    <row r="9265" spans="3:3" ht="15.75" customHeight="1" x14ac:dyDescent="0.25">
      <c r="C9265" s="48"/>
    </row>
    <row r="9266" spans="3:3" ht="15.75" customHeight="1" x14ac:dyDescent="0.25">
      <c r="C9266" s="48"/>
    </row>
    <row r="9267" spans="3:3" ht="15.75" customHeight="1" x14ac:dyDescent="0.25">
      <c r="C9267" s="48"/>
    </row>
    <row r="9268" spans="3:3" ht="15.75" customHeight="1" x14ac:dyDescent="0.25">
      <c r="C9268" s="48"/>
    </row>
    <row r="9269" spans="3:3" ht="15.75" customHeight="1" x14ac:dyDescent="0.25">
      <c r="C9269" s="48"/>
    </row>
    <row r="9270" spans="3:3" ht="15.75" customHeight="1" x14ac:dyDescent="0.25">
      <c r="C9270" s="48"/>
    </row>
    <row r="9271" spans="3:3" ht="15.75" customHeight="1" x14ac:dyDescent="0.25">
      <c r="C9271" s="48"/>
    </row>
    <row r="9272" spans="3:3" ht="15.75" customHeight="1" x14ac:dyDescent="0.25">
      <c r="C9272" s="48"/>
    </row>
    <row r="9273" spans="3:3" ht="15.75" customHeight="1" x14ac:dyDescent="0.25">
      <c r="C9273" s="48"/>
    </row>
    <row r="9274" spans="3:3" ht="15.75" customHeight="1" x14ac:dyDescent="0.25">
      <c r="C9274" s="48"/>
    </row>
    <row r="9275" spans="3:3" ht="15.75" customHeight="1" x14ac:dyDescent="0.25">
      <c r="C9275" s="48"/>
    </row>
    <row r="9276" spans="3:3" ht="15.75" customHeight="1" x14ac:dyDescent="0.25">
      <c r="C9276" s="48"/>
    </row>
    <row r="9277" spans="3:3" ht="15.75" customHeight="1" x14ac:dyDescent="0.25">
      <c r="C9277" s="48"/>
    </row>
    <row r="9278" spans="3:3" ht="15.75" customHeight="1" x14ac:dyDescent="0.25">
      <c r="C9278" s="48"/>
    </row>
    <row r="9279" spans="3:3" ht="15.75" customHeight="1" x14ac:dyDescent="0.25">
      <c r="C9279" s="48"/>
    </row>
    <row r="9280" spans="3:3" ht="15.75" customHeight="1" x14ac:dyDescent="0.25">
      <c r="C9280" s="48"/>
    </row>
    <row r="9281" spans="3:3" ht="15.75" customHeight="1" x14ac:dyDescent="0.25">
      <c r="C9281" s="48"/>
    </row>
    <row r="9282" spans="3:3" ht="15.75" customHeight="1" x14ac:dyDescent="0.25">
      <c r="C9282" s="48"/>
    </row>
    <row r="9283" spans="3:3" ht="15.75" customHeight="1" x14ac:dyDescent="0.25">
      <c r="C9283" s="48"/>
    </row>
    <row r="9284" spans="3:3" ht="15.75" customHeight="1" x14ac:dyDescent="0.25">
      <c r="C9284" s="48"/>
    </row>
    <row r="9285" spans="3:3" ht="15.75" customHeight="1" x14ac:dyDescent="0.25">
      <c r="C9285" s="48"/>
    </row>
    <row r="9286" spans="3:3" ht="15.75" customHeight="1" x14ac:dyDescent="0.25">
      <c r="C9286" s="48"/>
    </row>
    <row r="9287" spans="3:3" ht="15.75" customHeight="1" x14ac:dyDescent="0.25">
      <c r="C9287" s="48"/>
    </row>
    <row r="9288" spans="3:3" ht="15.75" customHeight="1" x14ac:dyDescent="0.25">
      <c r="C9288" s="48"/>
    </row>
    <row r="9289" spans="3:3" ht="15.75" customHeight="1" x14ac:dyDescent="0.25">
      <c r="C9289" s="48"/>
    </row>
    <row r="9290" spans="3:3" ht="15.75" customHeight="1" x14ac:dyDescent="0.25">
      <c r="C9290" s="48"/>
    </row>
    <row r="9291" spans="3:3" ht="15.75" customHeight="1" x14ac:dyDescent="0.25">
      <c r="C9291" s="48"/>
    </row>
    <row r="9292" spans="3:3" ht="15.75" customHeight="1" x14ac:dyDescent="0.25">
      <c r="C9292" s="48"/>
    </row>
    <row r="9293" spans="3:3" ht="15.75" customHeight="1" x14ac:dyDescent="0.25">
      <c r="C9293" s="48"/>
    </row>
    <row r="9294" spans="3:3" ht="15.75" customHeight="1" x14ac:dyDescent="0.25">
      <c r="C9294" s="48"/>
    </row>
    <row r="9295" spans="3:3" ht="15.75" customHeight="1" x14ac:dyDescent="0.25">
      <c r="C9295" s="48"/>
    </row>
    <row r="9296" spans="3:3" ht="15.75" customHeight="1" x14ac:dyDescent="0.25">
      <c r="C9296" s="48"/>
    </row>
    <row r="9297" spans="3:3" ht="15.75" customHeight="1" x14ac:dyDescent="0.25">
      <c r="C9297" s="48"/>
    </row>
    <row r="9298" spans="3:3" ht="15.75" customHeight="1" x14ac:dyDescent="0.25">
      <c r="C9298" s="48"/>
    </row>
    <row r="9299" spans="3:3" ht="15.75" customHeight="1" x14ac:dyDescent="0.25">
      <c r="C9299" s="48"/>
    </row>
    <row r="9300" spans="3:3" ht="15.75" customHeight="1" x14ac:dyDescent="0.25">
      <c r="C9300" s="48"/>
    </row>
    <row r="9301" spans="3:3" ht="15.75" customHeight="1" x14ac:dyDescent="0.25">
      <c r="C9301" s="48"/>
    </row>
    <row r="9302" spans="3:3" ht="15.75" customHeight="1" x14ac:dyDescent="0.25">
      <c r="C9302" s="48"/>
    </row>
    <row r="9303" spans="3:3" ht="15.75" customHeight="1" x14ac:dyDescent="0.25">
      <c r="C9303" s="48"/>
    </row>
    <row r="9304" spans="3:3" ht="15.75" customHeight="1" x14ac:dyDescent="0.25">
      <c r="C9304" s="48"/>
    </row>
    <row r="9305" spans="3:3" ht="15.75" customHeight="1" x14ac:dyDescent="0.25">
      <c r="C9305" s="48"/>
    </row>
    <row r="9306" spans="3:3" ht="15.75" customHeight="1" x14ac:dyDescent="0.25">
      <c r="C9306" s="48"/>
    </row>
    <row r="9307" spans="3:3" ht="15.75" customHeight="1" x14ac:dyDescent="0.25">
      <c r="C9307" s="48"/>
    </row>
    <row r="9308" spans="3:3" ht="15.75" customHeight="1" x14ac:dyDescent="0.25">
      <c r="C9308" s="48"/>
    </row>
    <row r="9309" spans="3:3" ht="15.75" customHeight="1" x14ac:dyDescent="0.25">
      <c r="C9309" s="48"/>
    </row>
    <row r="9310" spans="3:3" ht="15.75" customHeight="1" x14ac:dyDescent="0.25">
      <c r="C9310" s="48"/>
    </row>
    <row r="9311" spans="3:3" ht="15.75" customHeight="1" x14ac:dyDescent="0.25">
      <c r="C9311" s="48"/>
    </row>
    <row r="9312" spans="3:3" ht="15.75" customHeight="1" x14ac:dyDescent="0.25">
      <c r="C9312" s="48"/>
    </row>
    <row r="9313" spans="3:3" ht="15.75" customHeight="1" x14ac:dyDescent="0.25">
      <c r="C9313" s="48"/>
    </row>
    <row r="9314" spans="3:3" ht="15.75" customHeight="1" x14ac:dyDescent="0.25">
      <c r="C9314" s="48"/>
    </row>
    <row r="9315" spans="3:3" ht="15.75" customHeight="1" x14ac:dyDescent="0.25">
      <c r="C9315" s="48"/>
    </row>
    <row r="9316" spans="3:3" ht="15.75" customHeight="1" x14ac:dyDescent="0.25">
      <c r="C9316" s="48"/>
    </row>
    <row r="9317" spans="3:3" ht="15.75" customHeight="1" x14ac:dyDescent="0.25">
      <c r="C9317" s="48"/>
    </row>
    <row r="9318" spans="3:3" ht="15.75" customHeight="1" x14ac:dyDescent="0.25">
      <c r="C9318" s="48"/>
    </row>
    <row r="9319" spans="3:3" ht="15.75" customHeight="1" x14ac:dyDescent="0.25">
      <c r="C9319" s="48"/>
    </row>
    <row r="9320" spans="3:3" ht="15.75" customHeight="1" x14ac:dyDescent="0.25">
      <c r="C9320" s="48"/>
    </row>
    <row r="9321" spans="3:3" ht="15.75" customHeight="1" x14ac:dyDescent="0.25">
      <c r="C9321" s="48"/>
    </row>
    <row r="9322" spans="3:3" ht="15.75" customHeight="1" x14ac:dyDescent="0.25">
      <c r="C9322" s="48"/>
    </row>
    <row r="9323" spans="3:3" ht="15.75" customHeight="1" x14ac:dyDescent="0.25">
      <c r="C9323" s="48"/>
    </row>
    <row r="9324" spans="3:3" ht="15.75" customHeight="1" x14ac:dyDescent="0.25">
      <c r="C9324" s="48"/>
    </row>
    <row r="9325" spans="3:3" ht="15.75" customHeight="1" x14ac:dyDescent="0.25">
      <c r="C9325" s="48"/>
    </row>
    <row r="9326" spans="3:3" ht="15.75" customHeight="1" x14ac:dyDescent="0.25">
      <c r="C9326" s="48"/>
    </row>
    <row r="9327" spans="3:3" ht="15.75" customHeight="1" x14ac:dyDescent="0.25">
      <c r="C9327" s="48"/>
    </row>
    <row r="9328" spans="3:3" ht="15.75" customHeight="1" x14ac:dyDescent="0.25">
      <c r="C9328" s="48"/>
    </row>
    <row r="9329" spans="3:3" ht="15.75" customHeight="1" x14ac:dyDescent="0.25">
      <c r="C9329" s="48"/>
    </row>
    <row r="9330" spans="3:3" ht="15.75" customHeight="1" x14ac:dyDescent="0.25">
      <c r="C9330" s="48"/>
    </row>
    <row r="9331" spans="3:3" ht="15.75" customHeight="1" x14ac:dyDescent="0.25">
      <c r="C9331" s="48"/>
    </row>
    <row r="9332" spans="3:3" ht="15.75" customHeight="1" x14ac:dyDescent="0.25">
      <c r="C9332" s="48"/>
    </row>
    <row r="9333" spans="3:3" ht="15.75" customHeight="1" x14ac:dyDescent="0.25">
      <c r="C9333" s="48"/>
    </row>
    <row r="9334" spans="3:3" ht="15.75" customHeight="1" x14ac:dyDescent="0.25">
      <c r="C9334" s="48"/>
    </row>
    <row r="9335" spans="3:3" ht="15.75" customHeight="1" x14ac:dyDescent="0.25">
      <c r="C9335" s="48"/>
    </row>
    <row r="9336" spans="3:3" ht="15.75" customHeight="1" x14ac:dyDescent="0.25">
      <c r="C9336" s="48"/>
    </row>
    <row r="9337" spans="3:3" ht="15.75" customHeight="1" x14ac:dyDescent="0.25">
      <c r="C9337" s="48"/>
    </row>
    <row r="9338" spans="3:3" ht="15.75" customHeight="1" x14ac:dyDescent="0.25">
      <c r="C9338" s="48"/>
    </row>
    <row r="9339" spans="3:3" ht="15.75" customHeight="1" x14ac:dyDescent="0.25">
      <c r="C9339" s="48"/>
    </row>
    <row r="9340" spans="3:3" ht="15.75" customHeight="1" x14ac:dyDescent="0.25">
      <c r="C9340" s="48"/>
    </row>
    <row r="9341" spans="3:3" ht="15.75" customHeight="1" x14ac:dyDescent="0.25">
      <c r="C9341" s="48"/>
    </row>
    <row r="9342" spans="3:3" ht="15.75" customHeight="1" x14ac:dyDescent="0.25">
      <c r="C9342" s="48"/>
    </row>
    <row r="9343" spans="3:3" ht="15.75" customHeight="1" x14ac:dyDescent="0.25">
      <c r="C9343" s="48"/>
    </row>
    <row r="9344" spans="3:3" ht="15.75" customHeight="1" x14ac:dyDescent="0.25">
      <c r="C9344" s="48"/>
    </row>
    <row r="9345" spans="3:3" ht="15.75" customHeight="1" x14ac:dyDescent="0.25">
      <c r="C9345" s="48"/>
    </row>
    <row r="9346" spans="3:3" ht="15.75" customHeight="1" x14ac:dyDescent="0.25">
      <c r="C9346" s="48"/>
    </row>
    <row r="9347" spans="3:3" ht="15.75" customHeight="1" x14ac:dyDescent="0.25">
      <c r="C9347" s="48"/>
    </row>
    <row r="9348" spans="3:3" ht="15.75" customHeight="1" x14ac:dyDescent="0.25">
      <c r="C9348" s="48"/>
    </row>
    <row r="9349" spans="3:3" ht="15.75" customHeight="1" x14ac:dyDescent="0.25">
      <c r="C9349" s="48"/>
    </row>
    <row r="9350" spans="3:3" ht="15.75" customHeight="1" x14ac:dyDescent="0.25">
      <c r="C9350" s="48"/>
    </row>
    <row r="9351" spans="3:3" ht="15.75" customHeight="1" x14ac:dyDescent="0.25">
      <c r="C9351" s="48"/>
    </row>
    <row r="9352" spans="3:3" ht="15.75" customHeight="1" x14ac:dyDescent="0.25">
      <c r="C9352" s="48"/>
    </row>
    <row r="9353" spans="3:3" ht="15.75" customHeight="1" x14ac:dyDescent="0.25">
      <c r="C9353" s="48"/>
    </row>
    <row r="9354" spans="3:3" ht="15.75" customHeight="1" x14ac:dyDescent="0.25">
      <c r="C9354" s="48"/>
    </row>
    <row r="9355" spans="3:3" ht="15.75" customHeight="1" x14ac:dyDescent="0.25">
      <c r="C9355" s="48"/>
    </row>
    <row r="9356" spans="3:3" ht="15.75" customHeight="1" x14ac:dyDescent="0.25">
      <c r="C9356" s="48"/>
    </row>
    <row r="9357" spans="3:3" ht="15.75" customHeight="1" x14ac:dyDescent="0.25">
      <c r="C9357" s="48"/>
    </row>
    <row r="9358" spans="3:3" ht="15.75" customHeight="1" x14ac:dyDescent="0.25">
      <c r="C9358" s="48"/>
    </row>
    <row r="9359" spans="3:3" ht="15.75" customHeight="1" x14ac:dyDescent="0.25">
      <c r="C9359" s="48"/>
    </row>
    <row r="9360" spans="3:3" ht="15.75" customHeight="1" x14ac:dyDescent="0.25">
      <c r="C9360" s="48"/>
    </row>
    <row r="9361" spans="3:3" ht="15.75" customHeight="1" x14ac:dyDescent="0.25">
      <c r="C9361" s="48"/>
    </row>
    <row r="9362" spans="3:3" ht="15.75" customHeight="1" x14ac:dyDescent="0.25">
      <c r="C9362" s="48"/>
    </row>
    <row r="9363" spans="3:3" ht="15.75" customHeight="1" x14ac:dyDescent="0.25">
      <c r="C9363" s="48"/>
    </row>
    <row r="9364" spans="3:3" ht="15.75" customHeight="1" x14ac:dyDescent="0.25">
      <c r="C9364" s="48"/>
    </row>
    <row r="9365" spans="3:3" ht="15.75" customHeight="1" x14ac:dyDescent="0.25">
      <c r="C9365" s="48"/>
    </row>
    <row r="9366" spans="3:3" ht="15.75" customHeight="1" x14ac:dyDescent="0.25">
      <c r="C9366" s="48"/>
    </row>
    <row r="9367" spans="3:3" ht="15.75" customHeight="1" x14ac:dyDescent="0.25">
      <c r="C9367" s="48"/>
    </row>
    <row r="9368" spans="3:3" ht="15.75" customHeight="1" x14ac:dyDescent="0.25">
      <c r="C9368" s="48"/>
    </row>
    <row r="9369" spans="3:3" ht="15.75" customHeight="1" x14ac:dyDescent="0.25">
      <c r="C9369" s="48"/>
    </row>
    <row r="9370" spans="3:3" ht="15.75" customHeight="1" x14ac:dyDescent="0.25">
      <c r="C9370" s="48"/>
    </row>
    <row r="9371" spans="3:3" ht="15.75" customHeight="1" x14ac:dyDescent="0.25">
      <c r="C9371" s="48"/>
    </row>
    <row r="9372" spans="3:3" ht="15.75" customHeight="1" x14ac:dyDescent="0.25">
      <c r="C9372" s="48"/>
    </row>
    <row r="9373" spans="3:3" ht="15.75" customHeight="1" x14ac:dyDescent="0.25">
      <c r="C9373" s="48"/>
    </row>
    <row r="9374" spans="3:3" ht="15.75" customHeight="1" x14ac:dyDescent="0.25">
      <c r="C9374" s="48"/>
    </row>
    <row r="9375" spans="3:3" ht="15.75" customHeight="1" x14ac:dyDescent="0.25">
      <c r="C9375" s="48"/>
    </row>
    <row r="9376" spans="3:3" ht="15.75" customHeight="1" x14ac:dyDescent="0.25">
      <c r="C9376" s="48"/>
    </row>
    <row r="9377" spans="3:3" ht="15.75" customHeight="1" x14ac:dyDescent="0.25">
      <c r="C9377" s="48"/>
    </row>
    <row r="9378" spans="3:3" ht="15.75" customHeight="1" x14ac:dyDescent="0.25">
      <c r="C9378" s="48"/>
    </row>
    <row r="9379" spans="3:3" ht="15.75" customHeight="1" x14ac:dyDescent="0.25">
      <c r="C9379" s="48"/>
    </row>
    <row r="9380" spans="3:3" ht="15.75" customHeight="1" x14ac:dyDescent="0.25">
      <c r="C9380" s="48"/>
    </row>
    <row r="9381" spans="3:3" ht="15.75" customHeight="1" x14ac:dyDescent="0.25">
      <c r="C9381" s="48"/>
    </row>
    <row r="9382" spans="3:3" ht="15.75" customHeight="1" x14ac:dyDescent="0.25">
      <c r="C9382" s="48"/>
    </row>
    <row r="9383" spans="3:3" ht="15.75" customHeight="1" x14ac:dyDescent="0.25">
      <c r="C9383" s="48"/>
    </row>
    <row r="9384" spans="3:3" ht="15.75" customHeight="1" x14ac:dyDescent="0.25">
      <c r="C9384" s="48"/>
    </row>
    <row r="9385" spans="3:3" ht="15.75" customHeight="1" x14ac:dyDescent="0.25">
      <c r="C9385" s="48"/>
    </row>
    <row r="9386" spans="3:3" ht="15.75" customHeight="1" x14ac:dyDescent="0.25">
      <c r="C9386" s="48"/>
    </row>
    <row r="9387" spans="3:3" ht="15.75" customHeight="1" x14ac:dyDescent="0.25">
      <c r="C9387" s="48"/>
    </row>
    <row r="9388" spans="3:3" ht="15.75" customHeight="1" x14ac:dyDescent="0.25">
      <c r="C9388" s="48"/>
    </row>
    <row r="9389" spans="3:3" ht="15.75" customHeight="1" x14ac:dyDescent="0.25">
      <c r="C9389" s="48"/>
    </row>
    <row r="9390" spans="3:3" ht="15.75" customHeight="1" x14ac:dyDescent="0.25">
      <c r="C9390" s="48"/>
    </row>
    <row r="9391" spans="3:3" ht="15.75" customHeight="1" x14ac:dyDescent="0.25">
      <c r="C9391" s="48"/>
    </row>
    <row r="9392" spans="3:3" ht="15.75" customHeight="1" x14ac:dyDescent="0.25">
      <c r="C9392" s="48"/>
    </row>
    <row r="9393" spans="3:3" ht="15.75" customHeight="1" x14ac:dyDescent="0.25">
      <c r="C9393" s="48"/>
    </row>
    <row r="9394" spans="3:3" ht="15.75" customHeight="1" x14ac:dyDescent="0.25">
      <c r="C9394" s="48"/>
    </row>
    <row r="9395" spans="3:3" ht="15.75" customHeight="1" x14ac:dyDescent="0.25">
      <c r="C9395" s="48"/>
    </row>
    <row r="9396" spans="3:3" ht="15.75" customHeight="1" x14ac:dyDescent="0.25">
      <c r="C9396" s="48"/>
    </row>
    <row r="9397" spans="3:3" ht="15.75" customHeight="1" x14ac:dyDescent="0.25">
      <c r="C9397" s="48"/>
    </row>
    <row r="9398" spans="3:3" ht="15.75" customHeight="1" x14ac:dyDescent="0.25">
      <c r="C9398" s="48"/>
    </row>
    <row r="9399" spans="3:3" ht="15.75" customHeight="1" x14ac:dyDescent="0.25">
      <c r="C9399" s="48"/>
    </row>
    <row r="9400" spans="3:3" ht="15.75" customHeight="1" x14ac:dyDescent="0.25">
      <c r="C9400" s="48"/>
    </row>
    <row r="9401" spans="3:3" ht="15.75" customHeight="1" x14ac:dyDescent="0.25">
      <c r="C9401" s="48"/>
    </row>
    <row r="9402" spans="3:3" ht="15.75" customHeight="1" x14ac:dyDescent="0.25">
      <c r="C9402" s="48"/>
    </row>
    <row r="9403" spans="3:3" ht="15.75" customHeight="1" x14ac:dyDescent="0.25">
      <c r="C9403" s="48"/>
    </row>
    <row r="9404" spans="3:3" ht="15.75" customHeight="1" x14ac:dyDescent="0.25">
      <c r="C9404" s="48"/>
    </row>
    <row r="9405" spans="3:3" ht="15.75" customHeight="1" x14ac:dyDescent="0.25">
      <c r="C9405" s="48"/>
    </row>
    <row r="9406" spans="3:3" ht="15.75" customHeight="1" x14ac:dyDescent="0.25">
      <c r="C9406" s="48"/>
    </row>
    <row r="9407" spans="3:3" ht="15.75" customHeight="1" x14ac:dyDescent="0.25">
      <c r="C9407" s="48"/>
    </row>
    <row r="9408" spans="3:3" ht="15.75" customHeight="1" x14ac:dyDescent="0.25">
      <c r="C9408" s="48"/>
    </row>
    <row r="9409" spans="3:3" ht="15.75" customHeight="1" x14ac:dyDescent="0.25">
      <c r="C9409" s="48"/>
    </row>
    <row r="9410" spans="3:3" ht="15.75" customHeight="1" x14ac:dyDescent="0.25">
      <c r="C9410" s="48"/>
    </row>
    <row r="9411" spans="3:3" ht="15.75" customHeight="1" x14ac:dyDescent="0.25">
      <c r="C9411" s="48"/>
    </row>
    <row r="9412" spans="3:3" ht="15.75" customHeight="1" x14ac:dyDescent="0.25">
      <c r="C9412" s="48"/>
    </row>
    <row r="9413" spans="3:3" ht="15.75" customHeight="1" x14ac:dyDescent="0.25">
      <c r="C9413" s="48"/>
    </row>
    <row r="9414" spans="3:3" ht="15.75" customHeight="1" x14ac:dyDescent="0.25">
      <c r="C9414" s="48"/>
    </row>
    <row r="9415" spans="3:3" ht="15.75" customHeight="1" x14ac:dyDescent="0.25">
      <c r="C9415" s="48"/>
    </row>
    <row r="9416" spans="3:3" ht="15.75" customHeight="1" x14ac:dyDescent="0.25">
      <c r="C9416" s="48"/>
    </row>
    <row r="9417" spans="3:3" ht="15.75" customHeight="1" x14ac:dyDescent="0.25">
      <c r="C9417" s="48"/>
    </row>
    <row r="9418" spans="3:3" ht="15.75" customHeight="1" x14ac:dyDescent="0.25">
      <c r="C9418" s="48"/>
    </row>
    <row r="9419" spans="3:3" ht="15.75" customHeight="1" x14ac:dyDescent="0.25">
      <c r="C9419" s="48"/>
    </row>
    <row r="9420" spans="3:3" ht="15.75" customHeight="1" x14ac:dyDescent="0.25">
      <c r="C9420" s="48"/>
    </row>
    <row r="9421" spans="3:3" ht="15.75" customHeight="1" x14ac:dyDescent="0.25">
      <c r="C9421" s="48"/>
    </row>
    <row r="9422" spans="3:3" ht="15.75" customHeight="1" x14ac:dyDescent="0.25">
      <c r="C9422" s="48"/>
    </row>
    <row r="9423" spans="3:3" ht="15.75" customHeight="1" x14ac:dyDescent="0.25">
      <c r="C9423" s="48"/>
    </row>
    <row r="9424" spans="3:3" ht="15.75" customHeight="1" x14ac:dyDescent="0.25">
      <c r="C9424" s="48"/>
    </row>
    <row r="9425" spans="3:3" ht="15.75" customHeight="1" x14ac:dyDescent="0.25">
      <c r="C9425" s="48"/>
    </row>
    <row r="9426" spans="3:3" ht="15.75" customHeight="1" x14ac:dyDescent="0.25">
      <c r="C9426" s="48"/>
    </row>
    <row r="9427" spans="3:3" ht="15.75" customHeight="1" x14ac:dyDescent="0.25">
      <c r="C9427" s="48"/>
    </row>
    <row r="9428" spans="3:3" ht="15.75" customHeight="1" x14ac:dyDescent="0.25">
      <c r="C9428" s="48"/>
    </row>
    <row r="9429" spans="3:3" ht="15.75" customHeight="1" x14ac:dyDescent="0.25">
      <c r="C9429" s="48"/>
    </row>
    <row r="9430" spans="3:3" ht="15.75" customHeight="1" x14ac:dyDescent="0.25">
      <c r="C9430" s="48"/>
    </row>
    <row r="9431" spans="3:3" ht="15.75" customHeight="1" x14ac:dyDescent="0.25">
      <c r="C9431" s="48"/>
    </row>
    <row r="9432" spans="3:3" ht="15.75" customHeight="1" x14ac:dyDescent="0.25">
      <c r="C9432" s="48"/>
    </row>
    <row r="9433" spans="3:3" ht="15.75" customHeight="1" x14ac:dyDescent="0.25">
      <c r="C9433" s="48"/>
    </row>
    <row r="9434" spans="3:3" ht="15.75" customHeight="1" x14ac:dyDescent="0.25">
      <c r="C9434" s="48"/>
    </row>
    <row r="9435" spans="3:3" ht="15.75" customHeight="1" x14ac:dyDescent="0.25">
      <c r="C9435" s="48"/>
    </row>
    <row r="9436" spans="3:3" ht="15.75" customHeight="1" x14ac:dyDescent="0.25">
      <c r="C9436" s="48"/>
    </row>
    <row r="9437" spans="3:3" ht="15.75" customHeight="1" x14ac:dyDescent="0.25">
      <c r="C9437" s="48"/>
    </row>
    <row r="9438" spans="3:3" ht="15.75" customHeight="1" x14ac:dyDescent="0.25">
      <c r="C9438" s="48"/>
    </row>
    <row r="9439" spans="3:3" ht="15.75" customHeight="1" x14ac:dyDescent="0.25">
      <c r="C9439" s="48"/>
    </row>
    <row r="9440" spans="3:3" ht="15.75" customHeight="1" x14ac:dyDescent="0.25">
      <c r="C9440" s="48"/>
    </row>
    <row r="9441" spans="3:3" ht="15.75" customHeight="1" x14ac:dyDescent="0.25">
      <c r="C9441" s="48"/>
    </row>
    <row r="9442" spans="3:3" ht="15.75" customHeight="1" x14ac:dyDescent="0.25">
      <c r="C9442" s="48"/>
    </row>
    <row r="9443" spans="3:3" ht="15.75" customHeight="1" x14ac:dyDescent="0.25">
      <c r="C9443" s="48"/>
    </row>
    <row r="9444" spans="3:3" ht="15.75" customHeight="1" x14ac:dyDescent="0.25">
      <c r="C9444" s="48"/>
    </row>
    <row r="9445" spans="3:3" ht="15.75" customHeight="1" x14ac:dyDescent="0.25">
      <c r="C9445" s="48"/>
    </row>
    <row r="9446" spans="3:3" ht="15.75" customHeight="1" x14ac:dyDescent="0.25">
      <c r="C9446" s="48"/>
    </row>
    <row r="9447" spans="3:3" ht="15.75" customHeight="1" x14ac:dyDescent="0.25">
      <c r="C9447" s="48"/>
    </row>
    <row r="9448" spans="3:3" ht="15.75" customHeight="1" x14ac:dyDescent="0.25">
      <c r="C9448" s="48"/>
    </row>
    <row r="9449" spans="3:3" ht="15.75" customHeight="1" x14ac:dyDescent="0.25">
      <c r="C9449" s="48"/>
    </row>
    <row r="9450" spans="3:3" ht="15.75" customHeight="1" x14ac:dyDescent="0.25">
      <c r="C9450" s="48"/>
    </row>
    <row r="9451" spans="3:3" ht="15.75" customHeight="1" x14ac:dyDescent="0.25">
      <c r="C9451" s="48"/>
    </row>
    <row r="9452" spans="3:3" ht="15.75" customHeight="1" x14ac:dyDescent="0.25">
      <c r="C9452" s="48"/>
    </row>
    <row r="9453" spans="3:3" ht="15.75" customHeight="1" x14ac:dyDescent="0.25">
      <c r="C9453" s="48"/>
    </row>
    <row r="9454" spans="3:3" ht="15.75" customHeight="1" x14ac:dyDescent="0.25">
      <c r="C9454" s="48"/>
    </row>
    <row r="9455" spans="3:3" ht="15.75" customHeight="1" x14ac:dyDescent="0.25">
      <c r="C9455" s="48"/>
    </row>
    <row r="9456" spans="3:3" ht="15.75" customHeight="1" x14ac:dyDescent="0.25">
      <c r="C9456" s="48"/>
    </row>
    <row r="9457" spans="3:3" ht="15.75" customHeight="1" x14ac:dyDescent="0.25">
      <c r="C9457" s="48"/>
    </row>
    <row r="9458" spans="3:3" ht="15.75" customHeight="1" x14ac:dyDescent="0.25">
      <c r="C9458" s="48"/>
    </row>
    <row r="9459" spans="3:3" ht="15.75" customHeight="1" x14ac:dyDescent="0.25">
      <c r="C9459" s="48"/>
    </row>
    <row r="9460" spans="3:3" ht="15.75" customHeight="1" x14ac:dyDescent="0.25">
      <c r="C9460" s="48"/>
    </row>
    <row r="9461" spans="3:3" ht="15.75" customHeight="1" x14ac:dyDescent="0.25">
      <c r="C9461" s="48"/>
    </row>
    <row r="9462" spans="3:3" ht="15.75" customHeight="1" x14ac:dyDescent="0.25">
      <c r="C9462" s="48"/>
    </row>
    <row r="9463" spans="3:3" ht="15.75" customHeight="1" x14ac:dyDescent="0.25">
      <c r="C9463" s="48"/>
    </row>
    <row r="9464" spans="3:3" ht="15.75" customHeight="1" x14ac:dyDescent="0.25">
      <c r="C9464" s="48"/>
    </row>
    <row r="9465" spans="3:3" ht="15.75" customHeight="1" x14ac:dyDescent="0.25">
      <c r="C9465" s="48"/>
    </row>
    <row r="9466" spans="3:3" ht="15.75" customHeight="1" x14ac:dyDescent="0.25">
      <c r="C9466" s="48"/>
    </row>
    <row r="9467" spans="3:3" ht="15.75" customHeight="1" x14ac:dyDescent="0.25">
      <c r="C9467" s="48"/>
    </row>
    <row r="9468" spans="3:3" ht="15.75" customHeight="1" x14ac:dyDescent="0.25">
      <c r="C9468" s="48"/>
    </row>
    <row r="9469" spans="3:3" ht="15.75" customHeight="1" x14ac:dyDescent="0.25">
      <c r="C9469" s="48"/>
    </row>
    <row r="9470" spans="3:3" ht="15.75" customHeight="1" x14ac:dyDescent="0.25">
      <c r="C9470" s="48"/>
    </row>
    <row r="9471" spans="3:3" ht="15.75" customHeight="1" x14ac:dyDescent="0.25">
      <c r="C9471" s="48"/>
    </row>
    <row r="9472" spans="3:3" ht="15.75" customHeight="1" x14ac:dyDescent="0.25">
      <c r="C9472" s="48"/>
    </row>
    <row r="9473" spans="3:3" ht="15.75" customHeight="1" x14ac:dyDescent="0.25">
      <c r="C9473" s="48"/>
    </row>
    <row r="9474" spans="3:3" ht="15.75" customHeight="1" x14ac:dyDescent="0.25">
      <c r="C9474" s="48"/>
    </row>
    <row r="9475" spans="3:3" ht="15.75" customHeight="1" x14ac:dyDescent="0.25">
      <c r="C9475" s="48"/>
    </row>
    <row r="9476" spans="3:3" ht="15.75" customHeight="1" x14ac:dyDescent="0.25">
      <c r="C9476" s="48"/>
    </row>
    <row r="9477" spans="3:3" ht="15.75" customHeight="1" x14ac:dyDescent="0.25">
      <c r="C9477" s="48"/>
    </row>
    <row r="9478" spans="3:3" ht="15.75" customHeight="1" x14ac:dyDescent="0.25">
      <c r="C9478" s="48"/>
    </row>
    <row r="9479" spans="3:3" ht="15.75" customHeight="1" x14ac:dyDescent="0.25">
      <c r="C9479" s="48"/>
    </row>
    <row r="9480" spans="3:3" ht="15.75" customHeight="1" x14ac:dyDescent="0.25">
      <c r="C9480" s="48"/>
    </row>
    <row r="9481" spans="3:3" ht="15.75" customHeight="1" x14ac:dyDescent="0.25">
      <c r="C9481" s="48"/>
    </row>
    <row r="9482" spans="3:3" ht="15.75" customHeight="1" x14ac:dyDescent="0.25">
      <c r="C9482" s="48"/>
    </row>
    <row r="9483" spans="3:3" ht="15.75" customHeight="1" x14ac:dyDescent="0.25">
      <c r="C9483" s="48"/>
    </row>
    <row r="9484" spans="3:3" ht="15.75" customHeight="1" x14ac:dyDescent="0.25">
      <c r="C9484" s="48"/>
    </row>
    <row r="9485" spans="3:3" ht="15.75" customHeight="1" x14ac:dyDescent="0.25">
      <c r="C9485" s="48"/>
    </row>
    <row r="9486" spans="3:3" ht="15.75" customHeight="1" x14ac:dyDescent="0.25">
      <c r="C9486" s="48"/>
    </row>
    <row r="9487" spans="3:3" ht="15.75" customHeight="1" x14ac:dyDescent="0.25">
      <c r="C9487" s="48"/>
    </row>
    <row r="9488" spans="3:3" ht="15.75" customHeight="1" x14ac:dyDescent="0.25">
      <c r="C9488" s="48"/>
    </row>
    <row r="9489" spans="3:3" ht="15.75" customHeight="1" x14ac:dyDescent="0.25">
      <c r="C9489" s="48"/>
    </row>
    <row r="9490" spans="3:3" ht="15.75" customHeight="1" x14ac:dyDescent="0.25">
      <c r="C9490" s="48"/>
    </row>
    <row r="9491" spans="3:3" ht="15.75" customHeight="1" x14ac:dyDescent="0.25">
      <c r="C9491" s="48"/>
    </row>
    <row r="9492" spans="3:3" ht="15.75" customHeight="1" x14ac:dyDescent="0.25">
      <c r="C9492" s="48"/>
    </row>
    <row r="9493" spans="3:3" ht="15.75" customHeight="1" x14ac:dyDescent="0.25">
      <c r="C9493" s="48"/>
    </row>
    <row r="9494" spans="3:3" ht="15.75" customHeight="1" x14ac:dyDescent="0.25">
      <c r="C9494" s="48"/>
    </row>
    <row r="9495" spans="3:3" ht="15.75" customHeight="1" x14ac:dyDescent="0.25">
      <c r="C9495" s="48"/>
    </row>
    <row r="9496" spans="3:3" ht="15.75" customHeight="1" x14ac:dyDescent="0.25">
      <c r="C9496" s="48"/>
    </row>
    <row r="9497" spans="3:3" ht="15.75" customHeight="1" x14ac:dyDescent="0.25">
      <c r="C9497" s="48"/>
    </row>
    <row r="9498" spans="3:3" ht="15.75" customHeight="1" x14ac:dyDescent="0.25">
      <c r="C9498" s="48"/>
    </row>
    <row r="9499" spans="3:3" ht="15.75" customHeight="1" x14ac:dyDescent="0.25">
      <c r="C9499" s="48"/>
    </row>
    <row r="9500" spans="3:3" ht="15.75" customHeight="1" x14ac:dyDescent="0.25">
      <c r="C9500" s="48"/>
    </row>
    <row r="9501" spans="3:3" ht="15.75" customHeight="1" x14ac:dyDescent="0.25">
      <c r="C9501" s="48"/>
    </row>
    <row r="9502" spans="3:3" ht="15.75" customHeight="1" x14ac:dyDescent="0.25">
      <c r="C9502" s="48"/>
    </row>
    <row r="9503" spans="3:3" ht="15.75" customHeight="1" x14ac:dyDescent="0.25">
      <c r="C9503" s="48"/>
    </row>
    <row r="9504" spans="3:3" ht="15.75" customHeight="1" x14ac:dyDescent="0.25">
      <c r="C9504" s="48"/>
    </row>
    <row r="9505" spans="3:3" ht="15.75" customHeight="1" x14ac:dyDescent="0.25">
      <c r="C9505" s="48"/>
    </row>
    <row r="9506" spans="3:3" ht="15.75" customHeight="1" x14ac:dyDescent="0.25">
      <c r="C9506" s="48"/>
    </row>
    <row r="9507" spans="3:3" ht="15.75" customHeight="1" x14ac:dyDescent="0.25">
      <c r="C9507" s="48"/>
    </row>
    <row r="9508" spans="3:3" ht="15.75" customHeight="1" x14ac:dyDescent="0.25">
      <c r="C9508" s="48"/>
    </row>
    <row r="9509" spans="3:3" ht="15.75" customHeight="1" x14ac:dyDescent="0.25">
      <c r="C9509" s="48"/>
    </row>
    <row r="9510" spans="3:3" ht="15.75" customHeight="1" x14ac:dyDescent="0.25">
      <c r="C9510" s="48"/>
    </row>
    <row r="9511" spans="3:3" ht="15.75" customHeight="1" x14ac:dyDescent="0.25">
      <c r="C9511" s="48"/>
    </row>
    <row r="9512" spans="3:3" ht="15.75" customHeight="1" x14ac:dyDescent="0.25">
      <c r="C9512" s="48"/>
    </row>
    <row r="9513" spans="3:3" ht="15.75" customHeight="1" x14ac:dyDescent="0.25">
      <c r="C9513" s="48"/>
    </row>
    <row r="9514" spans="3:3" ht="15.75" customHeight="1" x14ac:dyDescent="0.25">
      <c r="C9514" s="48"/>
    </row>
    <row r="9515" spans="3:3" ht="15.75" customHeight="1" x14ac:dyDescent="0.25">
      <c r="C9515" s="48"/>
    </row>
    <row r="9516" spans="3:3" ht="15.75" customHeight="1" x14ac:dyDescent="0.25">
      <c r="C9516" s="48"/>
    </row>
    <row r="9517" spans="3:3" ht="15.75" customHeight="1" x14ac:dyDescent="0.25">
      <c r="C9517" s="48"/>
    </row>
    <row r="9518" spans="3:3" ht="15.75" customHeight="1" x14ac:dyDescent="0.25">
      <c r="C9518" s="48"/>
    </row>
    <row r="9519" spans="3:3" ht="15.75" customHeight="1" x14ac:dyDescent="0.25">
      <c r="C9519" s="48"/>
    </row>
    <row r="9520" spans="3:3" ht="15.75" customHeight="1" x14ac:dyDescent="0.25">
      <c r="C9520" s="48"/>
    </row>
    <row r="9521" spans="3:3" ht="15.75" customHeight="1" x14ac:dyDescent="0.25">
      <c r="C9521" s="48"/>
    </row>
    <row r="9522" spans="3:3" ht="15.75" customHeight="1" x14ac:dyDescent="0.25">
      <c r="C9522" s="48"/>
    </row>
    <row r="9523" spans="3:3" ht="15.75" customHeight="1" x14ac:dyDescent="0.25">
      <c r="C9523" s="48"/>
    </row>
    <row r="9524" spans="3:3" ht="15.75" customHeight="1" x14ac:dyDescent="0.25">
      <c r="C9524" s="48"/>
    </row>
    <row r="9525" spans="3:3" ht="15.75" customHeight="1" x14ac:dyDescent="0.25">
      <c r="C9525" s="48"/>
    </row>
    <row r="9526" spans="3:3" ht="15.75" customHeight="1" x14ac:dyDescent="0.25">
      <c r="C9526" s="48"/>
    </row>
    <row r="9527" spans="3:3" ht="15.75" customHeight="1" x14ac:dyDescent="0.25">
      <c r="C9527" s="48"/>
    </row>
    <row r="9528" spans="3:3" ht="15.75" customHeight="1" x14ac:dyDescent="0.25">
      <c r="C9528" s="48"/>
    </row>
    <row r="9529" spans="3:3" ht="15.75" customHeight="1" x14ac:dyDescent="0.25">
      <c r="C9529" s="48"/>
    </row>
    <row r="9530" spans="3:3" ht="15.75" customHeight="1" x14ac:dyDescent="0.25">
      <c r="C9530" s="48"/>
    </row>
    <row r="9531" spans="3:3" ht="15.75" customHeight="1" x14ac:dyDescent="0.25">
      <c r="C9531" s="48"/>
    </row>
    <row r="9532" spans="3:3" ht="15.75" customHeight="1" x14ac:dyDescent="0.25">
      <c r="C9532" s="48"/>
    </row>
    <row r="9533" spans="3:3" ht="15.75" customHeight="1" x14ac:dyDescent="0.25">
      <c r="C9533" s="48"/>
    </row>
    <row r="9534" spans="3:3" ht="15.75" customHeight="1" x14ac:dyDescent="0.25">
      <c r="C9534" s="48"/>
    </row>
    <row r="9535" spans="3:3" ht="15.75" customHeight="1" x14ac:dyDescent="0.25">
      <c r="C9535" s="48"/>
    </row>
    <row r="9536" spans="3:3" ht="15.75" customHeight="1" x14ac:dyDescent="0.25">
      <c r="C9536" s="48"/>
    </row>
    <row r="9537" spans="3:3" ht="15.75" customHeight="1" x14ac:dyDescent="0.25">
      <c r="C9537" s="48"/>
    </row>
    <row r="9538" spans="3:3" ht="15.75" customHeight="1" x14ac:dyDescent="0.25">
      <c r="C9538" s="48"/>
    </row>
    <row r="9539" spans="3:3" ht="15.75" customHeight="1" x14ac:dyDescent="0.25">
      <c r="C9539" s="48"/>
    </row>
    <row r="9540" spans="3:3" ht="15.75" customHeight="1" x14ac:dyDescent="0.25">
      <c r="C9540" s="48"/>
    </row>
    <row r="9541" spans="3:3" ht="15.75" customHeight="1" x14ac:dyDescent="0.25">
      <c r="C9541" s="48"/>
    </row>
    <row r="9542" spans="3:3" ht="15.75" customHeight="1" x14ac:dyDescent="0.25">
      <c r="C9542" s="48"/>
    </row>
    <row r="9543" spans="3:3" ht="15.75" customHeight="1" x14ac:dyDescent="0.25">
      <c r="C9543" s="48"/>
    </row>
    <row r="9544" spans="3:3" ht="15.75" customHeight="1" x14ac:dyDescent="0.25">
      <c r="C9544" s="48"/>
    </row>
    <row r="9545" spans="3:3" ht="15.75" customHeight="1" x14ac:dyDescent="0.25">
      <c r="C9545" s="48"/>
    </row>
    <row r="9546" spans="3:3" ht="15.75" customHeight="1" x14ac:dyDescent="0.25">
      <c r="C9546" s="48"/>
    </row>
    <row r="9547" spans="3:3" ht="15.75" customHeight="1" x14ac:dyDescent="0.25">
      <c r="C9547" s="48"/>
    </row>
    <row r="9548" spans="3:3" ht="15.75" customHeight="1" x14ac:dyDescent="0.25">
      <c r="C9548" s="48"/>
    </row>
    <row r="9549" spans="3:3" ht="15.75" customHeight="1" x14ac:dyDescent="0.25">
      <c r="C9549" s="48"/>
    </row>
    <row r="9550" spans="3:3" ht="15.75" customHeight="1" x14ac:dyDescent="0.25">
      <c r="C9550" s="48"/>
    </row>
    <row r="9551" spans="3:3" ht="15.75" customHeight="1" x14ac:dyDescent="0.25">
      <c r="C9551" s="48"/>
    </row>
    <row r="9552" spans="3:3" ht="15.75" customHeight="1" x14ac:dyDescent="0.25">
      <c r="C9552" s="48"/>
    </row>
    <row r="9553" spans="3:3" ht="15.75" customHeight="1" x14ac:dyDescent="0.25">
      <c r="C9553" s="48"/>
    </row>
    <row r="9554" spans="3:3" ht="15.75" customHeight="1" x14ac:dyDescent="0.25">
      <c r="C9554" s="48"/>
    </row>
    <row r="9555" spans="3:3" ht="15.75" customHeight="1" x14ac:dyDescent="0.25">
      <c r="C9555" s="48"/>
    </row>
    <row r="9556" spans="3:3" ht="15.75" customHeight="1" x14ac:dyDescent="0.25">
      <c r="C9556" s="48"/>
    </row>
    <row r="9557" spans="3:3" ht="15.75" customHeight="1" x14ac:dyDescent="0.25">
      <c r="C9557" s="48"/>
    </row>
    <row r="9558" spans="3:3" ht="15.75" customHeight="1" x14ac:dyDescent="0.25">
      <c r="C9558" s="48"/>
    </row>
    <row r="9559" spans="3:3" ht="15.75" customHeight="1" x14ac:dyDescent="0.25">
      <c r="C9559" s="48"/>
    </row>
    <row r="9560" spans="3:3" ht="15.75" customHeight="1" x14ac:dyDescent="0.25">
      <c r="C9560" s="48"/>
    </row>
    <row r="9561" spans="3:3" ht="15.75" customHeight="1" x14ac:dyDescent="0.25">
      <c r="C9561" s="48"/>
    </row>
    <row r="9562" spans="3:3" ht="15.75" customHeight="1" x14ac:dyDescent="0.25">
      <c r="C9562" s="48"/>
    </row>
    <row r="9563" spans="3:3" ht="15.75" customHeight="1" x14ac:dyDescent="0.25">
      <c r="C9563" s="48"/>
    </row>
    <row r="9564" spans="3:3" ht="15.75" customHeight="1" x14ac:dyDescent="0.25">
      <c r="C9564" s="48"/>
    </row>
    <row r="9565" spans="3:3" ht="15.75" customHeight="1" x14ac:dyDescent="0.25">
      <c r="C9565" s="48"/>
    </row>
    <row r="9566" spans="3:3" ht="15.75" customHeight="1" x14ac:dyDescent="0.25">
      <c r="C9566" s="48"/>
    </row>
    <row r="9567" spans="3:3" ht="15.75" customHeight="1" x14ac:dyDescent="0.25">
      <c r="C9567" s="48"/>
    </row>
    <row r="9568" spans="3:3" ht="15.75" customHeight="1" x14ac:dyDescent="0.25">
      <c r="C9568" s="48"/>
    </row>
    <row r="9569" spans="3:3" ht="15.75" customHeight="1" x14ac:dyDescent="0.25">
      <c r="C9569" s="48"/>
    </row>
    <row r="9570" spans="3:3" ht="15.75" customHeight="1" x14ac:dyDescent="0.25">
      <c r="C9570" s="48"/>
    </row>
    <row r="9571" spans="3:3" ht="15.75" customHeight="1" x14ac:dyDescent="0.25">
      <c r="C9571" s="48"/>
    </row>
    <row r="9572" spans="3:3" ht="15.75" customHeight="1" x14ac:dyDescent="0.25">
      <c r="C9572" s="48"/>
    </row>
    <row r="9573" spans="3:3" ht="15.75" customHeight="1" x14ac:dyDescent="0.25">
      <c r="C9573" s="48"/>
    </row>
    <row r="9574" spans="3:3" ht="15.75" customHeight="1" x14ac:dyDescent="0.25">
      <c r="C9574" s="48"/>
    </row>
    <row r="9575" spans="3:3" ht="15.75" customHeight="1" x14ac:dyDescent="0.25">
      <c r="C9575" s="48"/>
    </row>
    <row r="9576" spans="3:3" ht="15.75" customHeight="1" x14ac:dyDescent="0.25">
      <c r="C9576" s="48"/>
    </row>
    <row r="9577" spans="3:3" ht="15.75" customHeight="1" x14ac:dyDescent="0.25">
      <c r="C9577" s="48"/>
    </row>
    <row r="9578" spans="3:3" ht="15.75" customHeight="1" x14ac:dyDescent="0.25">
      <c r="C9578" s="48"/>
    </row>
    <row r="9579" spans="3:3" ht="15.75" customHeight="1" x14ac:dyDescent="0.25">
      <c r="C9579" s="48"/>
    </row>
    <row r="9580" spans="3:3" ht="15.75" customHeight="1" x14ac:dyDescent="0.25">
      <c r="C9580" s="48"/>
    </row>
    <row r="9581" spans="3:3" ht="15.75" customHeight="1" x14ac:dyDescent="0.25">
      <c r="C9581" s="48"/>
    </row>
    <row r="9582" spans="3:3" ht="15.75" customHeight="1" x14ac:dyDescent="0.25">
      <c r="C9582" s="48"/>
    </row>
    <row r="9583" spans="3:3" ht="15.75" customHeight="1" x14ac:dyDescent="0.25">
      <c r="C9583" s="48"/>
    </row>
    <row r="9584" spans="3:3" ht="15.75" customHeight="1" x14ac:dyDescent="0.25">
      <c r="C9584" s="48"/>
    </row>
    <row r="9585" spans="3:3" ht="15.75" customHeight="1" x14ac:dyDescent="0.25">
      <c r="C9585" s="48"/>
    </row>
    <row r="9586" spans="3:3" ht="15.75" customHeight="1" x14ac:dyDescent="0.25">
      <c r="C9586" s="48"/>
    </row>
    <row r="9587" spans="3:3" ht="15.75" customHeight="1" x14ac:dyDescent="0.25">
      <c r="C9587" s="48"/>
    </row>
    <row r="9588" spans="3:3" ht="15.75" customHeight="1" x14ac:dyDescent="0.25">
      <c r="C9588" s="48"/>
    </row>
    <row r="9589" spans="3:3" ht="15.75" customHeight="1" x14ac:dyDescent="0.25">
      <c r="C9589" s="48"/>
    </row>
    <row r="9590" spans="3:3" ht="15.75" customHeight="1" x14ac:dyDescent="0.25">
      <c r="C9590" s="48"/>
    </row>
    <row r="9591" spans="3:3" ht="15.75" customHeight="1" x14ac:dyDescent="0.25">
      <c r="C9591" s="48"/>
    </row>
    <row r="9592" spans="3:3" ht="15.75" customHeight="1" x14ac:dyDescent="0.25">
      <c r="C9592" s="48"/>
    </row>
    <row r="9593" spans="3:3" ht="15.75" customHeight="1" x14ac:dyDescent="0.25">
      <c r="C9593" s="48"/>
    </row>
    <row r="9594" spans="3:3" ht="15.75" customHeight="1" x14ac:dyDescent="0.25">
      <c r="C9594" s="48"/>
    </row>
    <row r="9595" spans="3:3" ht="15.75" customHeight="1" x14ac:dyDescent="0.25">
      <c r="C9595" s="48"/>
    </row>
    <row r="9596" spans="3:3" ht="15.75" customHeight="1" x14ac:dyDescent="0.25">
      <c r="C9596" s="48"/>
    </row>
    <row r="9597" spans="3:3" ht="15.75" customHeight="1" x14ac:dyDescent="0.25">
      <c r="C9597" s="48"/>
    </row>
    <row r="9598" spans="3:3" ht="15.75" customHeight="1" x14ac:dyDescent="0.25">
      <c r="C9598" s="48"/>
    </row>
    <row r="9599" spans="3:3" ht="15.75" customHeight="1" x14ac:dyDescent="0.25">
      <c r="C9599" s="48"/>
    </row>
    <row r="9600" spans="3:3" ht="15.75" customHeight="1" x14ac:dyDescent="0.25">
      <c r="C9600" s="48"/>
    </row>
    <row r="9601" spans="3:3" ht="15.75" customHeight="1" x14ac:dyDescent="0.25">
      <c r="C9601" s="48"/>
    </row>
    <row r="9602" spans="3:3" ht="15.75" customHeight="1" x14ac:dyDescent="0.25">
      <c r="C9602" s="48"/>
    </row>
    <row r="9603" spans="3:3" ht="15.75" customHeight="1" x14ac:dyDescent="0.25">
      <c r="C9603" s="48"/>
    </row>
    <row r="9604" spans="3:3" ht="15.75" customHeight="1" x14ac:dyDescent="0.25">
      <c r="C9604" s="48"/>
    </row>
    <row r="9605" spans="3:3" ht="15.75" customHeight="1" x14ac:dyDescent="0.25">
      <c r="C9605" s="48"/>
    </row>
    <row r="9606" spans="3:3" ht="15.75" customHeight="1" x14ac:dyDescent="0.25">
      <c r="C9606" s="48"/>
    </row>
    <row r="9607" spans="3:3" ht="15.75" customHeight="1" x14ac:dyDescent="0.25">
      <c r="C9607" s="48"/>
    </row>
    <row r="9608" spans="3:3" ht="15.75" customHeight="1" x14ac:dyDescent="0.25">
      <c r="C9608" s="48"/>
    </row>
    <row r="9609" spans="3:3" ht="15.75" customHeight="1" x14ac:dyDescent="0.25">
      <c r="C9609" s="48"/>
    </row>
    <row r="9610" spans="3:3" ht="15.75" customHeight="1" x14ac:dyDescent="0.25">
      <c r="C9610" s="48"/>
    </row>
    <row r="9611" spans="3:3" ht="15.75" customHeight="1" x14ac:dyDescent="0.25">
      <c r="C9611" s="48"/>
    </row>
    <row r="9612" spans="3:3" ht="15.75" customHeight="1" x14ac:dyDescent="0.25">
      <c r="C9612" s="48"/>
    </row>
    <row r="9613" spans="3:3" ht="15.75" customHeight="1" x14ac:dyDescent="0.25">
      <c r="C9613" s="48"/>
    </row>
    <row r="9614" spans="3:3" ht="15.75" customHeight="1" x14ac:dyDescent="0.25">
      <c r="C9614" s="48"/>
    </row>
    <row r="9615" spans="3:3" ht="15.75" customHeight="1" x14ac:dyDescent="0.25">
      <c r="C9615" s="48"/>
    </row>
    <row r="9616" spans="3:3" ht="15.75" customHeight="1" x14ac:dyDescent="0.25">
      <c r="C9616" s="48"/>
    </row>
    <row r="9617" spans="3:3" ht="15.75" customHeight="1" x14ac:dyDescent="0.25">
      <c r="C9617" s="48"/>
    </row>
    <row r="9618" spans="3:3" ht="15.75" customHeight="1" x14ac:dyDescent="0.25">
      <c r="C9618" s="48"/>
    </row>
    <row r="9619" spans="3:3" ht="15.75" customHeight="1" x14ac:dyDescent="0.25">
      <c r="C9619" s="48"/>
    </row>
    <row r="9620" spans="3:3" ht="15.75" customHeight="1" x14ac:dyDescent="0.25">
      <c r="C9620" s="48"/>
    </row>
    <row r="9621" spans="3:3" ht="15.75" customHeight="1" x14ac:dyDescent="0.25">
      <c r="C9621" s="48"/>
    </row>
    <row r="9622" spans="3:3" ht="15.75" customHeight="1" x14ac:dyDescent="0.25">
      <c r="C9622" s="48"/>
    </row>
    <row r="9623" spans="3:3" ht="15.75" customHeight="1" x14ac:dyDescent="0.25">
      <c r="C9623" s="48"/>
    </row>
    <row r="9624" spans="3:3" ht="15.75" customHeight="1" x14ac:dyDescent="0.25">
      <c r="C9624" s="48"/>
    </row>
    <row r="9625" spans="3:3" ht="15.75" customHeight="1" x14ac:dyDescent="0.25">
      <c r="C9625" s="48"/>
    </row>
    <row r="9626" spans="3:3" ht="15.75" customHeight="1" x14ac:dyDescent="0.25">
      <c r="C9626" s="48"/>
    </row>
    <row r="9627" spans="3:3" ht="15.75" customHeight="1" x14ac:dyDescent="0.25">
      <c r="C9627" s="48"/>
    </row>
    <row r="9628" spans="3:3" ht="15.75" customHeight="1" x14ac:dyDescent="0.25">
      <c r="C9628" s="48"/>
    </row>
    <row r="9629" spans="3:3" ht="15.75" customHeight="1" x14ac:dyDescent="0.25">
      <c r="C9629" s="48"/>
    </row>
    <row r="9630" spans="3:3" ht="15.75" customHeight="1" x14ac:dyDescent="0.25">
      <c r="C9630" s="48"/>
    </row>
    <row r="9631" spans="3:3" ht="15.75" customHeight="1" x14ac:dyDescent="0.25">
      <c r="C9631" s="48"/>
    </row>
    <row r="9632" spans="3:3" ht="15.75" customHeight="1" x14ac:dyDescent="0.25">
      <c r="C9632" s="48"/>
    </row>
    <row r="9633" spans="3:3" ht="15.75" customHeight="1" x14ac:dyDescent="0.25">
      <c r="C9633" s="48"/>
    </row>
    <row r="9634" spans="3:3" ht="15.75" customHeight="1" x14ac:dyDescent="0.25">
      <c r="C9634" s="48"/>
    </row>
    <row r="9635" spans="3:3" ht="15.75" customHeight="1" x14ac:dyDescent="0.25">
      <c r="C9635" s="48"/>
    </row>
    <row r="9636" spans="3:3" ht="15.75" customHeight="1" x14ac:dyDescent="0.25">
      <c r="C9636" s="48"/>
    </row>
    <row r="9637" spans="3:3" ht="15.75" customHeight="1" x14ac:dyDescent="0.25">
      <c r="C9637" s="48"/>
    </row>
    <row r="9638" spans="3:3" ht="15.75" customHeight="1" x14ac:dyDescent="0.25">
      <c r="C9638" s="48"/>
    </row>
    <row r="9639" spans="3:3" ht="15.75" customHeight="1" x14ac:dyDescent="0.25">
      <c r="C9639" s="48"/>
    </row>
    <row r="9640" spans="3:3" ht="15.75" customHeight="1" x14ac:dyDescent="0.25">
      <c r="C9640" s="48"/>
    </row>
    <row r="9641" spans="3:3" ht="15.75" customHeight="1" x14ac:dyDescent="0.25">
      <c r="C9641" s="48"/>
    </row>
    <row r="9642" spans="3:3" ht="15.75" customHeight="1" x14ac:dyDescent="0.25">
      <c r="C9642" s="48"/>
    </row>
    <row r="9643" spans="3:3" ht="15.75" customHeight="1" x14ac:dyDescent="0.25">
      <c r="C9643" s="48"/>
    </row>
    <row r="9644" spans="3:3" ht="15.75" customHeight="1" x14ac:dyDescent="0.25">
      <c r="C9644" s="48"/>
    </row>
    <row r="9645" spans="3:3" ht="15.75" customHeight="1" x14ac:dyDescent="0.25">
      <c r="C9645" s="48"/>
    </row>
    <row r="9646" spans="3:3" ht="15.75" customHeight="1" x14ac:dyDescent="0.25">
      <c r="C9646" s="48"/>
    </row>
    <row r="9647" spans="3:3" ht="15.75" customHeight="1" x14ac:dyDescent="0.25">
      <c r="C9647" s="48"/>
    </row>
    <row r="9648" spans="3:3" ht="15.75" customHeight="1" x14ac:dyDescent="0.25">
      <c r="C9648" s="48"/>
    </row>
    <row r="9649" spans="3:3" ht="15.75" customHeight="1" x14ac:dyDescent="0.25">
      <c r="C9649" s="48"/>
    </row>
    <row r="9650" spans="3:3" ht="15.75" customHeight="1" x14ac:dyDescent="0.25">
      <c r="C9650" s="48"/>
    </row>
    <row r="9651" spans="3:3" ht="15.75" customHeight="1" x14ac:dyDescent="0.25">
      <c r="C9651" s="48"/>
    </row>
    <row r="9652" spans="3:3" ht="15.75" customHeight="1" x14ac:dyDescent="0.25">
      <c r="C9652" s="48"/>
    </row>
    <row r="9653" spans="3:3" ht="15.75" customHeight="1" x14ac:dyDescent="0.25">
      <c r="C9653" s="48"/>
    </row>
    <row r="9654" spans="3:3" ht="15.75" customHeight="1" x14ac:dyDescent="0.25">
      <c r="C9654" s="48"/>
    </row>
    <row r="9655" spans="3:3" ht="15.75" customHeight="1" x14ac:dyDescent="0.25">
      <c r="C9655" s="48"/>
    </row>
    <row r="9656" spans="3:3" ht="15.75" customHeight="1" x14ac:dyDescent="0.25">
      <c r="C9656" s="48"/>
    </row>
    <row r="9657" spans="3:3" ht="15.75" customHeight="1" x14ac:dyDescent="0.25">
      <c r="C9657" s="48"/>
    </row>
    <row r="9658" spans="3:3" ht="15.75" customHeight="1" x14ac:dyDescent="0.25">
      <c r="C9658" s="48"/>
    </row>
    <row r="9659" spans="3:3" ht="15.75" customHeight="1" x14ac:dyDescent="0.25">
      <c r="C9659" s="48"/>
    </row>
    <row r="9660" spans="3:3" ht="15.75" customHeight="1" x14ac:dyDescent="0.25">
      <c r="C9660" s="48"/>
    </row>
    <row r="9661" spans="3:3" ht="15.75" customHeight="1" x14ac:dyDescent="0.25">
      <c r="C9661" s="48"/>
    </row>
    <row r="9662" spans="3:3" ht="15.75" customHeight="1" x14ac:dyDescent="0.25">
      <c r="C9662" s="48"/>
    </row>
    <row r="9663" spans="3:3" ht="15.75" customHeight="1" x14ac:dyDescent="0.25">
      <c r="C9663" s="48"/>
    </row>
    <row r="9664" spans="3:3" ht="15.75" customHeight="1" x14ac:dyDescent="0.25">
      <c r="C9664" s="48"/>
    </row>
    <row r="9665" spans="3:3" ht="15.75" customHeight="1" x14ac:dyDescent="0.25">
      <c r="C9665" s="48"/>
    </row>
    <row r="9666" spans="3:3" ht="15.75" customHeight="1" x14ac:dyDescent="0.25">
      <c r="C9666" s="48"/>
    </row>
    <row r="9667" spans="3:3" ht="15.75" customHeight="1" x14ac:dyDescent="0.25">
      <c r="C9667" s="48"/>
    </row>
    <row r="9668" spans="3:3" ht="15.75" customHeight="1" x14ac:dyDescent="0.25">
      <c r="C9668" s="48"/>
    </row>
    <row r="9669" spans="3:3" ht="15.75" customHeight="1" x14ac:dyDescent="0.25">
      <c r="C9669" s="48"/>
    </row>
    <row r="9670" spans="3:3" ht="15.75" customHeight="1" x14ac:dyDescent="0.25">
      <c r="C9670" s="48"/>
    </row>
    <row r="9671" spans="3:3" ht="15.75" customHeight="1" x14ac:dyDescent="0.25">
      <c r="C9671" s="48"/>
    </row>
    <row r="9672" spans="3:3" ht="15.75" customHeight="1" x14ac:dyDescent="0.25">
      <c r="C9672" s="48"/>
    </row>
    <row r="9673" spans="3:3" ht="15.75" customHeight="1" x14ac:dyDescent="0.25">
      <c r="C9673" s="48"/>
    </row>
    <row r="9674" spans="3:3" ht="15.75" customHeight="1" x14ac:dyDescent="0.25">
      <c r="C9674" s="48"/>
    </row>
    <row r="9675" spans="3:3" ht="15.75" customHeight="1" x14ac:dyDescent="0.25">
      <c r="C9675" s="48"/>
    </row>
    <row r="9676" spans="3:3" ht="15.75" customHeight="1" x14ac:dyDescent="0.25">
      <c r="C9676" s="48"/>
    </row>
    <row r="9677" spans="3:3" ht="15.75" customHeight="1" x14ac:dyDescent="0.25">
      <c r="C9677" s="48"/>
    </row>
    <row r="9678" spans="3:3" ht="15.75" customHeight="1" x14ac:dyDescent="0.25">
      <c r="C9678" s="48"/>
    </row>
    <row r="9679" spans="3:3" ht="15.75" customHeight="1" x14ac:dyDescent="0.25">
      <c r="C9679" s="48"/>
    </row>
    <row r="9680" spans="3:3" ht="15.75" customHeight="1" x14ac:dyDescent="0.25">
      <c r="C9680" s="48"/>
    </row>
    <row r="9681" spans="3:3" ht="15.75" customHeight="1" x14ac:dyDescent="0.25">
      <c r="C9681" s="48"/>
    </row>
    <row r="9682" spans="3:3" ht="15.75" customHeight="1" x14ac:dyDescent="0.25">
      <c r="C9682" s="48"/>
    </row>
    <row r="9683" spans="3:3" ht="15.75" customHeight="1" x14ac:dyDescent="0.25">
      <c r="C9683" s="48"/>
    </row>
    <row r="9684" spans="3:3" ht="15.75" customHeight="1" x14ac:dyDescent="0.25">
      <c r="C9684" s="48"/>
    </row>
    <row r="9685" spans="3:3" ht="15.75" customHeight="1" x14ac:dyDescent="0.25">
      <c r="C9685" s="48"/>
    </row>
    <row r="9686" spans="3:3" ht="15.75" customHeight="1" x14ac:dyDescent="0.25">
      <c r="C9686" s="48"/>
    </row>
    <row r="9687" spans="3:3" ht="15.75" customHeight="1" x14ac:dyDescent="0.25">
      <c r="C9687" s="48"/>
    </row>
    <row r="9688" spans="3:3" ht="15.75" customHeight="1" x14ac:dyDescent="0.25">
      <c r="C9688" s="48"/>
    </row>
    <row r="9689" spans="3:3" ht="15.75" customHeight="1" x14ac:dyDescent="0.25">
      <c r="C9689" s="48"/>
    </row>
    <row r="9690" spans="3:3" ht="15.75" customHeight="1" x14ac:dyDescent="0.25">
      <c r="C9690" s="48"/>
    </row>
    <row r="9691" spans="3:3" ht="15.75" customHeight="1" x14ac:dyDescent="0.25">
      <c r="C9691" s="48"/>
    </row>
    <row r="9692" spans="3:3" ht="15.75" customHeight="1" x14ac:dyDescent="0.25">
      <c r="C9692" s="48"/>
    </row>
    <row r="9693" spans="3:3" ht="15.75" customHeight="1" x14ac:dyDescent="0.25">
      <c r="C9693" s="48"/>
    </row>
    <row r="9694" spans="3:3" ht="15.75" customHeight="1" x14ac:dyDescent="0.25">
      <c r="C9694" s="48"/>
    </row>
    <row r="9695" spans="3:3" ht="15.75" customHeight="1" x14ac:dyDescent="0.25">
      <c r="C9695" s="48"/>
    </row>
    <row r="9696" spans="3:3" ht="15.75" customHeight="1" x14ac:dyDescent="0.25">
      <c r="C9696" s="48"/>
    </row>
    <row r="9697" spans="3:3" ht="15.75" customHeight="1" x14ac:dyDescent="0.25">
      <c r="C9697" s="48"/>
    </row>
    <row r="9698" spans="3:3" ht="15.75" customHeight="1" x14ac:dyDescent="0.25">
      <c r="C9698" s="48"/>
    </row>
    <row r="9699" spans="3:3" ht="15.75" customHeight="1" x14ac:dyDescent="0.25">
      <c r="C9699" s="48"/>
    </row>
    <row r="9700" spans="3:3" ht="15.75" customHeight="1" x14ac:dyDescent="0.25">
      <c r="C9700" s="48"/>
    </row>
    <row r="9701" spans="3:3" ht="15.75" customHeight="1" x14ac:dyDescent="0.25">
      <c r="C9701" s="48"/>
    </row>
    <row r="9702" spans="3:3" ht="15.75" customHeight="1" x14ac:dyDescent="0.25">
      <c r="C9702" s="48"/>
    </row>
    <row r="9703" spans="3:3" ht="15.75" customHeight="1" x14ac:dyDescent="0.25">
      <c r="C9703" s="48"/>
    </row>
    <row r="9704" spans="3:3" ht="15.75" customHeight="1" x14ac:dyDescent="0.25">
      <c r="C9704" s="48"/>
    </row>
    <row r="9705" spans="3:3" ht="15.75" customHeight="1" x14ac:dyDescent="0.25">
      <c r="C9705" s="48"/>
    </row>
    <row r="9706" spans="3:3" ht="15.75" customHeight="1" x14ac:dyDescent="0.25">
      <c r="C9706" s="48"/>
    </row>
    <row r="9707" spans="3:3" ht="15.75" customHeight="1" x14ac:dyDescent="0.25">
      <c r="C9707" s="48"/>
    </row>
    <row r="9708" spans="3:3" ht="15.75" customHeight="1" x14ac:dyDescent="0.25">
      <c r="C9708" s="48"/>
    </row>
    <row r="9709" spans="3:3" ht="15.75" customHeight="1" x14ac:dyDescent="0.25">
      <c r="C9709" s="48"/>
    </row>
    <row r="9710" spans="3:3" ht="15.75" customHeight="1" x14ac:dyDescent="0.25">
      <c r="C9710" s="48"/>
    </row>
    <row r="9711" spans="3:3" ht="15.75" customHeight="1" x14ac:dyDescent="0.25">
      <c r="C9711" s="48"/>
    </row>
    <row r="9712" spans="3:3" ht="15.75" customHeight="1" x14ac:dyDescent="0.25">
      <c r="C9712" s="48"/>
    </row>
    <row r="9713" spans="3:3" ht="15.75" customHeight="1" x14ac:dyDescent="0.25">
      <c r="C9713" s="48"/>
    </row>
    <row r="9714" spans="3:3" ht="15.75" customHeight="1" x14ac:dyDescent="0.25">
      <c r="C9714" s="48"/>
    </row>
    <row r="9715" spans="3:3" ht="15.75" customHeight="1" x14ac:dyDescent="0.25">
      <c r="C9715" s="48"/>
    </row>
    <row r="9716" spans="3:3" ht="15.75" customHeight="1" x14ac:dyDescent="0.25">
      <c r="C9716" s="48"/>
    </row>
    <row r="9717" spans="3:3" ht="15.75" customHeight="1" x14ac:dyDescent="0.25">
      <c r="C9717" s="48"/>
    </row>
    <row r="9718" spans="3:3" ht="15.75" customHeight="1" x14ac:dyDescent="0.25">
      <c r="C9718" s="48"/>
    </row>
    <row r="9719" spans="3:3" ht="15.75" customHeight="1" x14ac:dyDescent="0.25">
      <c r="C9719" s="48"/>
    </row>
    <row r="9720" spans="3:3" ht="15.75" customHeight="1" x14ac:dyDescent="0.25">
      <c r="C9720" s="48"/>
    </row>
    <row r="9721" spans="3:3" ht="15.75" customHeight="1" x14ac:dyDescent="0.25">
      <c r="C9721" s="48"/>
    </row>
    <row r="9722" spans="3:3" ht="15.75" customHeight="1" x14ac:dyDescent="0.25">
      <c r="C9722" s="48"/>
    </row>
    <row r="9723" spans="3:3" ht="15.75" customHeight="1" x14ac:dyDescent="0.25">
      <c r="C9723" s="48"/>
    </row>
    <row r="9724" spans="3:3" ht="15.75" customHeight="1" x14ac:dyDescent="0.25">
      <c r="C9724" s="48"/>
    </row>
    <row r="9725" spans="3:3" ht="15.75" customHeight="1" x14ac:dyDescent="0.25">
      <c r="C9725" s="48"/>
    </row>
    <row r="9726" spans="3:3" ht="15.75" customHeight="1" x14ac:dyDescent="0.25">
      <c r="C9726" s="48"/>
    </row>
    <row r="9727" spans="3:3" ht="15.75" customHeight="1" x14ac:dyDescent="0.25">
      <c r="C9727" s="48"/>
    </row>
    <row r="9728" spans="3:3" ht="15.75" customHeight="1" x14ac:dyDescent="0.25">
      <c r="C9728" s="48"/>
    </row>
    <row r="9729" spans="3:3" ht="15.75" customHeight="1" x14ac:dyDescent="0.25">
      <c r="C9729" s="48"/>
    </row>
    <row r="9730" spans="3:3" ht="15.75" customHeight="1" x14ac:dyDescent="0.25">
      <c r="C9730" s="48"/>
    </row>
    <row r="9731" spans="3:3" ht="15.75" customHeight="1" x14ac:dyDescent="0.25">
      <c r="C9731" s="48"/>
    </row>
    <row r="9732" spans="3:3" ht="15.75" customHeight="1" x14ac:dyDescent="0.25">
      <c r="C9732" s="48"/>
    </row>
    <row r="9733" spans="3:3" ht="15.75" customHeight="1" x14ac:dyDescent="0.25">
      <c r="C9733" s="48"/>
    </row>
    <row r="9734" spans="3:3" ht="15.75" customHeight="1" x14ac:dyDescent="0.25">
      <c r="C9734" s="48"/>
    </row>
    <row r="9735" spans="3:3" ht="15.75" customHeight="1" x14ac:dyDescent="0.25">
      <c r="C9735" s="48"/>
    </row>
    <row r="9736" spans="3:3" ht="15.75" customHeight="1" x14ac:dyDescent="0.25">
      <c r="C9736" s="48"/>
    </row>
    <row r="9737" spans="3:3" ht="15.75" customHeight="1" x14ac:dyDescent="0.25">
      <c r="C9737" s="48"/>
    </row>
    <row r="9738" spans="3:3" ht="15.75" customHeight="1" x14ac:dyDescent="0.25">
      <c r="C9738" s="48"/>
    </row>
    <row r="9739" spans="3:3" ht="15.75" customHeight="1" x14ac:dyDescent="0.25">
      <c r="C9739" s="48"/>
    </row>
    <row r="9740" spans="3:3" ht="15.75" customHeight="1" x14ac:dyDescent="0.25">
      <c r="C9740" s="48"/>
    </row>
    <row r="9741" spans="3:3" ht="15.75" customHeight="1" x14ac:dyDescent="0.25">
      <c r="C9741" s="48"/>
    </row>
    <row r="9742" spans="3:3" ht="15.75" customHeight="1" x14ac:dyDescent="0.25">
      <c r="C9742" s="48"/>
    </row>
    <row r="9743" spans="3:3" ht="15.75" customHeight="1" x14ac:dyDescent="0.25">
      <c r="C9743" s="48"/>
    </row>
    <row r="9744" spans="3:3" ht="15.75" customHeight="1" x14ac:dyDescent="0.25">
      <c r="C9744" s="48"/>
    </row>
    <row r="9745" spans="3:3" ht="15.75" customHeight="1" x14ac:dyDescent="0.25">
      <c r="C9745" s="48"/>
    </row>
    <row r="9746" spans="3:3" ht="15.75" customHeight="1" x14ac:dyDescent="0.25">
      <c r="C9746" s="48"/>
    </row>
    <row r="9747" spans="3:3" ht="15.75" customHeight="1" x14ac:dyDescent="0.25">
      <c r="C9747" s="48"/>
    </row>
    <row r="9748" spans="3:3" ht="15.75" customHeight="1" x14ac:dyDescent="0.25">
      <c r="C9748" s="48"/>
    </row>
    <row r="9749" spans="3:3" ht="15.75" customHeight="1" x14ac:dyDescent="0.25">
      <c r="C9749" s="48"/>
    </row>
    <row r="9750" spans="3:3" ht="15.75" customHeight="1" x14ac:dyDescent="0.25">
      <c r="C9750" s="48"/>
    </row>
    <row r="9751" spans="3:3" ht="15.75" customHeight="1" x14ac:dyDescent="0.25">
      <c r="C9751" s="48"/>
    </row>
    <row r="9752" spans="3:3" ht="15.75" customHeight="1" x14ac:dyDescent="0.25">
      <c r="C9752" s="48"/>
    </row>
    <row r="9753" spans="3:3" ht="15.75" customHeight="1" x14ac:dyDescent="0.25">
      <c r="C9753" s="48"/>
    </row>
    <row r="9754" spans="3:3" ht="15.75" customHeight="1" x14ac:dyDescent="0.25">
      <c r="C9754" s="48"/>
    </row>
    <row r="9755" spans="3:3" ht="15.75" customHeight="1" x14ac:dyDescent="0.25">
      <c r="C9755" s="48"/>
    </row>
    <row r="9756" spans="3:3" ht="15.75" customHeight="1" x14ac:dyDescent="0.25">
      <c r="C9756" s="48"/>
    </row>
    <row r="9757" spans="3:3" ht="15.75" customHeight="1" x14ac:dyDescent="0.25">
      <c r="C9757" s="48"/>
    </row>
    <row r="9758" spans="3:3" ht="15.75" customHeight="1" x14ac:dyDescent="0.25">
      <c r="C9758" s="48"/>
    </row>
    <row r="9759" spans="3:3" ht="15.75" customHeight="1" x14ac:dyDescent="0.25">
      <c r="C9759" s="48"/>
    </row>
    <row r="9760" spans="3:3" ht="15.75" customHeight="1" x14ac:dyDescent="0.25">
      <c r="C9760" s="48"/>
    </row>
    <row r="9761" spans="3:3" ht="15.75" customHeight="1" x14ac:dyDescent="0.25">
      <c r="C9761" s="48"/>
    </row>
    <row r="9762" spans="3:3" ht="15.75" customHeight="1" x14ac:dyDescent="0.25">
      <c r="C9762" s="48"/>
    </row>
    <row r="9763" spans="3:3" ht="15.75" customHeight="1" x14ac:dyDescent="0.25">
      <c r="C9763" s="48"/>
    </row>
    <row r="9764" spans="3:3" ht="15.75" customHeight="1" x14ac:dyDescent="0.25">
      <c r="C9764" s="48"/>
    </row>
    <row r="9765" spans="3:3" ht="15.75" customHeight="1" x14ac:dyDescent="0.25">
      <c r="C9765" s="48"/>
    </row>
    <row r="9766" spans="3:3" ht="15.75" customHeight="1" x14ac:dyDescent="0.25">
      <c r="C9766" s="48"/>
    </row>
    <row r="9767" spans="3:3" ht="15.75" customHeight="1" x14ac:dyDescent="0.25">
      <c r="C9767" s="48"/>
    </row>
    <row r="9768" spans="3:3" ht="15.75" customHeight="1" x14ac:dyDescent="0.25">
      <c r="C9768" s="48"/>
    </row>
    <row r="9769" spans="3:3" ht="15.75" customHeight="1" x14ac:dyDescent="0.25">
      <c r="C9769" s="48"/>
    </row>
    <row r="9770" spans="3:3" ht="15.75" customHeight="1" x14ac:dyDescent="0.25">
      <c r="C9770" s="48"/>
    </row>
    <row r="9771" spans="3:3" ht="15.75" customHeight="1" x14ac:dyDescent="0.25">
      <c r="C9771" s="48"/>
    </row>
    <row r="9772" spans="3:3" ht="15.75" customHeight="1" x14ac:dyDescent="0.25">
      <c r="C9772" s="48"/>
    </row>
    <row r="9773" spans="3:3" ht="15.75" customHeight="1" x14ac:dyDescent="0.25">
      <c r="C9773" s="48"/>
    </row>
    <row r="9774" spans="3:3" ht="15.75" customHeight="1" x14ac:dyDescent="0.25">
      <c r="C9774" s="48"/>
    </row>
    <row r="9775" spans="3:3" ht="15.75" customHeight="1" x14ac:dyDescent="0.25">
      <c r="C9775" s="48"/>
    </row>
    <row r="9776" spans="3:3" ht="15.75" customHeight="1" x14ac:dyDescent="0.25">
      <c r="C9776" s="48"/>
    </row>
    <row r="9777" spans="3:3" ht="15.75" customHeight="1" x14ac:dyDescent="0.25">
      <c r="C9777" s="48"/>
    </row>
    <row r="9778" spans="3:3" ht="15.75" customHeight="1" x14ac:dyDescent="0.25">
      <c r="C9778" s="48"/>
    </row>
    <row r="9779" spans="3:3" ht="15.75" customHeight="1" x14ac:dyDescent="0.25">
      <c r="C9779" s="48"/>
    </row>
    <row r="9780" spans="3:3" ht="15.75" customHeight="1" x14ac:dyDescent="0.25">
      <c r="C9780" s="48"/>
    </row>
    <row r="9781" spans="3:3" ht="15.75" customHeight="1" x14ac:dyDescent="0.25">
      <c r="C9781" s="48"/>
    </row>
    <row r="9782" spans="3:3" ht="15.75" customHeight="1" x14ac:dyDescent="0.25">
      <c r="C9782" s="48"/>
    </row>
    <row r="9783" spans="3:3" ht="15.75" customHeight="1" x14ac:dyDescent="0.25">
      <c r="C9783" s="48"/>
    </row>
    <row r="9784" spans="3:3" ht="15.75" customHeight="1" x14ac:dyDescent="0.25">
      <c r="C9784" s="48"/>
    </row>
    <row r="9785" spans="3:3" ht="15.75" customHeight="1" x14ac:dyDescent="0.25">
      <c r="C9785" s="48"/>
    </row>
    <row r="9786" spans="3:3" ht="15.75" customHeight="1" x14ac:dyDescent="0.25">
      <c r="C9786" s="48"/>
    </row>
    <row r="9787" spans="3:3" ht="15.75" customHeight="1" x14ac:dyDescent="0.25">
      <c r="C9787" s="48"/>
    </row>
    <row r="9788" spans="3:3" ht="15.75" customHeight="1" x14ac:dyDescent="0.25">
      <c r="C9788" s="48"/>
    </row>
    <row r="9789" spans="3:3" ht="15.75" customHeight="1" x14ac:dyDescent="0.25">
      <c r="C9789" s="48"/>
    </row>
    <row r="9790" spans="3:3" ht="15.75" customHeight="1" x14ac:dyDescent="0.25">
      <c r="C9790" s="48"/>
    </row>
    <row r="9791" spans="3:3" ht="15.75" customHeight="1" x14ac:dyDescent="0.25">
      <c r="C9791" s="48"/>
    </row>
    <row r="9792" spans="3:3" ht="15.75" customHeight="1" x14ac:dyDescent="0.25">
      <c r="C9792" s="48"/>
    </row>
    <row r="9793" spans="3:3" ht="15.75" customHeight="1" x14ac:dyDescent="0.25">
      <c r="C9793" s="48"/>
    </row>
    <row r="9794" spans="3:3" ht="15.75" customHeight="1" x14ac:dyDescent="0.25">
      <c r="C9794" s="48"/>
    </row>
    <row r="9795" spans="3:3" ht="15.75" customHeight="1" x14ac:dyDescent="0.25">
      <c r="C9795" s="48"/>
    </row>
    <row r="9796" spans="3:3" ht="15.75" customHeight="1" x14ac:dyDescent="0.25">
      <c r="C9796" s="48"/>
    </row>
    <row r="9797" spans="3:3" ht="15.75" customHeight="1" x14ac:dyDescent="0.25">
      <c r="C9797" s="48"/>
    </row>
    <row r="9798" spans="3:3" ht="15.75" customHeight="1" x14ac:dyDescent="0.25">
      <c r="C9798" s="48"/>
    </row>
    <row r="9799" spans="3:3" ht="15.75" customHeight="1" x14ac:dyDescent="0.25">
      <c r="C9799" s="48"/>
    </row>
    <row r="9800" spans="3:3" ht="15.75" customHeight="1" x14ac:dyDescent="0.25">
      <c r="C9800" s="48"/>
    </row>
    <row r="9801" spans="3:3" ht="15.75" customHeight="1" x14ac:dyDescent="0.25">
      <c r="C9801" s="48"/>
    </row>
    <row r="9802" spans="3:3" ht="15.75" customHeight="1" x14ac:dyDescent="0.25">
      <c r="C9802" s="48"/>
    </row>
    <row r="9803" spans="3:3" ht="15.75" customHeight="1" x14ac:dyDescent="0.25">
      <c r="C9803" s="48"/>
    </row>
    <row r="9804" spans="3:3" ht="15.75" customHeight="1" x14ac:dyDescent="0.25">
      <c r="C9804" s="48"/>
    </row>
    <row r="9805" spans="3:3" ht="15.75" customHeight="1" x14ac:dyDescent="0.25">
      <c r="C9805" s="48"/>
    </row>
    <row r="9806" spans="3:3" ht="15.75" customHeight="1" x14ac:dyDescent="0.25">
      <c r="C9806" s="48"/>
    </row>
    <row r="9807" spans="3:3" ht="15.75" customHeight="1" x14ac:dyDescent="0.25">
      <c r="C9807" s="48"/>
    </row>
    <row r="9808" spans="3:3" ht="15.75" customHeight="1" x14ac:dyDescent="0.25">
      <c r="C9808" s="48"/>
    </row>
    <row r="9809" spans="3:3" ht="15.75" customHeight="1" x14ac:dyDescent="0.25">
      <c r="C9809" s="48"/>
    </row>
    <row r="9810" spans="3:3" ht="15.75" customHeight="1" x14ac:dyDescent="0.25">
      <c r="C9810" s="48"/>
    </row>
    <row r="9811" spans="3:3" ht="15.75" customHeight="1" x14ac:dyDescent="0.25">
      <c r="C9811" s="48"/>
    </row>
    <row r="9812" spans="3:3" ht="15.75" customHeight="1" x14ac:dyDescent="0.25">
      <c r="C9812" s="48"/>
    </row>
    <row r="9813" spans="3:3" ht="15.75" customHeight="1" x14ac:dyDescent="0.25">
      <c r="C9813" s="48"/>
    </row>
    <row r="9814" spans="3:3" ht="15.75" customHeight="1" x14ac:dyDescent="0.25">
      <c r="C9814" s="48"/>
    </row>
    <row r="9815" spans="3:3" ht="15.75" customHeight="1" x14ac:dyDescent="0.25">
      <c r="C9815" s="48"/>
    </row>
    <row r="9816" spans="3:3" ht="15.75" customHeight="1" x14ac:dyDescent="0.25">
      <c r="C9816" s="48"/>
    </row>
    <row r="9817" spans="3:3" ht="15.75" customHeight="1" x14ac:dyDescent="0.25">
      <c r="C9817" s="48"/>
    </row>
    <row r="9818" spans="3:3" ht="15.75" customHeight="1" x14ac:dyDescent="0.25">
      <c r="C9818" s="48"/>
    </row>
    <row r="9819" spans="3:3" ht="15.75" customHeight="1" x14ac:dyDescent="0.25">
      <c r="C9819" s="48"/>
    </row>
    <row r="9820" spans="3:3" ht="15.75" customHeight="1" x14ac:dyDescent="0.25">
      <c r="C9820" s="48"/>
    </row>
    <row r="9821" spans="3:3" ht="15.75" customHeight="1" x14ac:dyDescent="0.25">
      <c r="C9821" s="48"/>
    </row>
    <row r="9822" spans="3:3" ht="15.75" customHeight="1" x14ac:dyDescent="0.25">
      <c r="C9822" s="48"/>
    </row>
    <row r="9823" spans="3:3" ht="15.75" customHeight="1" x14ac:dyDescent="0.25">
      <c r="C9823" s="48"/>
    </row>
    <row r="9824" spans="3:3" ht="15.75" customHeight="1" x14ac:dyDescent="0.25">
      <c r="C9824" s="48"/>
    </row>
    <row r="9825" spans="3:3" ht="15.75" customHeight="1" x14ac:dyDescent="0.25">
      <c r="C9825" s="48"/>
    </row>
    <row r="9826" spans="3:3" ht="15.75" customHeight="1" x14ac:dyDescent="0.25">
      <c r="C9826" s="48"/>
    </row>
    <row r="9827" spans="3:3" ht="15.75" customHeight="1" x14ac:dyDescent="0.25">
      <c r="C9827" s="48"/>
    </row>
    <row r="9828" spans="3:3" ht="15.75" customHeight="1" x14ac:dyDescent="0.25">
      <c r="C9828" s="48"/>
    </row>
    <row r="9829" spans="3:3" ht="15.75" customHeight="1" x14ac:dyDescent="0.25">
      <c r="C9829" s="48"/>
    </row>
    <row r="9830" spans="3:3" ht="15.75" customHeight="1" x14ac:dyDescent="0.25">
      <c r="C9830" s="48"/>
    </row>
    <row r="9831" spans="3:3" ht="15.75" customHeight="1" x14ac:dyDescent="0.25">
      <c r="C9831" s="48"/>
    </row>
    <row r="9832" spans="3:3" ht="15.75" customHeight="1" x14ac:dyDescent="0.25">
      <c r="C9832" s="48"/>
    </row>
    <row r="9833" spans="3:3" ht="15.75" customHeight="1" x14ac:dyDescent="0.25">
      <c r="C9833" s="48"/>
    </row>
    <row r="9834" spans="3:3" ht="15.75" customHeight="1" x14ac:dyDescent="0.25">
      <c r="C9834" s="48"/>
    </row>
    <row r="9835" spans="3:3" ht="15.75" customHeight="1" x14ac:dyDescent="0.25">
      <c r="C9835" s="48"/>
    </row>
    <row r="9836" spans="3:3" ht="15.75" customHeight="1" x14ac:dyDescent="0.25">
      <c r="C9836" s="48"/>
    </row>
    <row r="9837" spans="3:3" ht="15.75" customHeight="1" x14ac:dyDescent="0.25">
      <c r="C9837" s="48"/>
    </row>
    <row r="9838" spans="3:3" ht="15.75" customHeight="1" x14ac:dyDescent="0.25">
      <c r="C9838" s="48"/>
    </row>
    <row r="9839" spans="3:3" ht="15.75" customHeight="1" x14ac:dyDescent="0.25">
      <c r="C9839" s="48"/>
    </row>
    <row r="9840" spans="3:3" ht="15.75" customHeight="1" x14ac:dyDescent="0.25">
      <c r="C9840" s="48"/>
    </row>
    <row r="9841" spans="3:3" ht="15.75" customHeight="1" x14ac:dyDescent="0.25">
      <c r="C9841" s="48"/>
    </row>
    <row r="9842" spans="3:3" ht="15.75" customHeight="1" x14ac:dyDescent="0.25">
      <c r="C9842" s="48"/>
    </row>
    <row r="9843" spans="3:3" ht="15.75" customHeight="1" x14ac:dyDescent="0.25">
      <c r="C9843" s="48"/>
    </row>
    <row r="9844" spans="3:3" ht="15.75" customHeight="1" x14ac:dyDescent="0.25">
      <c r="C9844" s="48"/>
    </row>
    <row r="9845" spans="3:3" ht="15.75" customHeight="1" x14ac:dyDescent="0.25">
      <c r="C9845" s="48"/>
    </row>
    <row r="9846" spans="3:3" ht="15.75" customHeight="1" x14ac:dyDescent="0.25">
      <c r="C9846" s="48"/>
    </row>
    <row r="9847" spans="3:3" ht="15.75" customHeight="1" x14ac:dyDescent="0.25">
      <c r="C9847" s="48"/>
    </row>
    <row r="9848" spans="3:3" ht="15.75" customHeight="1" x14ac:dyDescent="0.25">
      <c r="C9848" s="48"/>
    </row>
    <row r="9849" spans="3:3" ht="15.75" customHeight="1" x14ac:dyDescent="0.25">
      <c r="C9849" s="48"/>
    </row>
    <row r="9850" spans="3:3" ht="15.75" customHeight="1" x14ac:dyDescent="0.25">
      <c r="C9850" s="48"/>
    </row>
    <row r="9851" spans="3:3" ht="15.75" customHeight="1" x14ac:dyDescent="0.25">
      <c r="C9851" s="48"/>
    </row>
    <row r="9852" spans="3:3" ht="15.75" customHeight="1" x14ac:dyDescent="0.25">
      <c r="C9852" s="48"/>
    </row>
    <row r="9853" spans="3:3" ht="15.75" customHeight="1" x14ac:dyDescent="0.25">
      <c r="C9853" s="48"/>
    </row>
    <row r="9854" spans="3:3" ht="15.75" customHeight="1" x14ac:dyDescent="0.25">
      <c r="C9854" s="48"/>
    </row>
    <row r="9855" spans="3:3" ht="15.75" customHeight="1" x14ac:dyDescent="0.25">
      <c r="C9855" s="48"/>
    </row>
    <row r="9856" spans="3:3" ht="15.75" customHeight="1" x14ac:dyDescent="0.25">
      <c r="C9856" s="48"/>
    </row>
    <row r="9857" spans="3:3" ht="15.75" customHeight="1" x14ac:dyDescent="0.25">
      <c r="C9857" s="48"/>
    </row>
    <row r="9858" spans="3:3" ht="15.75" customHeight="1" x14ac:dyDescent="0.25">
      <c r="C9858" s="48"/>
    </row>
    <row r="9859" spans="3:3" ht="15.75" customHeight="1" x14ac:dyDescent="0.25">
      <c r="C9859" s="48"/>
    </row>
    <row r="9860" spans="3:3" ht="15.75" customHeight="1" x14ac:dyDescent="0.25">
      <c r="C9860" s="48"/>
    </row>
    <row r="9861" spans="3:3" ht="15.75" customHeight="1" x14ac:dyDescent="0.25">
      <c r="C9861" s="48"/>
    </row>
    <row r="9862" spans="3:3" ht="15.75" customHeight="1" x14ac:dyDescent="0.25">
      <c r="C9862" s="48"/>
    </row>
    <row r="9863" spans="3:3" ht="15.75" customHeight="1" x14ac:dyDescent="0.25">
      <c r="C9863" s="48"/>
    </row>
    <row r="9864" spans="3:3" ht="15.75" customHeight="1" x14ac:dyDescent="0.25">
      <c r="C9864" s="48"/>
    </row>
    <row r="9865" spans="3:3" ht="15.75" customHeight="1" x14ac:dyDescent="0.25">
      <c r="C9865" s="48"/>
    </row>
    <row r="9866" spans="3:3" ht="15.75" customHeight="1" x14ac:dyDescent="0.25">
      <c r="C9866" s="48"/>
    </row>
    <row r="9867" spans="3:3" ht="15.75" customHeight="1" x14ac:dyDescent="0.25">
      <c r="C9867" s="48"/>
    </row>
    <row r="9868" spans="3:3" ht="15.75" customHeight="1" x14ac:dyDescent="0.25">
      <c r="C9868" s="48"/>
    </row>
    <row r="9869" spans="3:3" ht="15.75" customHeight="1" x14ac:dyDescent="0.25">
      <c r="C9869" s="48"/>
    </row>
    <row r="9870" spans="3:3" ht="15.75" customHeight="1" x14ac:dyDescent="0.25">
      <c r="C9870" s="48"/>
    </row>
    <row r="9871" spans="3:3" ht="15.75" customHeight="1" x14ac:dyDescent="0.25">
      <c r="C9871" s="48"/>
    </row>
    <row r="9872" spans="3:3" ht="15.75" customHeight="1" x14ac:dyDescent="0.25">
      <c r="C9872" s="48"/>
    </row>
    <row r="9873" spans="3:3" ht="15.75" customHeight="1" x14ac:dyDescent="0.25">
      <c r="C9873" s="48"/>
    </row>
    <row r="9874" spans="3:3" ht="15.75" customHeight="1" x14ac:dyDescent="0.25">
      <c r="C9874" s="48"/>
    </row>
    <row r="9875" spans="3:3" ht="15.75" customHeight="1" x14ac:dyDescent="0.25">
      <c r="C9875" s="48"/>
    </row>
    <row r="9876" spans="3:3" ht="15.75" customHeight="1" x14ac:dyDescent="0.25">
      <c r="C9876" s="48"/>
    </row>
    <row r="9877" spans="3:3" ht="15.75" customHeight="1" x14ac:dyDescent="0.25">
      <c r="C9877" s="48"/>
    </row>
    <row r="9878" spans="3:3" ht="15.75" customHeight="1" x14ac:dyDescent="0.25">
      <c r="C9878" s="48"/>
    </row>
    <row r="9879" spans="3:3" ht="15.75" customHeight="1" x14ac:dyDescent="0.25">
      <c r="C9879" s="48"/>
    </row>
    <row r="9880" spans="3:3" ht="15.75" customHeight="1" x14ac:dyDescent="0.25">
      <c r="C9880" s="48"/>
    </row>
    <row r="9881" spans="3:3" ht="15.75" customHeight="1" x14ac:dyDescent="0.25">
      <c r="C9881" s="48"/>
    </row>
    <row r="9882" spans="3:3" ht="15.75" customHeight="1" x14ac:dyDescent="0.25">
      <c r="C9882" s="48"/>
    </row>
    <row r="9883" spans="3:3" ht="15.75" customHeight="1" x14ac:dyDescent="0.25">
      <c r="C9883" s="48"/>
    </row>
    <row r="9884" spans="3:3" ht="15.75" customHeight="1" x14ac:dyDescent="0.25">
      <c r="C9884" s="48"/>
    </row>
    <row r="9885" spans="3:3" ht="15.75" customHeight="1" x14ac:dyDescent="0.25">
      <c r="C9885" s="48"/>
    </row>
    <row r="9886" spans="3:3" ht="15.75" customHeight="1" x14ac:dyDescent="0.25">
      <c r="C9886" s="48"/>
    </row>
    <row r="9887" spans="3:3" ht="15.75" customHeight="1" x14ac:dyDescent="0.25">
      <c r="C9887" s="48"/>
    </row>
    <row r="9888" spans="3:3" ht="15.75" customHeight="1" x14ac:dyDescent="0.25">
      <c r="C9888" s="48"/>
    </row>
    <row r="9889" spans="3:3" ht="15.75" customHeight="1" x14ac:dyDescent="0.25">
      <c r="C9889" s="48"/>
    </row>
    <row r="9890" spans="3:3" ht="15.75" customHeight="1" x14ac:dyDescent="0.25">
      <c r="C9890" s="48"/>
    </row>
    <row r="9891" spans="3:3" ht="15.75" customHeight="1" x14ac:dyDescent="0.25">
      <c r="C9891" s="48"/>
    </row>
    <row r="9892" spans="3:3" ht="15.75" customHeight="1" x14ac:dyDescent="0.25">
      <c r="C9892" s="48"/>
    </row>
    <row r="9893" spans="3:3" ht="15.75" customHeight="1" x14ac:dyDescent="0.25">
      <c r="C9893" s="48"/>
    </row>
    <row r="9894" spans="3:3" ht="15.75" customHeight="1" x14ac:dyDescent="0.25">
      <c r="C9894" s="48"/>
    </row>
    <row r="9895" spans="3:3" ht="15.75" customHeight="1" x14ac:dyDescent="0.25">
      <c r="C9895" s="48"/>
    </row>
    <row r="9896" spans="3:3" ht="15.75" customHeight="1" x14ac:dyDescent="0.25">
      <c r="C9896" s="48"/>
    </row>
    <row r="9897" spans="3:3" ht="15.75" customHeight="1" x14ac:dyDescent="0.25">
      <c r="C9897" s="48"/>
    </row>
    <row r="9898" spans="3:3" ht="15.75" customHeight="1" x14ac:dyDescent="0.25">
      <c r="C9898" s="48"/>
    </row>
    <row r="9899" spans="3:3" ht="15.75" customHeight="1" x14ac:dyDescent="0.25">
      <c r="C9899" s="48"/>
    </row>
    <row r="9900" spans="3:3" ht="15.75" customHeight="1" x14ac:dyDescent="0.25">
      <c r="C9900" s="48"/>
    </row>
    <row r="9901" spans="3:3" ht="15.75" customHeight="1" x14ac:dyDescent="0.25">
      <c r="C9901" s="48"/>
    </row>
    <row r="9902" spans="3:3" ht="15.75" customHeight="1" x14ac:dyDescent="0.25">
      <c r="C9902" s="48"/>
    </row>
    <row r="9903" spans="3:3" ht="15.75" customHeight="1" x14ac:dyDescent="0.25">
      <c r="C9903" s="48"/>
    </row>
    <row r="9904" spans="3:3" ht="15.75" customHeight="1" x14ac:dyDescent="0.25">
      <c r="C9904" s="48"/>
    </row>
    <row r="9905" spans="3:3" ht="15.75" customHeight="1" x14ac:dyDescent="0.25">
      <c r="C9905" s="48"/>
    </row>
    <row r="9906" spans="3:3" ht="15.75" customHeight="1" x14ac:dyDescent="0.25">
      <c r="C9906" s="48"/>
    </row>
    <row r="9907" spans="3:3" ht="15.75" customHeight="1" x14ac:dyDescent="0.25">
      <c r="C9907" s="48"/>
    </row>
    <row r="9908" spans="3:3" ht="15.75" customHeight="1" x14ac:dyDescent="0.25">
      <c r="C9908" s="48"/>
    </row>
    <row r="9909" spans="3:3" ht="15.75" customHeight="1" x14ac:dyDescent="0.25">
      <c r="C9909" s="48"/>
    </row>
    <row r="9910" spans="3:3" ht="15.75" customHeight="1" x14ac:dyDescent="0.25">
      <c r="C9910" s="48"/>
    </row>
    <row r="9911" spans="3:3" ht="15.75" customHeight="1" x14ac:dyDescent="0.25">
      <c r="C9911" s="48"/>
    </row>
    <row r="9912" spans="3:3" ht="15.75" customHeight="1" x14ac:dyDescent="0.25">
      <c r="C9912" s="48"/>
    </row>
    <row r="9913" spans="3:3" ht="15.75" customHeight="1" x14ac:dyDescent="0.25">
      <c r="C9913" s="48"/>
    </row>
    <row r="9914" spans="3:3" ht="15.75" customHeight="1" x14ac:dyDescent="0.25">
      <c r="C9914" s="48"/>
    </row>
    <row r="9915" spans="3:3" ht="15.75" customHeight="1" x14ac:dyDescent="0.25">
      <c r="C9915" s="48"/>
    </row>
    <row r="9916" spans="3:3" ht="15.75" customHeight="1" x14ac:dyDescent="0.25">
      <c r="C9916" s="48"/>
    </row>
    <row r="9917" spans="3:3" ht="15.75" customHeight="1" x14ac:dyDescent="0.25">
      <c r="C9917" s="48"/>
    </row>
    <row r="9918" spans="3:3" ht="15.75" customHeight="1" x14ac:dyDescent="0.25">
      <c r="C9918" s="48"/>
    </row>
    <row r="9919" spans="3:3" ht="15.75" customHeight="1" x14ac:dyDescent="0.25">
      <c r="C9919" s="48"/>
    </row>
    <row r="9920" spans="3:3" ht="15.75" customHeight="1" x14ac:dyDescent="0.25">
      <c r="C9920" s="48"/>
    </row>
    <row r="9921" spans="3:3" ht="15.75" customHeight="1" x14ac:dyDescent="0.25">
      <c r="C9921" s="48"/>
    </row>
    <row r="9922" spans="3:3" ht="15.75" customHeight="1" x14ac:dyDescent="0.25">
      <c r="C9922" s="48"/>
    </row>
    <row r="9923" spans="3:3" ht="15.75" customHeight="1" x14ac:dyDescent="0.25">
      <c r="C9923" s="48"/>
    </row>
    <row r="9924" spans="3:3" ht="15.75" customHeight="1" x14ac:dyDescent="0.25">
      <c r="C9924" s="48"/>
    </row>
    <row r="9925" spans="3:3" ht="15.75" customHeight="1" x14ac:dyDescent="0.25">
      <c r="C9925" s="48"/>
    </row>
    <row r="9926" spans="3:3" ht="15.75" customHeight="1" x14ac:dyDescent="0.25">
      <c r="C9926" s="48"/>
    </row>
    <row r="9927" spans="3:3" ht="15.75" customHeight="1" x14ac:dyDescent="0.25">
      <c r="C9927" s="48"/>
    </row>
    <row r="9928" spans="3:3" ht="15.75" customHeight="1" x14ac:dyDescent="0.25">
      <c r="C9928" s="48"/>
    </row>
    <row r="9929" spans="3:3" ht="15.75" customHeight="1" x14ac:dyDescent="0.25">
      <c r="C9929" s="48"/>
    </row>
    <row r="9930" spans="3:3" ht="15.75" customHeight="1" x14ac:dyDescent="0.25">
      <c r="C9930" s="48"/>
    </row>
    <row r="9931" spans="3:3" ht="15.75" customHeight="1" x14ac:dyDescent="0.25">
      <c r="C9931" s="48"/>
    </row>
    <row r="9932" spans="3:3" ht="15.75" customHeight="1" x14ac:dyDescent="0.25">
      <c r="C9932" s="48"/>
    </row>
    <row r="9933" spans="3:3" ht="15.75" customHeight="1" x14ac:dyDescent="0.25">
      <c r="C9933" s="48"/>
    </row>
    <row r="9934" spans="3:3" ht="15.75" customHeight="1" x14ac:dyDescent="0.25">
      <c r="C9934" s="48"/>
    </row>
    <row r="9935" spans="3:3" ht="15.75" customHeight="1" x14ac:dyDescent="0.25">
      <c r="C9935" s="48"/>
    </row>
    <row r="9936" spans="3:3" ht="15.75" customHeight="1" x14ac:dyDescent="0.25">
      <c r="C9936" s="48"/>
    </row>
    <row r="9937" spans="3:3" ht="15.75" customHeight="1" x14ac:dyDescent="0.25">
      <c r="C9937" s="48"/>
    </row>
    <row r="9938" spans="3:3" ht="15.75" customHeight="1" x14ac:dyDescent="0.25">
      <c r="C9938" s="48"/>
    </row>
    <row r="9939" spans="3:3" ht="15.75" customHeight="1" x14ac:dyDescent="0.25">
      <c r="C9939" s="48"/>
    </row>
    <row r="9940" spans="3:3" ht="15.75" customHeight="1" x14ac:dyDescent="0.25">
      <c r="C9940" s="48"/>
    </row>
    <row r="9941" spans="3:3" ht="15.75" customHeight="1" x14ac:dyDescent="0.25">
      <c r="C9941" s="48"/>
    </row>
    <row r="9942" spans="3:3" ht="15.75" customHeight="1" x14ac:dyDescent="0.25">
      <c r="C9942" s="48"/>
    </row>
    <row r="9943" spans="3:3" ht="15.75" customHeight="1" x14ac:dyDescent="0.25">
      <c r="C9943" s="48"/>
    </row>
    <row r="9944" spans="3:3" ht="15.75" customHeight="1" x14ac:dyDescent="0.25">
      <c r="C9944" s="48"/>
    </row>
    <row r="9945" spans="3:3" ht="15.75" customHeight="1" x14ac:dyDescent="0.25">
      <c r="C9945" s="48"/>
    </row>
    <row r="9946" spans="3:3" ht="15.75" customHeight="1" x14ac:dyDescent="0.25">
      <c r="C9946" s="48"/>
    </row>
    <row r="9947" spans="3:3" ht="15.75" customHeight="1" x14ac:dyDescent="0.25">
      <c r="C9947" s="48"/>
    </row>
    <row r="9948" spans="3:3" ht="15.75" customHeight="1" x14ac:dyDescent="0.25">
      <c r="C9948" s="48"/>
    </row>
    <row r="9949" spans="3:3" ht="15.75" customHeight="1" x14ac:dyDescent="0.25">
      <c r="C9949" s="48"/>
    </row>
    <row r="9950" spans="3:3" ht="15.75" customHeight="1" x14ac:dyDescent="0.25">
      <c r="C9950" s="48"/>
    </row>
    <row r="9951" spans="3:3" ht="15.75" customHeight="1" x14ac:dyDescent="0.25">
      <c r="C9951" s="48"/>
    </row>
    <row r="9952" spans="3:3" ht="15.75" customHeight="1" x14ac:dyDescent="0.25">
      <c r="C9952" s="48"/>
    </row>
    <row r="9953" spans="3:3" ht="15.75" customHeight="1" x14ac:dyDescent="0.25">
      <c r="C9953" s="48"/>
    </row>
    <row r="9954" spans="3:3" ht="15.75" customHeight="1" x14ac:dyDescent="0.25">
      <c r="C9954" s="48"/>
    </row>
    <row r="9955" spans="3:3" ht="15.75" customHeight="1" x14ac:dyDescent="0.25">
      <c r="C9955" s="48"/>
    </row>
    <row r="9956" spans="3:3" ht="15.75" customHeight="1" x14ac:dyDescent="0.25">
      <c r="C9956" s="48"/>
    </row>
    <row r="9957" spans="3:3" ht="15.75" customHeight="1" x14ac:dyDescent="0.25">
      <c r="C9957" s="48"/>
    </row>
    <row r="9958" spans="3:3" ht="15.75" customHeight="1" x14ac:dyDescent="0.25">
      <c r="C9958" s="48"/>
    </row>
    <row r="9959" spans="3:3" ht="15.75" customHeight="1" x14ac:dyDescent="0.25">
      <c r="C9959" s="48"/>
    </row>
    <row r="9960" spans="3:3" ht="15.75" customHeight="1" x14ac:dyDescent="0.25">
      <c r="C9960" s="48"/>
    </row>
    <row r="9961" spans="3:3" ht="15.75" customHeight="1" x14ac:dyDescent="0.25">
      <c r="C9961" s="48"/>
    </row>
    <row r="9962" spans="3:3" ht="15.75" customHeight="1" x14ac:dyDescent="0.25">
      <c r="C9962" s="48"/>
    </row>
    <row r="9963" spans="3:3" ht="15.75" customHeight="1" x14ac:dyDescent="0.25">
      <c r="C9963" s="48"/>
    </row>
    <row r="9964" spans="3:3" ht="15.75" customHeight="1" x14ac:dyDescent="0.25">
      <c r="C9964" s="48"/>
    </row>
    <row r="9965" spans="3:3" ht="15.75" customHeight="1" x14ac:dyDescent="0.25">
      <c r="C9965" s="48"/>
    </row>
    <row r="9966" spans="3:3" ht="15.75" customHeight="1" x14ac:dyDescent="0.25">
      <c r="C9966" s="48"/>
    </row>
    <row r="9967" spans="3:3" ht="15.75" customHeight="1" x14ac:dyDescent="0.25">
      <c r="C9967" s="48"/>
    </row>
    <row r="9968" spans="3:3" ht="15.75" customHeight="1" x14ac:dyDescent="0.25">
      <c r="C9968" s="48"/>
    </row>
    <row r="9969" spans="3:3" ht="15.75" customHeight="1" x14ac:dyDescent="0.25">
      <c r="C9969" s="48"/>
    </row>
    <row r="9970" spans="3:3" ht="15.75" customHeight="1" x14ac:dyDescent="0.25">
      <c r="C9970" s="48"/>
    </row>
    <row r="9971" spans="3:3" ht="15.75" customHeight="1" x14ac:dyDescent="0.25">
      <c r="C9971" s="48"/>
    </row>
    <row r="9972" spans="3:3" ht="15.75" customHeight="1" x14ac:dyDescent="0.25">
      <c r="C9972" s="48"/>
    </row>
    <row r="9973" spans="3:3" ht="15.75" customHeight="1" x14ac:dyDescent="0.25">
      <c r="C9973" s="48"/>
    </row>
    <row r="9974" spans="3:3" ht="15.75" customHeight="1" x14ac:dyDescent="0.25">
      <c r="C9974" s="48"/>
    </row>
    <row r="9975" spans="3:3" ht="15.75" customHeight="1" x14ac:dyDescent="0.25">
      <c r="C9975" s="48"/>
    </row>
    <row r="9976" spans="3:3" ht="15.75" customHeight="1" x14ac:dyDescent="0.25">
      <c r="C9976" s="48"/>
    </row>
    <row r="9977" spans="3:3" ht="15.75" customHeight="1" x14ac:dyDescent="0.25">
      <c r="C9977" s="48"/>
    </row>
    <row r="9978" spans="3:3" ht="15.75" customHeight="1" x14ac:dyDescent="0.25">
      <c r="C9978" s="48"/>
    </row>
    <row r="9979" spans="3:3" ht="15.75" customHeight="1" x14ac:dyDescent="0.25">
      <c r="C9979" s="48"/>
    </row>
    <row r="9980" spans="3:3" ht="15.75" customHeight="1" x14ac:dyDescent="0.25">
      <c r="C9980" s="48"/>
    </row>
    <row r="9981" spans="3:3" ht="15.75" customHeight="1" x14ac:dyDescent="0.25">
      <c r="C9981" s="48"/>
    </row>
    <row r="9982" spans="3:3" ht="15.75" customHeight="1" x14ac:dyDescent="0.25">
      <c r="C9982" s="48"/>
    </row>
    <row r="9983" spans="3:3" ht="15.75" customHeight="1" x14ac:dyDescent="0.25">
      <c r="C9983" s="48"/>
    </row>
    <row r="9984" spans="3:3" ht="15.75" customHeight="1" x14ac:dyDescent="0.25">
      <c r="C9984" s="48"/>
    </row>
    <row r="9985" spans="3:3" ht="15.75" customHeight="1" x14ac:dyDescent="0.25">
      <c r="C9985" s="48"/>
    </row>
    <row r="9986" spans="3:3" ht="15.75" customHeight="1" x14ac:dyDescent="0.25">
      <c r="C9986" s="48"/>
    </row>
    <row r="9987" spans="3:3" ht="15.75" customHeight="1" x14ac:dyDescent="0.25">
      <c r="C9987" s="48"/>
    </row>
    <row r="9988" spans="3:3" ht="15.75" customHeight="1" x14ac:dyDescent="0.25">
      <c r="C9988" s="48"/>
    </row>
    <row r="9989" spans="3:3" ht="15.75" customHeight="1" x14ac:dyDescent="0.25">
      <c r="C9989" s="48"/>
    </row>
    <row r="9990" spans="3:3" ht="15.75" customHeight="1" x14ac:dyDescent="0.25">
      <c r="C9990" s="48"/>
    </row>
    <row r="9991" spans="3:3" ht="15.75" customHeight="1" x14ac:dyDescent="0.25">
      <c r="C9991" s="48"/>
    </row>
    <row r="9992" spans="3:3" ht="15.75" customHeight="1" x14ac:dyDescent="0.25">
      <c r="C9992" s="48"/>
    </row>
    <row r="9993" spans="3:3" ht="15.75" customHeight="1" x14ac:dyDescent="0.25">
      <c r="C9993" s="48"/>
    </row>
    <row r="9994" spans="3:3" ht="15.75" customHeight="1" x14ac:dyDescent="0.25">
      <c r="C9994" s="48"/>
    </row>
  </sheetData>
  <sheetProtection algorithmName="SHA-512" hashValue="DPmYFWHz3tvmhoj9+n+OAfs7N3gzscOGsoGTQngyQrHLYhFAkU73u4hHAPGBZd1NXZbAa/bxBzwHSAqHawQOEQ==" saltValue="4VllQ+RGsXw+RYf5zSE/cQ==" spinCount="100000" sheet="1" objects="1" scenarios="1"/>
  <sortState xmlns:xlrd2="http://schemas.microsoft.com/office/spreadsheetml/2017/richdata2" ref="F5596:J5603">
    <sortCondition ref="F5596:F5603"/>
  </sortState>
  <mergeCells count="10">
    <mergeCell ref="F8:F9"/>
    <mergeCell ref="K8:K9"/>
    <mergeCell ref="I8:I9"/>
    <mergeCell ref="G8:G9"/>
    <mergeCell ref="F5:M5"/>
    <mergeCell ref="N8:N9"/>
    <mergeCell ref="M8:M9"/>
    <mergeCell ref="L8:L9"/>
    <mergeCell ref="J8:J9"/>
    <mergeCell ref="H8:H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47"/>
  <sheetViews>
    <sheetView showGridLines="0" zoomScaleNormal="100" workbookViewId="0"/>
  </sheetViews>
  <sheetFormatPr defaultColWidth="0" defaultRowHeight="15.75" customHeight="1" zeroHeight="1" x14ac:dyDescent="0.25"/>
  <cols>
    <col min="1" max="2" width="3" style="49" customWidth="1"/>
    <col min="3" max="7" width="9.140625" style="49" customWidth="1"/>
    <col min="8" max="8" width="6.42578125" style="49" customWidth="1"/>
    <col min="9" max="9" width="6" style="49" customWidth="1"/>
    <col min="10" max="30" width="9.140625" style="49" customWidth="1"/>
    <col min="31" max="31" width="11.28515625" style="49" customWidth="1"/>
    <col min="32" max="32" width="0" style="49" hidden="1" customWidth="1"/>
    <col min="33" max="16384" width="9.140625" style="49" hidden="1"/>
  </cols>
  <sheetData>
    <row r="1" spans="3:20" ht="15.75" customHeight="1" x14ac:dyDescent="0.25"/>
    <row r="2" spans="3:20" ht="15.75" customHeight="1" x14ac:dyDescent="0.25"/>
    <row r="3" spans="3:20" ht="16.5" customHeight="1" thickBot="1" x14ac:dyDescent="0.3">
      <c r="J3" s="51" t="s">
        <v>23</v>
      </c>
      <c r="K3" s="51"/>
      <c r="L3" s="51"/>
      <c r="M3" s="51"/>
      <c r="N3" s="51"/>
      <c r="O3" s="51"/>
      <c r="P3" s="51"/>
      <c r="Q3" s="51"/>
    </row>
    <row r="4" spans="3:20" ht="16.5" customHeight="1" x14ac:dyDescent="0.25"/>
    <row r="5" spans="3:20" ht="16.5" customHeight="1" x14ac:dyDescent="0.25">
      <c r="J5" s="128" t="s">
        <v>50</v>
      </c>
      <c r="K5" s="128"/>
      <c r="L5" s="128"/>
      <c r="M5" s="128"/>
      <c r="N5" s="128"/>
      <c r="O5" s="128"/>
      <c r="P5" s="128"/>
      <c r="Q5" s="128"/>
    </row>
    <row r="6" spans="3:20" ht="16.5" customHeight="1" x14ac:dyDescent="0.25">
      <c r="J6" s="128"/>
      <c r="K6" s="128"/>
      <c r="L6" s="128"/>
      <c r="M6" s="128"/>
      <c r="N6" s="128"/>
      <c r="O6" s="128"/>
      <c r="P6" s="128"/>
      <c r="Q6" s="128"/>
    </row>
    <row r="7" spans="3:20" ht="16.5" customHeight="1" x14ac:dyDescent="0.25">
      <c r="J7" s="128"/>
      <c r="K7" s="128"/>
      <c r="L7" s="128"/>
      <c r="M7" s="128"/>
      <c r="N7" s="128"/>
      <c r="O7" s="128"/>
      <c r="P7" s="128"/>
      <c r="Q7" s="128"/>
    </row>
    <row r="8" spans="3:20" ht="16.5" customHeight="1" x14ac:dyDescent="0.25">
      <c r="J8" s="128"/>
      <c r="K8" s="128"/>
      <c r="L8" s="128"/>
      <c r="M8" s="128"/>
      <c r="N8" s="128"/>
      <c r="O8" s="128"/>
      <c r="P8" s="128"/>
      <c r="Q8" s="128"/>
    </row>
    <row r="9" spans="3:20" ht="16.5" customHeight="1" x14ac:dyDescent="0.25">
      <c r="J9" s="128"/>
      <c r="K9" s="128"/>
      <c r="L9" s="128"/>
      <c r="M9" s="128"/>
      <c r="N9" s="128"/>
      <c r="O9" s="128"/>
      <c r="P9" s="128"/>
      <c r="Q9" s="128"/>
    </row>
    <row r="10" spans="3:20" ht="15.75" customHeight="1" x14ac:dyDescent="0.25"/>
    <row r="11" spans="3:20" ht="15.75" customHeight="1" x14ac:dyDescent="0.25">
      <c r="C11" s="57"/>
      <c r="D11" s="57"/>
      <c r="E11" s="57"/>
      <c r="F11" s="57"/>
      <c r="G11" s="57"/>
      <c r="H11" s="57"/>
      <c r="I11" s="57"/>
      <c r="J11" s="57"/>
      <c r="K11" s="57"/>
      <c r="L11" s="57"/>
      <c r="M11" s="57"/>
      <c r="N11" s="57"/>
      <c r="O11" s="57"/>
      <c r="P11" s="57"/>
      <c r="Q11" s="57"/>
      <c r="R11" s="57"/>
      <c r="S11" s="57"/>
      <c r="T11" s="57"/>
    </row>
    <row r="12" spans="3:20" ht="15.75" customHeight="1" thickBot="1" x14ac:dyDescent="0.3">
      <c r="C12" s="51" t="s">
        <v>19</v>
      </c>
      <c r="D12" s="51"/>
      <c r="E12" s="51"/>
      <c r="F12" s="51"/>
      <c r="G12" s="51"/>
      <c r="H12" s="51"/>
      <c r="I12" s="51"/>
      <c r="J12" s="51"/>
      <c r="K12" s="51"/>
      <c r="L12" s="51"/>
      <c r="M12" s="51"/>
      <c r="N12" s="51"/>
      <c r="O12" s="51"/>
      <c r="P12" s="51"/>
      <c r="Q12" s="51"/>
      <c r="R12" s="52"/>
      <c r="S12" s="52"/>
      <c r="T12" s="52"/>
    </row>
    <row r="13" spans="3:20" ht="15.75" customHeight="1" x14ac:dyDescent="0.25"/>
    <row r="14" spans="3:20" ht="15.75" customHeight="1" x14ac:dyDescent="0.25">
      <c r="C14" s="53" t="s">
        <v>20</v>
      </c>
    </row>
    <row r="15" spans="3:20" ht="15.75" customHeight="1" x14ac:dyDescent="0.25">
      <c r="C15" s="131" t="s">
        <v>21</v>
      </c>
      <c r="D15" s="131"/>
      <c r="E15" s="131"/>
      <c r="F15" s="131"/>
      <c r="G15" s="131"/>
      <c r="H15" s="131"/>
      <c r="I15" s="131"/>
      <c r="J15" s="131"/>
      <c r="K15" s="131"/>
      <c r="L15" s="131"/>
      <c r="M15" s="131"/>
      <c r="N15" s="131"/>
      <c r="O15" s="131"/>
      <c r="P15" s="131"/>
      <c r="Q15" s="131"/>
      <c r="R15" s="55"/>
      <c r="S15" s="55"/>
      <c r="T15" s="55"/>
    </row>
    <row r="16" spans="3:20" ht="15.75" customHeight="1" x14ac:dyDescent="0.25">
      <c r="C16" s="131"/>
      <c r="D16" s="131"/>
      <c r="E16" s="131"/>
      <c r="F16" s="131"/>
      <c r="G16" s="131"/>
      <c r="H16" s="131"/>
      <c r="I16" s="131"/>
      <c r="J16" s="131"/>
      <c r="K16" s="131"/>
      <c r="L16" s="131"/>
      <c r="M16" s="131"/>
      <c r="N16" s="131"/>
      <c r="O16" s="131"/>
      <c r="P16" s="131"/>
      <c r="Q16" s="131"/>
      <c r="R16" s="55"/>
      <c r="S16" s="55"/>
      <c r="T16" s="55"/>
    </row>
    <row r="17" spans="3:20" ht="15.75" customHeight="1" x14ac:dyDescent="0.25">
      <c r="D17" s="55"/>
      <c r="E17" s="55"/>
      <c r="F17" s="55"/>
      <c r="G17" s="55"/>
      <c r="H17" s="55"/>
      <c r="I17" s="55"/>
      <c r="J17" s="55"/>
      <c r="K17" s="55"/>
      <c r="L17" s="55"/>
      <c r="M17" s="55"/>
      <c r="N17" s="55"/>
      <c r="O17" s="55"/>
      <c r="P17" s="55"/>
      <c r="Q17" s="55"/>
      <c r="R17" s="55"/>
      <c r="S17" s="55"/>
      <c r="T17" s="55"/>
    </row>
    <row r="18" spans="3:20" ht="15.75" customHeight="1" x14ac:dyDescent="0.25"/>
    <row r="19" spans="3:20" ht="15.75" customHeight="1" x14ac:dyDescent="0.25">
      <c r="C19" s="54" t="s">
        <v>12</v>
      </c>
    </row>
    <row r="20" spans="3:20" ht="15.75" customHeight="1" x14ac:dyDescent="0.25">
      <c r="C20" s="132" t="s">
        <v>46</v>
      </c>
      <c r="D20" s="132"/>
      <c r="E20" s="132"/>
      <c r="F20" s="132"/>
      <c r="G20" s="132"/>
      <c r="H20" s="132"/>
      <c r="I20" s="132"/>
      <c r="J20" s="132"/>
      <c r="K20" s="132"/>
      <c r="L20" s="132"/>
      <c r="M20" s="132"/>
      <c r="N20" s="132"/>
      <c r="O20" s="132"/>
      <c r="P20" s="132"/>
      <c r="Q20" s="132"/>
      <c r="R20" s="55"/>
      <c r="S20" s="55"/>
      <c r="T20" s="55"/>
    </row>
    <row r="21" spans="3:20" ht="15.75" customHeight="1" x14ac:dyDescent="0.25">
      <c r="C21" s="132"/>
      <c r="D21" s="132"/>
      <c r="E21" s="132"/>
      <c r="F21" s="132"/>
      <c r="G21" s="132"/>
      <c r="H21" s="132"/>
      <c r="I21" s="132"/>
      <c r="J21" s="132"/>
      <c r="K21" s="132"/>
      <c r="L21" s="132"/>
      <c r="M21" s="132"/>
      <c r="N21" s="132"/>
      <c r="O21" s="132"/>
      <c r="P21" s="132"/>
      <c r="Q21" s="132"/>
    </row>
    <row r="22" spans="3:20" ht="15.75" customHeight="1" x14ac:dyDescent="0.25">
      <c r="C22" s="132"/>
      <c r="D22" s="132"/>
      <c r="E22" s="132"/>
      <c r="F22" s="132"/>
      <c r="G22" s="132"/>
      <c r="H22" s="132"/>
      <c r="I22" s="132"/>
      <c r="J22" s="132"/>
      <c r="K22" s="132"/>
      <c r="L22" s="132"/>
      <c r="M22" s="132"/>
      <c r="N22" s="132"/>
      <c r="O22" s="132"/>
      <c r="P22" s="132"/>
      <c r="Q22" s="132"/>
    </row>
    <row r="23" spans="3:20" ht="15.75" customHeight="1" x14ac:dyDescent="0.25"/>
    <row r="24" spans="3:20" ht="15.75" customHeight="1" x14ac:dyDescent="0.25">
      <c r="C24" s="131" t="s">
        <v>47</v>
      </c>
      <c r="D24" s="131"/>
      <c r="E24" s="131"/>
      <c r="F24" s="131"/>
      <c r="G24" s="131"/>
      <c r="H24" s="131"/>
      <c r="I24" s="131"/>
      <c r="J24" s="131"/>
      <c r="K24" s="131"/>
      <c r="L24" s="131"/>
      <c r="M24" s="131"/>
      <c r="N24" s="131"/>
      <c r="O24" s="131"/>
      <c r="P24" s="131"/>
      <c r="Q24" s="131"/>
    </row>
    <row r="25" spans="3:20" ht="15.75" customHeight="1" x14ac:dyDescent="0.25">
      <c r="C25" s="131"/>
      <c r="D25" s="131"/>
      <c r="E25" s="131"/>
      <c r="F25" s="131"/>
      <c r="G25" s="131"/>
      <c r="H25" s="131"/>
      <c r="I25" s="131"/>
      <c r="J25" s="131"/>
      <c r="K25" s="131"/>
      <c r="L25" s="131"/>
      <c r="M25" s="131"/>
      <c r="N25" s="131"/>
      <c r="O25" s="131"/>
      <c r="P25" s="131"/>
      <c r="Q25" s="131"/>
    </row>
    <row r="26" spans="3:20" ht="15.75" customHeight="1" x14ac:dyDescent="0.25"/>
    <row r="27" spans="3:20" ht="15.75" customHeight="1" x14ac:dyDescent="0.25">
      <c r="R27" s="55"/>
      <c r="S27" s="55"/>
      <c r="T27" s="55"/>
    </row>
    <row r="28" spans="3:20" ht="15.75" customHeight="1" x14ac:dyDescent="0.25">
      <c r="C28" s="54" t="s">
        <v>48</v>
      </c>
      <c r="R28" s="55"/>
      <c r="S28" s="55"/>
      <c r="T28" s="55"/>
    </row>
    <row r="29" spans="3:20" ht="15.75" customHeight="1" x14ac:dyDescent="0.25">
      <c r="C29" s="131" t="s">
        <v>49</v>
      </c>
      <c r="D29" s="131"/>
      <c r="E29" s="131"/>
      <c r="F29" s="131"/>
      <c r="G29" s="131"/>
      <c r="H29" s="131"/>
      <c r="I29" s="131"/>
      <c r="J29" s="131"/>
      <c r="K29" s="131"/>
      <c r="L29" s="131"/>
      <c r="M29" s="131"/>
      <c r="N29" s="131"/>
      <c r="O29" s="131"/>
      <c r="P29" s="131"/>
      <c r="Q29" s="131"/>
    </row>
    <row r="30" spans="3:20" ht="15.75" customHeight="1" x14ac:dyDescent="0.25">
      <c r="C30" s="131"/>
      <c r="D30" s="131"/>
      <c r="E30" s="131"/>
      <c r="F30" s="131"/>
      <c r="G30" s="131"/>
      <c r="H30" s="131"/>
      <c r="I30" s="131"/>
      <c r="J30" s="131"/>
      <c r="K30" s="131"/>
      <c r="L30" s="131"/>
      <c r="M30" s="131"/>
      <c r="N30" s="131"/>
      <c r="O30" s="131"/>
      <c r="P30" s="131"/>
      <c r="Q30" s="131"/>
    </row>
    <row r="31" spans="3:20" ht="15.75" customHeight="1" x14ac:dyDescent="0.25">
      <c r="C31" s="131"/>
      <c r="D31" s="131"/>
      <c r="E31" s="131"/>
      <c r="F31" s="131"/>
      <c r="G31" s="131"/>
      <c r="H31" s="131"/>
      <c r="I31" s="131"/>
      <c r="J31" s="131"/>
      <c r="K31" s="131"/>
      <c r="L31" s="131"/>
      <c r="M31" s="131"/>
      <c r="N31" s="131"/>
      <c r="O31" s="131"/>
      <c r="P31" s="131"/>
      <c r="Q31" s="131"/>
    </row>
    <row r="32" spans="3:20" ht="15.75" customHeight="1" thickBot="1" x14ac:dyDescent="0.3"/>
    <row r="33" spans="3:17" ht="15.75" customHeight="1" x14ac:dyDescent="0.25">
      <c r="C33" s="129" t="s">
        <v>27</v>
      </c>
      <c r="D33" s="129"/>
      <c r="E33" s="129"/>
      <c r="F33" s="129"/>
      <c r="G33" s="129"/>
      <c r="H33" s="129"/>
      <c r="I33" s="129"/>
      <c r="J33" s="129"/>
      <c r="K33" s="129"/>
      <c r="L33" s="129"/>
      <c r="M33" s="129"/>
      <c r="N33" s="129"/>
      <c r="O33" s="129"/>
      <c r="P33" s="129"/>
      <c r="Q33" s="129"/>
    </row>
    <row r="34" spans="3:17" ht="15.75" customHeight="1" x14ac:dyDescent="0.25">
      <c r="C34" s="130"/>
      <c r="D34" s="130"/>
      <c r="E34" s="130"/>
      <c r="F34" s="130"/>
      <c r="G34" s="130"/>
      <c r="H34" s="130"/>
      <c r="I34" s="130"/>
      <c r="J34" s="130"/>
      <c r="K34" s="130"/>
      <c r="L34" s="130"/>
      <c r="M34" s="130"/>
      <c r="N34" s="130"/>
      <c r="O34" s="130"/>
      <c r="P34" s="130"/>
      <c r="Q34" s="130"/>
    </row>
    <row r="35" spans="3:17" ht="15.75" customHeight="1" x14ac:dyDescent="0.25">
      <c r="C35" s="130"/>
      <c r="D35" s="130"/>
      <c r="E35" s="130"/>
      <c r="F35" s="130"/>
      <c r="G35" s="130"/>
      <c r="H35" s="130"/>
      <c r="I35" s="130"/>
      <c r="J35" s="130"/>
      <c r="K35" s="130"/>
      <c r="L35" s="130"/>
      <c r="M35" s="130"/>
      <c r="N35" s="130"/>
      <c r="O35" s="130"/>
      <c r="P35" s="130"/>
      <c r="Q35" s="130"/>
    </row>
    <row r="36" spans="3:17" ht="15.75" hidden="1" customHeight="1" x14ac:dyDescent="0.25">
      <c r="C36" s="54"/>
      <c r="D36" s="54"/>
      <c r="E36" s="54"/>
      <c r="F36" s="54"/>
      <c r="G36" s="54"/>
      <c r="H36" s="54"/>
      <c r="I36" s="54"/>
      <c r="J36" s="54"/>
      <c r="K36" s="54"/>
    </row>
    <row r="37" spans="3:17" ht="15.75" hidden="1" customHeight="1" x14ac:dyDescent="0.25">
      <c r="C37" s="54"/>
      <c r="D37" s="54"/>
      <c r="E37" s="54"/>
      <c r="F37" s="54"/>
      <c r="G37" s="54"/>
      <c r="H37" s="54"/>
      <c r="I37" s="54"/>
      <c r="J37" s="54"/>
      <c r="K37" s="54"/>
    </row>
    <row r="38" spans="3:17" ht="15.75" hidden="1" customHeight="1" x14ac:dyDescent="0.25">
      <c r="C38" s="54"/>
      <c r="D38" s="54"/>
      <c r="E38" s="54"/>
      <c r="F38" s="54"/>
      <c r="G38" s="54"/>
      <c r="H38" s="54"/>
      <c r="I38" s="54"/>
      <c r="J38" s="54"/>
      <c r="K38" s="54"/>
    </row>
    <row r="40" spans="3:17" ht="15.75" hidden="1" customHeight="1" x14ac:dyDescent="0.25">
      <c r="D40" s="56"/>
      <c r="E40" s="56"/>
      <c r="F40" s="56"/>
      <c r="G40" s="56"/>
      <c r="H40" s="56"/>
      <c r="I40" s="56"/>
      <c r="J40" s="56"/>
      <c r="K40" s="56"/>
    </row>
    <row r="41" spans="3:17" ht="15.75" hidden="1" customHeight="1" x14ac:dyDescent="0.25">
      <c r="C41" s="56"/>
      <c r="D41" s="56"/>
      <c r="E41" s="56"/>
      <c r="F41" s="56"/>
      <c r="G41" s="56"/>
      <c r="H41" s="56"/>
      <c r="I41" s="56"/>
      <c r="J41" s="56"/>
      <c r="K41" s="56"/>
    </row>
    <row r="42" spans="3:17" ht="15.75" hidden="1" customHeight="1" x14ac:dyDescent="0.25">
      <c r="C42" s="56"/>
      <c r="D42" s="56"/>
      <c r="E42" s="56"/>
      <c r="F42" s="56"/>
      <c r="G42" s="56"/>
      <c r="H42" s="56"/>
      <c r="I42" s="56"/>
      <c r="J42" s="56"/>
      <c r="K42" s="56"/>
    </row>
    <row r="43" spans="3:17" ht="15.75" hidden="1" customHeight="1" x14ac:dyDescent="0.25">
      <c r="C43" s="56"/>
      <c r="D43" s="56"/>
      <c r="E43" s="56"/>
      <c r="F43" s="56"/>
      <c r="G43" s="56"/>
      <c r="H43" s="56"/>
      <c r="I43" s="56"/>
      <c r="J43" s="56"/>
      <c r="K43" s="56"/>
    </row>
    <row r="44" spans="3:17" ht="15.75" hidden="1" customHeight="1" x14ac:dyDescent="0.25">
      <c r="C44" s="56"/>
      <c r="D44" s="56"/>
      <c r="E44" s="56"/>
      <c r="F44" s="56"/>
      <c r="G44" s="56"/>
      <c r="H44" s="56"/>
      <c r="I44" s="56"/>
      <c r="J44" s="56"/>
      <c r="K44" s="56"/>
    </row>
    <row r="45" spans="3:17" ht="15.75" hidden="1" customHeight="1" x14ac:dyDescent="0.25">
      <c r="C45" s="56"/>
      <c r="D45" s="56"/>
      <c r="E45" s="56"/>
      <c r="F45" s="56"/>
      <c r="G45" s="56"/>
      <c r="H45" s="56"/>
      <c r="I45" s="56"/>
      <c r="J45" s="56"/>
      <c r="K45" s="56"/>
    </row>
    <row r="46" spans="3:17" ht="15.75" hidden="1" customHeight="1" x14ac:dyDescent="0.25">
      <c r="C46" s="56"/>
      <c r="D46" s="56"/>
      <c r="E46" s="56"/>
      <c r="F46" s="56"/>
      <c r="G46" s="56"/>
      <c r="H46" s="56"/>
      <c r="I46" s="56"/>
      <c r="J46" s="56"/>
      <c r="K46" s="56"/>
    </row>
    <row r="47" spans="3:17" ht="15.75" hidden="1" customHeight="1" x14ac:dyDescent="0.25">
      <c r="C47" s="50"/>
      <c r="D47" s="50"/>
      <c r="E47" s="50"/>
      <c r="F47" s="50"/>
      <c r="G47" s="50"/>
      <c r="H47" s="50"/>
      <c r="I47" s="50"/>
      <c r="J47" s="50"/>
      <c r="K47" s="50"/>
    </row>
  </sheetData>
  <sheetProtection algorithmName="SHA-512" hashValue="YEsYeTgJhMfxKflsWs3hU8SVdV9rpgjMXzN390FF+a0EnJqW9mbKOjzNWNpdYLb6SFlzp+LNEn04qWwhTgRSvg==" saltValue="ZNA0i77xo08jCBF6POiE0A==" spinCount="100000" sheet="1" objects="1" scenarios="1"/>
  <mergeCells count="6">
    <mergeCell ref="J5:Q9"/>
    <mergeCell ref="C33:Q35"/>
    <mergeCell ref="C15:Q16"/>
    <mergeCell ref="C20:Q22"/>
    <mergeCell ref="C24:Q25"/>
    <mergeCell ref="C29:Q3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F7305"/>
  <sheetViews>
    <sheetView showGridLines="0" zoomScaleNormal="100" zoomScaleSheetLayoutView="112" workbookViewId="0">
      <selection activeCell="R6" sqref="R6:R85"/>
    </sheetView>
  </sheetViews>
  <sheetFormatPr defaultColWidth="9.140625" defaultRowHeight="15" x14ac:dyDescent="0.25"/>
  <cols>
    <col min="1" max="1" width="2.85546875" style="1" customWidth="1"/>
    <col min="2" max="3" width="12.42578125" style="1" bestFit="1" customWidth="1"/>
    <col min="4" max="4" width="2.85546875" style="1" customWidth="1"/>
    <col min="5" max="8" width="9.140625" style="1"/>
    <col min="9" max="9" width="2.85546875" style="81" customWidth="1"/>
    <col min="10" max="10" width="10.7109375" style="116" bestFit="1" customWidth="1"/>
    <col min="11" max="11" width="10.140625" style="89" customWidth="1"/>
    <col min="12" max="12" width="2.85546875" style="81" customWidth="1"/>
    <col min="13" max="13" width="10" style="81" bestFit="1" customWidth="1"/>
    <col min="14" max="14" width="10.7109375" style="81" bestFit="1" customWidth="1"/>
    <col min="15" max="15" width="9.85546875" style="81" customWidth="1"/>
    <col min="16" max="16" width="10.7109375" style="81" bestFit="1" customWidth="1"/>
    <col min="17" max="17" width="9.85546875" style="81" customWidth="1"/>
    <col min="18" max="18" width="10.7109375" style="81" bestFit="1" customWidth="1"/>
    <col min="19" max="19" width="2.85546875" style="81" customWidth="1"/>
    <col min="20" max="20" width="2.85546875" style="59" customWidth="1"/>
    <col min="21" max="21" width="12.42578125" style="67" bestFit="1" customWidth="1"/>
    <col min="22" max="22" width="10.7109375" style="67" customWidth="1"/>
    <col min="23" max="23" width="2.85546875" style="1" customWidth="1"/>
    <col min="24" max="24" width="8.5703125" style="4" customWidth="1"/>
    <col min="25" max="26" width="9.140625" style="4" customWidth="1"/>
    <col min="27" max="27" width="10.42578125" style="4" customWidth="1"/>
    <col min="28" max="28" width="2.85546875" style="105" customWidth="1"/>
    <col min="29" max="29" width="11.5703125" style="110" customWidth="1"/>
    <col min="30" max="30" width="15.7109375" style="111" customWidth="1"/>
    <col min="31" max="31" width="11.5703125" style="112" customWidth="1"/>
    <col min="32" max="32" width="15.7109375" style="110" customWidth="1"/>
    <col min="33" max="33" width="2.85546875" style="1" customWidth="1"/>
    <col min="34" max="37" width="11.7109375" style="1" customWidth="1"/>
    <col min="38" max="38" width="2.85546875" style="1" customWidth="1"/>
    <col min="39" max="39" width="11.5703125" style="17" customWidth="1"/>
    <col min="40" max="40" width="13.42578125" style="1" customWidth="1"/>
    <col min="41" max="42" width="15.28515625" style="1" customWidth="1"/>
    <col min="43" max="43" width="2.85546875" style="1" customWidth="1"/>
    <col min="44" max="44" width="14" style="1" customWidth="1"/>
    <col min="45" max="45" width="2.85546875" style="1" customWidth="1"/>
    <col min="46" max="46" width="2.85546875" style="97" customWidth="1"/>
    <col min="47" max="47" width="7.42578125" style="66" customWidth="1"/>
    <col min="48" max="48" width="14.28515625" style="67" bestFit="1" customWidth="1"/>
    <col min="49" max="49" width="11" style="87" bestFit="1" customWidth="1"/>
    <col min="50" max="50" width="2.85546875" style="87" customWidth="1"/>
    <col min="51" max="51" width="11" style="87" customWidth="1"/>
    <col min="52" max="52" width="2.85546875" style="1" customWidth="1"/>
    <col min="53" max="53" width="11.42578125" style="3" customWidth="1"/>
    <col min="54" max="54" width="12.140625" style="3" bestFit="1" customWidth="1"/>
    <col min="55" max="56" width="11.42578125" style="3" customWidth="1"/>
    <col min="57" max="57" width="2.85546875" style="1" customWidth="1"/>
    <col min="58" max="58" width="14.140625" style="2" bestFit="1" customWidth="1"/>
    <col min="59" max="16384" width="9.140625" style="1"/>
  </cols>
  <sheetData>
    <row r="1" spans="2:58" x14ac:dyDescent="0.25">
      <c r="J1" s="70"/>
      <c r="K1" s="67"/>
    </row>
    <row r="2" spans="2:58" x14ac:dyDescent="0.25">
      <c r="B2" s="67" t="s">
        <v>26</v>
      </c>
      <c r="C2" s="73">
        <v>44560</v>
      </c>
      <c r="J2" s="70"/>
      <c r="K2" s="67"/>
      <c r="L2" s="89"/>
      <c r="M2" s="95" t="s">
        <v>59</v>
      </c>
      <c r="N2" s="96">
        <v>7.6300000000000001E-4</v>
      </c>
      <c r="O2" s="89"/>
      <c r="P2" s="89"/>
      <c r="Q2" s="89"/>
      <c r="R2" s="89"/>
      <c r="S2" s="90" t="s">
        <v>56</v>
      </c>
      <c r="T2" s="77" t="s">
        <v>57</v>
      </c>
      <c r="AS2" s="76" t="s">
        <v>54</v>
      </c>
      <c r="AT2" s="98" t="s">
        <v>55</v>
      </c>
    </row>
    <row r="3" spans="2:58" x14ac:dyDescent="0.25">
      <c r="J3" s="70"/>
      <c r="K3" s="67"/>
      <c r="U3" s="1"/>
      <c r="V3" s="1"/>
    </row>
    <row r="4" spans="2:58" x14ac:dyDescent="0.25">
      <c r="J4" s="133" t="s">
        <v>29</v>
      </c>
      <c r="K4" s="133"/>
      <c r="M4" s="133" t="s">
        <v>51</v>
      </c>
      <c r="N4" s="133"/>
      <c r="O4" s="133"/>
      <c r="P4" s="133"/>
      <c r="Q4" s="133"/>
      <c r="R4" s="133"/>
      <c r="AT4" s="59"/>
    </row>
    <row r="5" spans="2:58" s="65" customFormat="1" x14ac:dyDescent="0.25">
      <c r="B5" s="91" t="s">
        <v>0</v>
      </c>
      <c r="C5" s="91" t="s">
        <v>60</v>
      </c>
      <c r="D5" s="74"/>
      <c r="E5" s="92" t="s">
        <v>1</v>
      </c>
      <c r="F5" s="92" t="s">
        <v>2</v>
      </c>
      <c r="G5" s="92" t="s">
        <v>70</v>
      </c>
      <c r="H5" s="92" t="s">
        <v>28</v>
      </c>
      <c r="I5" s="104"/>
      <c r="J5" s="94" t="s">
        <v>66</v>
      </c>
      <c r="K5" s="92" t="s">
        <v>65</v>
      </c>
      <c r="L5" s="82"/>
      <c r="M5" s="93" t="s">
        <v>53</v>
      </c>
      <c r="N5" s="94">
        <f>$C$2</f>
        <v>44560</v>
      </c>
      <c r="O5" s="93" t="s">
        <v>53</v>
      </c>
      <c r="P5" s="94">
        <f>EDATE(N5,1)</f>
        <v>44591</v>
      </c>
      <c r="Q5" s="93" t="s">
        <v>53</v>
      </c>
      <c r="R5" s="94">
        <f>EDATE(N5,2)</f>
        <v>44620</v>
      </c>
      <c r="S5" s="82"/>
      <c r="T5" s="75"/>
      <c r="U5" s="60" t="s">
        <v>0</v>
      </c>
      <c r="V5" s="60" t="s">
        <v>3</v>
      </c>
      <c r="W5" s="74"/>
      <c r="X5" s="18" t="s">
        <v>1</v>
      </c>
      <c r="Y5" s="18" t="s">
        <v>2</v>
      </c>
      <c r="Z5" s="18" t="s">
        <v>70</v>
      </c>
      <c r="AA5" s="18" t="s">
        <v>28</v>
      </c>
      <c r="AB5" s="82"/>
      <c r="AC5" s="18" t="s">
        <v>66</v>
      </c>
      <c r="AD5" s="109" t="s">
        <v>68</v>
      </c>
      <c r="AE5" s="63" t="s">
        <v>66</v>
      </c>
      <c r="AF5" s="18" t="s">
        <v>67</v>
      </c>
      <c r="AG5" s="74"/>
      <c r="AH5" s="18" t="s">
        <v>15</v>
      </c>
      <c r="AI5" s="18" t="s">
        <v>14</v>
      </c>
      <c r="AJ5" s="18" t="s">
        <v>16</v>
      </c>
      <c r="AK5" s="18" t="s">
        <v>17</v>
      </c>
      <c r="AL5" s="74"/>
      <c r="AM5" s="61" t="s">
        <v>18</v>
      </c>
      <c r="AN5" s="62" t="s">
        <v>30</v>
      </c>
      <c r="AO5" s="62" t="s">
        <v>24</v>
      </c>
      <c r="AP5" s="62" t="s">
        <v>25</v>
      </c>
      <c r="AQ5" s="74"/>
      <c r="AR5" s="18" t="s">
        <v>13</v>
      </c>
      <c r="AS5" s="1"/>
      <c r="AT5" s="75"/>
      <c r="AU5" s="64" t="s">
        <v>53</v>
      </c>
      <c r="AV5" s="63" t="s">
        <v>0</v>
      </c>
      <c r="AW5" s="88" t="s">
        <v>52</v>
      </c>
      <c r="AX5" s="87"/>
      <c r="AY5" s="88" t="s">
        <v>58</v>
      </c>
      <c r="BA5" s="99" t="s">
        <v>62</v>
      </c>
      <c r="BB5" s="99" t="s">
        <v>61</v>
      </c>
      <c r="BC5" s="99" t="s">
        <v>63</v>
      </c>
      <c r="BD5" s="99" t="s">
        <v>64</v>
      </c>
      <c r="BF5" s="88" t="s">
        <v>13</v>
      </c>
    </row>
    <row r="6" spans="2:58" x14ac:dyDescent="0.25">
      <c r="B6" s="71">
        <f>U6</f>
        <v>44560</v>
      </c>
      <c r="C6" s="78">
        <v>77.52</v>
      </c>
      <c r="D6" s="13"/>
      <c r="E6" s="79">
        <v>0.10188</v>
      </c>
      <c r="F6" s="79">
        <v>0.21787999999999999</v>
      </c>
      <c r="G6" s="79">
        <v>7.6560000000000003E-2</v>
      </c>
      <c r="H6" s="80">
        <v>3.25</v>
      </c>
      <c r="I6" s="83"/>
      <c r="J6" s="106">
        <v>44558</v>
      </c>
      <c r="K6" s="107">
        <v>5.3069999999999999E-2</v>
      </c>
      <c r="L6" s="83"/>
      <c r="M6" s="68">
        <v>1</v>
      </c>
      <c r="N6" s="69">
        <v>0.21437999999999999</v>
      </c>
      <c r="O6" s="68">
        <v>2</v>
      </c>
      <c r="P6" s="69">
        <v>0.26591999999999999</v>
      </c>
      <c r="Q6" s="68">
        <v>3</v>
      </c>
      <c r="R6" s="69">
        <v>0.32807999999999998</v>
      </c>
      <c r="S6" s="83"/>
      <c r="U6" s="71">
        <f>'Forward Curve'!$G6</f>
        <v>44560</v>
      </c>
      <c r="V6" s="84">
        <f t="shared" ref="V6:V37" si="0">C6/100</f>
        <v>0.7752</v>
      </c>
      <c r="W6" s="85"/>
      <c r="X6" s="58">
        <f t="shared" ref="X6:X37" si="1">E6/100</f>
        <v>1.0188E-3</v>
      </c>
      <c r="Y6" s="58">
        <f t="shared" ref="Y6:Y37" si="2">F6/100</f>
        <v>2.1787999999999998E-3</v>
      </c>
      <c r="Z6" s="58">
        <f t="shared" ref="Z6:Z37" si="3">G6/100</f>
        <v>7.6560000000000007E-4</v>
      </c>
      <c r="AA6" s="86">
        <f t="shared" ref="AA6:AA37" si="4">H6/100</f>
        <v>3.2500000000000001E-2</v>
      </c>
      <c r="AB6" s="86"/>
      <c r="AC6" s="113">
        <f>C2</f>
        <v>44560</v>
      </c>
      <c r="AD6" s="114">
        <f>K6/100</f>
        <v>5.3069999999999994E-4</v>
      </c>
      <c r="AE6" s="113">
        <f>AC6</f>
        <v>44560</v>
      </c>
      <c r="AF6" s="115">
        <f>VLOOKUP(AE6,AC:AD,2,FALSE)</f>
        <v>5.3069999999999994E-4</v>
      </c>
      <c r="AG6" s="3"/>
      <c r="AH6" s="2">
        <f>IF('Forward Curve'!$E$14=DataValidation!$A$2,Vols!$X6*(1-(SQRT(YEARFRAC($U$6,$U6,2))*(2*$V6))),IF('Forward Curve'!$E$14=DataValidation!$A$3,Vols!$Y6*(1-(SQRT(YEARFRAC($U$6,$U6,2))*(2*$V6))),IF('Forward Curve'!$E$14=DataValidation!$A$5,Vols!$AA6,IF('Forward Curve'!$E$14=DataValidation!$A$6,Vols!$AF6*(1-(SQRT(YEARFRAC($U$6,$U6,2))*(2*$V6))),IF('Forward Curve'!$E$14=DataValidation!$A$4,Vols!$Z6*(1-(SQRT(YEARFRAC($U$6,$U6,2))*(2*$V6))),IF('Forward Curve'!$E$14=DataValidation!$A$7,Vols!$AY6*(1-(SQRT(YEARFRAC($U$6,$U6,2))*(2*$V6))),""))))))</f>
        <v>1.0188E-3</v>
      </c>
      <c r="AI6" s="2">
        <f>IF('Forward Curve'!$E$14=DataValidation!$A$2,Vols!$X6*(1-(SQRT(YEARFRAC($U$6,$U6,2))*(1*$V6))),IF('Forward Curve'!$E$14=DataValidation!$A$3,Vols!$Y6*(1-(SQRT(YEARFRAC($U$6,$U6,2))*(1*$V6))),IF('Forward Curve'!$E$14=DataValidation!$A$5,Vols!$AA6,IF('Forward Curve'!$E$14=DataValidation!$A$6,Vols!$AF6*(1-(SQRT(YEARFRAC($U$6,$U6,2))*(1*$V6))),IF('Forward Curve'!$E$14=DataValidation!$A$4,Vols!$Z6*(1-(SQRT(YEARFRAC($U$6,$U6,2))*(1*$V6))),IF('Forward Curve'!$E$14=DataValidation!$A$7,Vols!$AY6*(1-(SQRT(YEARFRAC($U$6,$U6,2))*(1*$V6))),""))))))</f>
        <v>1.0188E-3</v>
      </c>
      <c r="AJ6" s="2">
        <f>IF('Forward Curve'!$E$14=DataValidation!$A$2,Vols!$X6*(1+(SQRT(YEARFRAC($U$6,$U6,2))*(1*$V6))),IF('Forward Curve'!$E$14=DataValidation!$A$3,Vols!$Y6*(1+(SQRT(YEARFRAC($U$6,$U6,2))*(1*$V6))),IF('Forward Curve'!$E$14=DataValidation!$A$5,Vols!$AA6,IF('Forward Curve'!$E$14=DataValidation!$A$6,Vols!$AF6*(1+(SQRT(YEARFRAC($U$6,$U6,2))*(1*$V6))),IF('Forward Curve'!$E$14=DataValidation!$A$4,Vols!$Z6*(1+(SQRT(YEARFRAC($U$6,$U6,2))*(1*$V6))),IF('Forward Curve'!$E$14=DataValidation!$A$7,Vols!$AY6*(1+(SQRT(YEARFRAC($U$6,$U6,2))*(1*$V6))),""))))))</f>
        <v>1.0188E-3</v>
      </c>
      <c r="AK6" s="2">
        <f>IF('Forward Curve'!$E$14=DataValidation!$A$2,Vols!$X6*(1+(SQRT(YEARFRAC($U$6,$U6,2))*(2*$V6))),IF('Forward Curve'!$E$14=DataValidation!$A$3,Vols!$Y6*(1+(SQRT(YEARFRAC($U$6,$U6,2))*(2*$V6))),IF('Forward Curve'!$E$14=DataValidation!$A$5,Vols!$AA6,IF('Forward Curve'!$E$14=DataValidation!$A$6,Vols!$AF6*(1+(SQRT(YEARFRAC($U$6,$U6,2))*(2*$V6))),IF('Forward Curve'!$E$14=DataValidation!$A$4,Vols!$Z6*(1+(SQRT(YEARFRAC($U$6,$U6,2))*(2*$V6))),IF('Forward Curve'!$E$14=DataValidation!$A$7,Vols!$AY6*(1+(SQRT(YEARFRAC($U$6,$U6,2))*(2*$V6))),""))))))</f>
        <v>1.0188E-3</v>
      </c>
      <c r="AM6" s="117">
        <v>1.2999999999999999E-3</v>
      </c>
      <c r="AN6" s="2">
        <f>IF('Forward Curve'!$E$14=DataValidation!$A$2,Vols!$AM6,IF('Forward Curve'!$E$14=DataValidation!$A$3,Vols!$AM6+(Vols!$Y6-Vols!$X6),IF('Forward Curve'!$E$14=DataValidation!$A$5,Vols!$AM6+(Vols!$AA6-Vols!$X6),IF('Forward Curve'!$E$14=DataValidation!$A$6,Vols!$AM6+(Vols!$AF6-Vols!$X6),IF('Forward Curve'!$E$14=DataValidation!$A$4,Vols!$AM6+(Vols!$Z6-Vols!$X6),IF('Forward Curve'!$E$14=DataValidation!$A$7,Vols!$AM6+(Vols!$AY6-Vols!$X6)))))))</f>
        <v>1.2999999999999999E-3</v>
      </c>
      <c r="AO6" s="2">
        <f>IF('Forward Curve'!$E$14=DataValidation!$A$2,$X6+0.0025,IF('Forward Curve'!$E$14=DataValidation!$A$3,$Y6+0.0025,IF('Forward Curve'!$E$14=DataValidation!$A$5,Vols!$AA6+0.0025,IF('Forward Curve'!$E$14=DataValidation!$A$6,Vols!$AF6+0.0025,IF('Forward Curve'!$E$14=DataValidation!$A$4,Vols!$Z6+0.0025,IF('Forward Curve'!$E$14=DataValidation!$A$7,Vols!$AY6+0.0025,""))))))</f>
        <v>3.5187999999999999E-3</v>
      </c>
      <c r="AP6" s="2">
        <f>IF('Forward Curve'!$E$14=DataValidation!$A$2,$X6+0.005,IF('Forward Curve'!$E$14=DataValidation!$A$3,$Y6+0.005,IF('Forward Curve'!$E$14=DataValidation!$A$5,Vols!$AA6+0.005,IF('Forward Curve'!$E$14=DataValidation!$A$6,Vols!$AF6+0.005,IF('Forward Curve'!$E$14=DataValidation!$A$4,Vols!$Z6+0.005,IF('Forward Curve'!$E$14=DataValidation!$A$7,Vols!$AY6+0.005,""))))))</f>
        <v>6.0188000000000004E-3</v>
      </c>
      <c r="AR6" s="58">
        <f>IF('Forward Curve'!$E$15=DataValidation!$B$2,Vols!$AK6,IF('Forward Curve'!$E$15=DataValidation!$B$3,Vols!$AJ6,IF('Forward Curve'!$E$15=DataValidation!$B$4,Vols!$AI6,IF('Forward Curve'!$E$15=DataValidation!$B$5,Vols!$AH6,IF('Forward Curve'!$E$15=DataValidation!$B$7,$AN6,IF('Forward Curve'!$E$15=DataValidation!$B$8,Vols!$AO6,IF('Forward Curve'!$E$15=DataValidation!$B$9,Vols!$AP6,"ERROR")))))))</f>
        <v>1.0188E-3</v>
      </c>
      <c r="AS6" s="58"/>
      <c r="AT6" s="59"/>
      <c r="AU6" s="68">
        <v>1</v>
      </c>
      <c r="AV6" s="70">
        <f>$C$2</f>
        <v>44560</v>
      </c>
      <c r="AW6" s="87">
        <f t="shared" ref="AW6:AW69" si="5">_xlfn.IFNA(VLOOKUP(AU6,M:N,2,FALSE)/100,_xlfn.IFNA(VLOOKUP(AU6,O:P,2,FALSE)/100,VLOOKUP(AU6,Q:R,2,FALSE)/100))</f>
        <v>2.1438E-3</v>
      </c>
      <c r="AY6" s="2">
        <f t="shared" ref="AY6:AY37" si="6">AVERAGE(AW6:AW125)-$N$2</f>
        <v>1.5224471666666663E-2</v>
      </c>
      <c r="BA6" s="3">
        <f t="shared" ref="BA6:BA37" si="7">AY6-0.5%</f>
        <v>1.0224471666666662E-2</v>
      </c>
      <c r="BB6" s="3">
        <f t="shared" ref="BB6:BB37" si="8">AY6-0.25%</f>
        <v>1.2724471666666662E-2</v>
      </c>
      <c r="BC6" s="3">
        <f t="shared" ref="BC6:BC37" si="9">AY6+0.25%</f>
        <v>1.7724471666666661E-2</v>
      </c>
      <c r="BD6" s="3">
        <f t="shared" ref="BD6:BD37" si="10">AY6+0.5%</f>
        <v>2.0224471666666664E-2</v>
      </c>
      <c r="BF6" s="2">
        <f>IF('Forward Curve'!$E$16=DataValidation!$B$11,Vols!BA6,IF('Forward Curve'!$E$16=DataValidation!$B$12,Vols!BB6,IF('Forward Curve'!$E$16=DataValidation!$B$13,Vols!BC6,IF('Forward Curve'!$E$16=DataValidation!$B$14,Vols!BD6,""))))</f>
        <v>1.7724471666666661E-2</v>
      </c>
    </row>
    <row r="7" spans="2:58" x14ac:dyDescent="0.25">
      <c r="B7" s="71">
        <f t="shared" ref="B7:B70" si="11">U7</f>
        <v>44591</v>
      </c>
      <c r="C7" s="78">
        <v>78.08</v>
      </c>
      <c r="D7" s="2"/>
      <c r="E7" s="79">
        <v>0.14829999999999999</v>
      </c>
      <c r="F7" s="79">
        <v>0.26655000000000001</v>
      </c>
      <c r="G7" s="79">
        <v>0.22764000000000001</v>
      </c>
      <c r="H7" s="80">
        <v>3.2633000000000001</v>
      </c>
      <c r="I7" s="83"/>
      <c r="J7" s="106">
        <v>44588</v>
      </c>
      <c r="K7" s="107">
        <v>6.157E-2</v>
      </c>
      <c r="L7" s="83"/>
      <c r="M7" s="68">
        <f t="shared" ref="M7:M38" si="12">M6+3</f>
        <v>4</v>
      </c>
      <c r="N7" s="69">
        <v>0.42309999999999998</v>
      </c>
      <c r="O7" s="68">
        <f t="shared" ref="O7:O38" si="13">O6+3</f>
        <v>5</v>
      </c>
      <c r="P7" s="69">
        <v>0.50334999999999996</v>
      </c>
      <c r="Q7" s="68">
        <f t="shared" ref="Q7:Q38" si="14">Q6+3</f>
        <v>6</v>
      </c>
      <c r="R7" s="69">
        <v>0.57845000000000002</v>
      </c>
      <c r="S7" s="83"/>
      <c r="U7" s="71">
        <f>'Forward Curve'!$G7</f>
        <v>44591</v>
      </c>
      <c r="V7" s="84">
        <f t="shared" si="0"/>
        <v>0.78079999999999994</v>
      </c>
      <c r="W7" s="58"/>
      <c r="X7" s="58">
        <f t="shared" si="1"/>
        <v>1.4829999999999999E-3</v>
      </c>
      <c r="Y7" s="58">
        <f t="shared" si="2"/>
        <v>2.6654999999999999E-3</v>
      </c>
      <c r="Z7" s="58">
        <f t="shared" si="3"/>
        <v>2.2764E-3</v>
      </c>
      <c r="AA7" s="86">
        <f t="shared" si="4"/>
        <v>3.2633000000000002E-2</v>
      </c>
      <c r="AB7" s="86"/>
      <c r="AC7" s="113">
        <f>AC6+1</f>
        <v>44561</v>
      </c>
      <c r="AD7" s="114">
        <f>_xlfn.IFNA(VLOOKUP(AC7,J:K,2,FALSE)/100,AD6)</f>
        <v>5.3069999999999994E-4</v>
      </c>
      <c r="AE7" s="113">
        <f>EDATE(AE6,1)</f>
        <v>44591</v>
      </c>
      <c r="AF7" s="115">
        <f t="shared" ref="AF7:AF70" si="15">VLOOKUP(AE7,AC:AD,2,FALSE)</f>
        <v>6.1569999999999995E-4</v>
      </c>
      <c r="AG7" s="3"/>
      <c r="AH7" s="2">
        <f>IF('Forward Curve'!$E$14=DataValidation!$A$2,Vols!$X7*(1-(SQRT(YEARFRAC($U$6,$U7,2))*(2*$V7))),IF('Forward Curve'!$E$14=DataValidation!$A$3,Vols!$Y7*(1-(SQRT(YEARFRAC($U$6,$U7,2))*(2*$V7))),IF('Forward Curve'!$E$14=DataValidation!$A$5,Vols!$X7*(1-(SQRT(YEARFRAC($U$6,$U7,2))*(2*$V7)))+0.03,IF('Forward Curve'!$E$14=DataValidation!$A$6,Vols!$AF7*(1-(SQRT(YEARFRAC($U$6,$U7,2))*(2*$V7))),IF('Forward Curve'!$E$14=DataValidation!$A$4,Vols!$Z7*(1-(SQRT(YEARFRAC($U$6,$U7,2))*(2*$V7))),IF('Forward Curve'!$E$14=DataValidation!$A$7,Vols!$AY7*(1-(SQRT(YEARFRAC($U$6,$U7,2))*(2*$V7))),""))))))</f>
        <v>8.0342006453066272E-4</v>
      </c>
      <c r="AI7" s="2">
        <f>IF('Forward Curve'!$E$14=DataValidation!$A$2,Vols!$X7*(1-(SQRT(YEARFRAC($U$6,$U7,2))*(1*$V7))),IF('Forward Curve'!$E$14=DataValidation!$A$3,Vols!$Y7*(1-(SQRT(YEARFRAC($U$6,$U7,2))*(1*$V7))),IF('Forward Curve'!$E$14=DataValidation!$A$5,Vols!$X7*(1-(SQRT(YEARFRAC($U$6,$U7,2))*(1*$V7)))+0.03,IF('Forward Curve'!$E$14=DataValidation!$A$6,Vols!$AF7*(1-(SQRT(YEARFRAC($U$6,$U7,2))*(1*$V7))),IF('Forward Curve'!$E$14=DataValidation!$A$4,Vols!$Z7*(1-(SQRT(YEARFRAC($U$6,$U7,2))*(1*$V7))),IF('Forward Curve'!$E$14=DataValidation!$A$7,Vols!$AY7*(1-(SQRT(YEARFRAC($U$6,$U7,2))*(1*$V7))),""))))))</f>
        <v>1.1432100322653312E-3</v>
      </c>
      <c r="AJ7" s="2">
        <f>IF('Forward Curve'!$E$14=DataValidation!$A$2,Vols!$X7*(1+(SQRT(YEARFRAC($U$6,$U7,2))*(1*$V7))),IF('Forward Curve'!$E$14=DataValidation!$A$3,Vols!$Y7*(1+(SQRT(YEARFRAC($U$6,$U7,2))*(1*$V7))),IF('Forward Curve'!$E$14=DataValidation!$A$5,Vols!$X7*(1+(SQRT(YEARFRAC($U$6,$U7,2))*(1*$V7)))+0.03,IF('Forward Curve'!$E$14=DataValidation!$A$6,Vols!$AF7*(1+(SQRT(YEARFRAC($U$6,$U7,2))*(1*$V7))),IF('Forward Curve'!$E$14=DataValidation!$A$4,Vols!$Z7*(1+(SQRT(YEARFRAC($U$6,$U7,2))*(1*$V7))),IF('Forward Curve'!$E$14=DataValidation!$A$7,Vols!$AY7*(1+(SQRT(YEARFRAC($U$6,$U7,2))*(1*$V7))),""))))))</f>
        <v>1.8227899677346684E-3</v>
      </c>
      <c r="AK7" s="2">
        <f>IF('Forward Curve'!$E$14=DataValidation!$A$2,Vols!$X7*(1+(SQRT(YEARFRAC($U$6,$U7,2))*(2*$V7))),IF('Forward Curve'!$E$14=DataValidation!$A$3,Vols!$Y7*(1+(SQRT(YEARFRAC($U$6,$U7,2))*(2*$V7))),IF('Forward Curve'!$E$14=DataValidation!$A$5,Vols!$X7*(1+(SQRT(YEARFRAC($U$6,$U7,2))*(2*$V7)))+0.03,IF('Forward Curve'!$E$14=DataValidation!$A$6,Vols!$AF7*(1+(SQRT(YEARFRAC($U$6,$U7,2))*(2*$V7))),IF('Forward Curve'!$E$14=DataValidation!$A$4,Vols!$Z7*(1+(SQRT(YEARFRAC($U$6,$U7,2))*(2*$V7))),IF('Forward Curve'!$E$14=DataValidation!$A$7,Vols!$AY7*(1+(SQRT(YEARFRAC($U$6,$U7,2))*(2*$V7))),""))))))</f>
        <v>2.1625799354693374E-3</v>
      </c>
      <c r="AM7" s="16">
        <v>1.25E-3</v>
      </c>
      <c r="AN7" s="2">
        <f>IF('Forward Curve'!$E$14=DataValidation!$A$2,Vols!$AM7,IF('Forward Curve'!$E$14=DataValidation!$A$3,Vols!$AM7+(Vols!$Y7-Vols!$X7),IF('Forward Curve'!$E$14=DataValidation!$A$5,Vols!$AM7+(Vols!$AA7-Vols!$X7),IF('Forward Curve'!$E$14=DataValidation!$A$6,Vols!$AM7+(Vols!$AF7-Vols!$X7),IF('Forward Curve'!$E$14=DataValidation!$A$4,Vols!$AM7+(Vols!$Z7-Vols!$X7),IF('Forward Curve'!$E$14=DataValidation!$A$7,Vols!$AM7+(Vols!$AY7-Vols!$X7)))))))</f>
        <v>1.25E-3</v>
      </c>
      <c r="AO7" s="2">
        <f>IF('Forward Curve'!$E$14=DataValidation!$A$2,$X7+0.0025,IF('Forward Curve'!$E$14=DataValidation!$A$3,$Y7+0.0025,IF('Forward Curve'!$E$14=DataValidation!$A$5,Vols!$AA7+0.0025,IF('Forward Curve'!$E$14=DataValidation!$A$6,Vols!$AF7+0.0025,IF('Forward Curve'!$E$14=DataValidation!$A$4,Vols!$Z7+0.0025,IF('Forward Curve'!$E$14=DataValidation!$A$7,Vols!$AY7+0.0025,""))))))</f>
        <v>3.9830000000000004E-3</v>
      </c>
      <c r="AP7" s="2">
        <f>IF('Forward Curve'!$E$14=DataValidation!$A$2,$X7+0.005,IF('Forward Curve'!$E$14=DataValidation!$A$3,$Y7+0.005,IF('Forward Curve'!$E$14=DataValidation!$A$5,Vols!$AA7+0.005,IF('Forward Curve'!$E$14=DataValidation!$A$6,Vols!$AF7+0.005,IF('Forward Curve'!$E$14=DataValidation!$A$4,Vols!$Z7+0.005,IF('Forward Curve'!$E$14=DataValidation!$A$7,Vols!$AY7+0.005,""))))))</f>
        <v>6.483E-3</v>
      </c>
      <c r="AR7" s="58">
        <f>IF('Forward Curve'!$E$15=DataValidation!$B$2,Vols!$AK7,IF('Forward Curve'!$E$15=DataValidation!$B$3,Vols!$AJ7,IF('Forward Curve'!$E$15=DataValidation!$B$4,Vols!$AI7,IF('Forward Curve'!$E$15=DataValidation!$B$5,Vols!$AH7,IF('Forward Curve'!$E$15=DataValidation!$B$7,$AN7,IF('Forward Curve'!$E$15=DataValidation!$B$8,Vols!$AO7,IF('Forward Curve'!$E$15=DataValidation!$B$9,Vols!$AP7,"ERROR")))))))</f>
        <v>1.8227899677346684E-3</v>
      </c>
      <c r="AS7" s="58"/>
      <c r="AT7" s="59"/>
      <c r="AU7" s="68">
        <v>2</v>
      </c>
      <c r="AV7" s="70">
        <f>EDATE(AV6,1)</f>
        <v>44591</v>
      </c>
      <c r="AW7" s="87">
        <f t="shared" si="5"/>
        <v>2.6592E-3</v>
      </c>
      <c r="AY7" s="2">
        <f t="shared" si="6"/>
        <v>1.5373428333333331E-2</v>
      </c>
      <c r="BA7" s="3">
        <f t="shared" si="7"/>
        <v>1.037342833333333E-2</v>
      </c>
      <c r="BB7" s="3">
        <f t="shared" si="8"/>
        <v>1.2873428333333331E-2</v>
      </c>
      <c r="BC7" s="3">
        <f t="shared" si="9"/>
        <v>1.787342833333333E-2</v>
      </c>
      <c r="BD7" s="3">
        <f t="shared" si="10"/>
        <v>2.0373428333333332E-2</v>
      </c>
      <c r="BF7" s="2">
        <f>IF('Forward Curve'!$E$16=DataValidation!$B$11,Vols!BA7,IF('Forward Curve'!$E$16=DataValidation!$B$12,Vols!BB7,IF('Forward Curve'!$E$16=DataValidation!$B$13,Vols!BC7,IF('Forward Curve'!$E$16=DataValidation!$B$14,Vols!BD7,""))))</f>
        <v>1.787342833333333E-2</v>
      </c>
    </row>
    <row r="8" spans="2:58" x14ac:dyDescent="0.25">
      <c r="B8" s="71">
        <f t="shared" si="11"/>
        <v>44620</v>
      </c>
      <c r="C8" s="78">
        <v>79.81</v>
      </c>
      <c r="D8" s="2"/>
      <c r="E8" s="79">
        <v>0.15187999999999999</v>
      </c>
      <c r="F8" s="79">
        <v>0.32816000000000001</v>
      </c>
      <c r="G8" s="79">
        <v>0.24465000000000001</v>
      </c>
      <c r="H8" s="80">
        <v>3.2631899999999998</v>
      </c>
      <c r="I8" s="83"/>
      <c r="J8" s="106">
        <v>44616</v>
      </c>
      <c r="K8" s="107">
        <v>0.14312</v>
      </c>
      <c r="L8" s="83"/>
      <c r="M8" s="68">
        <f t="shared" si="12"/>
        <v>7</v>
      </c>
      <c r="N8" s="69">
        <v>0.63405</v>
      </c>
      <c r="O8" s="68">
        <f t="shared" si="13"/>
        <v>8</v>
      </c>
      <c r="P8" s="69">
        <v>0.70340999999999998</v>
      </c>
      <c r="Q8" s="68">
        <f t="shared" si="14"/>
        <v>9</v>
      </c>
      <c r="R8" s="69">
        <v>0.77419000000000004</v>
      </c>
      <c r="S8" s="83"/>
      <c r="U8" s="71">
        <f>'Forward Curve'!$G8</f>
        <v>44620</v>
      </c>
      <c r="V8" s="84">
        <f t="shared" si="0"/>
        <v>0.79810000000000003</v>
      </c>
      <c r="W8" s="58"/>
      <c r="X8" s="58">
        <f t="shared" si="1"/>
        <v>1.5187999999999998E-3</v>
      </c>
      <c r="Y8" s="58">
        <f t="shared" si="2"/>
        <v>3.2816E-3</v>
      </c>
      <c r="Z8" s="58">
        <f t="shared" si="3"/>
        <v>2.4464999999999999E-3</v>
      </c>
      <c r="AA8" s="86">
        <f t="shared" si="4"/>
        <v>3.2631899999999998E-2</v>
      </c>
      <c r="AB8" s="86"/>
      <c r="AC8" s="113">
        <f t="shared" ref="AC8:AC71" si="16">AC7+1</f>
        <v>44562</v>
      </c>
      <c r="AD8" s="114">
        <f t="shared" ref="AD8:AD71" si="17">_xlfn.IFNA(VLOOKUP(AC8,J:K,2,FALSE)/100,AD7)</f>
        <v>5.3069999999999994E-4</v>
      </c>
      <c r="AE8" s="113">
        <f t="shared" ref="AE8:AE71" si="18">EDATE(AE7,1)</f>
        <v>44620</v>
      </c>
      <c r="AF8" s="115">
        <f t="shared" si="15"/>
        <v>1.4311999999999999E-3</v>
      </c>
      <c r="AG8" s="3"/>
      <c r="AH8" s="2">
        <f>IF('Forward Curve'!$E$14=DataValidation!$A$2,Vols!$X8*(1-(SQRT(YEARFRAC($U$6,$U8,2))*(2*$V8))),IF('Forward Curve'!$E$14=DataValidation!$A$3,Vols!$Y8*(1-(SQRT(YEARFRAC($U$6,$U8,2))*(2*$V8))),IF('Forward Curve'!$E$14=DataValidation!$A$5,Vols!$X8*(1-(SQRT(YEARFRAC($U$6,$U8,2))*(2*$V8)))+0.03,IF('Forward Curve'!$E$14=DataValidation!$A$6,Vols!$AF8*(1-(SQRT(YEARFRAC($U$6,$U8,2))*(2*$V8))),IF('Forward Curve'!$E$14=DataValidation!$A$4,Vols!$Z8*(1-(SQRT(YEARFRAC($U$6,$U8,2))*(2*$V8))),IF('Forward Curve'!$E$14=DataValidation!$A$7,Vols!$AY8*(1-(SQRT(YEARFRAC($U$6,$U8,2))*(2*$V8))),""))))))</f>
        <v>5.2908017482309049E-4</v>
      </c>
      <c r="AI8" s="2">
        <f>IF('Forward Curve'!$E$14=DataValidation!$A$2,Vols!$X8*(1-(SQRT(YEARFRAC($U$6,$U8,2))*(1*$V8))),IF('Forward Curve'!$E$14=DataValidation!$A$3,Vols!$Y8*(1-(SQRT(YEARFRAC($U$6,$U8,2))*(1*$V8))),IF('Forward Curve'!$E$14=DataValidation!$A$5,Vols!$X8*(1-(SQRT(YEARFRAC($U$6,$U8,2))*(1*$V8)))+0.03,IF('Forward Curve'!$E$14=DataValidation!$A$6,Vols!$AF8*(1-(SQRT(YEARFRAC($U$6,$U8,2))*(1*$V8))),IF('Forward Curve'!$E$14=DataValidation!$A$4,Vols!$Z8*(1-(SQRT(YEARFRAC($U$6,$U8,2))*(1*$V8))),IF('Forward Curve'!$E$14=DataValidation!$A$7,Vols!$AY8*(1-(SQRT(YEARFRAC($U$6,$U8,2))*(1*$V8))),""))))))</f>
        <v>1.0239400874115451E-3</v>
      </c>
      <c r="AJ8" s="2">
        <f>IF('Forward Curve'!$E$14=DataValidation!$A$2,Vols!$X8*(1+(SQRT(YEARFRAC($U$6,$U8,2))*(1*$V8))),IF('Forward Curve'!$E$14=DataValidation!$A$3,Vols!$Y8*(1+(SQRT(YEARFRAC($U$6,$U8,2))*(1*$V8))),IF('Forward Curve'!$E$14=DataValidation!$A$5,Vols!$X8*(1+(SQRT(YEARFRAC($U$6,$U8,2))*(1*$V8)))+0.03,IF('Forward Curve'!$E$14=DataValidation!$A$6,Vols!$AF8*(1+(SQRT(YEARFRAC($U$6,$U8,2))*(1*$V8))),IF('Forward Curve'!$E$14=DataValidation!$A$4,Vols!$Z8*(1+(SQRT(YEARFRAC($U$6,$U8,2))*(1*$V8))),IF('Forward Curve'!$E$14=DataValidation!$A$7,Vols!$AY8*(1+(SQRT(YEARFRAC($U$6,$U8,2))*(1*$V8))),""))))))</f>
        <v>2.0136599125884546E-3</v>
      </c>
      <c r="AK8" s="2">
        <f>IF('Forward Curve'!$E$14=DataValidation!$A$2,Vols!$X8*(1+(SQRT(YEARFRAC($U$6,$U8,2))*(2*$V8))),IF('Forward Curve'!$E$14=DataValidation!$A$3,Vols!$Y8*(1+(SQRT(YEARFRAC($U$6,$U8,2))*(2*$V8))),IF('Forward Curve'!$E$14=DataValidation!$A$5,Vols!$X8*(1+(SQRT(YEARFRAC($U$6,$U8,2))*(2*$V8)))+0.03,IF('Forward Curve'!$E$14=DataValidation!$A$6,Vols!$AF8*(1+(SQRT(YEARFRAC($U$6,$U8,2))*(2*$V8))),IF('Forward Curve'!$E$14=DataValidation!$A$4,Vols!$Z8*(1+(SQRT(YEARFRAC($U$6,$U8,2))*(2*$V8))),IF('Forward Curve'!$E$14=DataValidation!$A$7,Vols!$AY8*(1+(SQRT(YEARFRAC($U$6,$U8,2))*(2*$V8))),""))))))</f>
        <v>2.5085198251769093E-3</v>
      </c>
      <c r="AM8" s="117">
        <f>(($AM$19-$AM$7)*(1/12))+AM7</f>
        <v>1.3541666666666667E-3</v>
      </c>
      <c r="AN8" s="2">
        <f>IF('Forward Curve'!$E$14=DataValidation!$A$2,Vols!$AM8,IF('Forward Curve'!$E$14=DataValidation!$A$3,Vols!$AM8+(Vols!$Y8-Vols!$X8),IF('Forward Curve'!$E$14=DataValidation!$A$5,Vols!$AM8+(Vols!$AA8-Vols!$X8),IF('Forward Curve'!$E$14=DataValidation!$A$6,Vols!$AM8+(Vols!$AF8-Vols!$X8),IF('Forward Curve'!$E$14=DataValidation!$A$4,Vols!$AM8+(Vols!$Z8-Vols!$X8),IF('Forward Curve'!$E$14=DataValidation!$A$7,Vols!$AM8+(Vols!$AY8-Vols!$X8)))))))</f>
        <v>1.3541666666666667E-3</v>
      </c>
      <c r="AO8" s="2">
        <f>IF('Forward Curve'!$E$14=DataValidation!$A$2,$X8+0.0025,IF('Forward Curve'!$E$14=DataValidation!$A$3,$Y8+0.0025,IF('Forward Curve'!$E$14=DataValidation!$A$5,Vols!$AA8+0.0025,IF('Forward Curve'!$E$14=DataValidation!$A$6,Vols!$AF8+0.0025,IF('Forward Curve'!$E$14=DataValidation!$A$4,Vols!$Z8+0.0025,IF('Forward Curve'!$E$14=DataValidation!$A$7,Vols!$AY8+0.0025,""))))))</f>
        <v>4.0187999999999995E-3</v>
      </c>
      <c r="AP8" s="2">
        <f>IF('Forward Curve'!$E$14=DataValidation!$A$2,$X8+0.005,IF('Forward Curve'!$E$14=DataValidation!$A$3,$Y8+0.005,IF('Forward Curve'!$E$14=DataValidation!$A$5,Vols!$AA8+0.005,IF('Forward Curve'!$E$14=DataValidation!$A$6,Vols!$AF8+0.005,IF('Forward Curve'!$E$14=DataValidation!$A$4,Vols!$Z8+0.005,IF('Forward Curve'!$E$14=DataValidation!$A$7,Vols!$AY8+0.005,""))))))</f>
        <v>6.5187999999999999E-3</v>
      </c>
      <c r="AR8" s="58">
        <f>IF('Forward Curve'!$E$15=DataValidation!$B$2,Vols!$AK8,IF('Forward Curve'!$E$15=DataValidation!$B$3,Vols!$AJ8,IF('Forward Curve'!$E$15=DataValidation!$B$4,Vols!$AI8,IF('Forward Curve'!$E$15=DataValidation!$B$5,Vols!$AH8,IF('Forward Curve'!$E$15=DataValidation!$B$7,$AN8,IF('Forward Curve'!$E$15=DataValidation!$B$8,Vols!$AO8,IF('Forward Curve'!$E$15=DataValidation!$B$9,Vols!$AP8,"ERROR")))))))</f>
        <v>2.0136599125884546E-3</v>
      </c>
      <c r="AS8" s="58"/>
      <c r="AT8" s="59"/>
      <c r="AU8" s="68">
        <v>3</v>
      </c>
      <c r="AV8" s="70">
        <f t="shared" ref="AV8:AV71" si="19">EDATE(AV7,1)</f>
        <v>44620</v>
      </c>
      <c r="AW8" s="87">
        <f t="shared" si="5"/>
        <v>3.2807999999999999E-3</v>
      </c>
      <c r="AY8" s="2">
        <f t="shared" si="6"/>
        <v>1.5518597499999998E-2</v>
      </c>
      <c r="BA8" s="3">
        <f t="shared" si="7"/>
        <v>1.0518597499999997E-2</v>
      </c>
      <c r="BB8" s="3">
        <f t="shared" si="8"/>
        <v>1.3018597499999998E-2</v>
      </c>
      <c r="BC8" s="3">
        <f t="shared" si="9"/>
        <v>1.8018597499999997E-2</v>
      </c>
      <c r="BD8" s="3">
        <f t="shared" si="10"/>
        <v>2.0518597499999999E-2</v>
      </c>
      <c r="BF8" s="2">
        <f>IF('Forward Curve'!$E$16=DataValidation!$B$11,Vols!BA8,IF('Forward Curve'!$E$16=DataValidation!$B$12,Vols!BB8,IF('Forward Curve'!$E$16=DataValidation!$B$13,Vols!BC8,IF('Forward Curve'!$E$16=DataValidation!$B$14,Vols!BD8,""))))</f>
        <v>1.8018597499999997E-2</v>
      </c>
    </row>
    <row r="9" spans="2:58" x14ac:dyDescent="0.25">
      <c r="B9" s="71">
        <f t="shared" si="11"/>
        <v>44648</v>
      </c>
      <c r="C9" s="78">
        <v>76.150000000000006</v>
      </c>
      <c r="D9" s="2"/>
      <c r="E9" s="79">
        <v>0.34233000000000002</v>
      </c>
      <c r="F9" s="79">
        <v>0.42321999999999999</v>
      </c>
      <c r="G9" s="79">
        <v>0.35505999999999999</v>
      </c>
      <c r="H9" s="80">
        <v>3.2630599999999998</v>
      </c>
      <c r="I9" s="83"/>
      <c r="J9" s="106">
        <v>44648</v>
      </c>
      <c r="K9" s="107">
        <v>0.21076</v>
      </c>
      <c r="L9" s="83"/>
      <c r="M9" s="68">
        <f t="shared" si="12"/>
        <v>10</v>
      </c>
      <c r="N9" s="69">
        <v>0.84645000000000004</v>
      </c>
      <c r="O9" s="68">
        <f t="shared" si="13"/>
        <v>11</v>
      </c>
      <c r="P9" s="69">
        <v>0.92827000000000004</v>
      </c>
      <c r="Q9" s="68">
        <f t="shared" si="14"/>
        <v>12</v>
      </c>
      <c r="R9" s="69">
        <v>1.0091000000000001</v>
      </c>
      <c r="S9" s="83"/>
      <c r="U9" s="71">
        <f>'Forward Curve'!$G9</f>
        <v>44648</v>
      </c>
      <c r="V9" s="84">
        <f t="shared" si="0"/>
        <v>0.76150000000000007</v>
      </c>
      <c r="W9" s="58"/>
      <c r="X9" s="58">
        <f t="shared" si="1"/>
        <v>3.4233000000000002E-3</v>
      </c>
      <c r="Y9" s="58">
        <f t="shared" si="2"/>
        <v>4.2322000000000002E-3</v>
      </c>
      <c r="Z9" s="58">
        <f t="shared" si="3"/>
        <v>3.5505999999999997E-3</v>
      </c>
      <c r="AA9" s="86">
        <f t="shared" si="4"/>
        <v>3.2630599999999996E-2</v>
      </c>
      <c r="AB9" s="86"/>
      <c r="AC9" s="113">
        <f t="shared" si="16"/>
        <v>44563</v>
      </c>
      <c r="AD9" s="114">
        <f t="shared" si="17"/>
        <v>5.3069999999999994E-4</v>
      </c>
      <c r="AE9" s="113">
        <f t="shared" si="18"/>
        <v>44648</v>
      </c>
      <c r="AF9" s="115">
        <f t="shared" si="15"/>
        <v>2.1075999999999998E-3</v>
      </c>
      <c r="AG9" s="3"/>
      <c r="AH9" s="2">
        <f>IF('Forward Curve'!$E$14=DataValidation!$A$2,Vols!$X9*(1-(SQRT(YEARFRAC($U$6,$U9,2))*(2*$V9))),IF('Forward Curve'!$E$14=DataValidation!$A$3,Vols!$Y9*(1-(SQRT(YEARFRAC($U$6,$U9,2))*(2*$V9))),IF('Forward Curve'!$E$14=DataValidation!$A$5,Vols!$X9*(1-(SQRT(YEARFRAC($U$6,$U9,2))*(2*$V9)))+0.03,IF('Forward Curve'!$E$14=DataValidation!$A$6,Vols!$AF9*(1-(SQRT(YEARFRAC($U$6,$U9,2))*(2*$V9))),IF('Forward Curve'!$E$14=DataValidation!$A$4,Vols!$Z9*(1-(SQRT(YEARFRAC($U$6,$U9,2))*(2*$V9))),IF('Forward Curve'!$E$14=DataValidation!$A$7,Vols!$AY9*(1-(SQRT(YEARFRAC($U$6,$U9,2))*(2*$V9))),""))))))</f>
        <v>8.4558470108186718E-4</v>
      </c>
      <c r="AI9" s="2">
        <f>IF('Forward Curve'!$E$14=DataValidation!$A$2,Vols!$X9*(1-(SQRT(YEARFRAC($U$6,$U9,2))*(1*$V9))),IF('Forward Curve'!$E$14=DataValidation!$A$3,Vols!$Y9*(1-(SQRT(YEARFRAC($U$6,$U9,2))*(1*$V9))),IF('Forward Curve'!$E$14=DataValidation!$A$5,Vols!$X9*(1-(SQRT(YEARFRAC($U$6,$U9,2))*(1*$V9)))+0.03,IF('Forward Curve'!$E$14=DataValidation!$A$6,Vols!$AF9*(1-(SQRT(YEARFRAC($U$6,$U9,2))*(1*$V9))),IF('Forward Curve'!$E$14=DataValidation!$A$4,Vols!$Z9*(1-(SQRT(YEARFRAC($U$6,$U9,2))*(1*$V9))),IF('Forward Curve'!$E$14=DataValidation!$A$7,Vols!$AY9*(1-(SQRT(YEARFRAC($U$6,$U9,2))*(1*$V9))),""))))))</f>
        <v>2.1344423505409334E-3</v>
      </c>
      <c r="AJ9" s="2">
        <f>IF('Forward Curve'!$E$14=DataValidation!$A$2,Vols!$X9*(1+(SQRT(YEARFRAC($U$6,$U9,2))*(1*$V9))),IF('Forward Curve'!$E$14=DataValidation!$A$3,Vols!$Y9*(1+(SQRT(YEARFRAC($U$6,$U9,2))*(1*$V9))),IF('Forward Curve'!$E$14=DataValidation!$A$5,Vols!$X9*(1+(SQRT(YEARFRAC($U$6,$U9,2))*(1*$V9)))+0.03,IF('Forward Curve'!$E$14=DataValidation!$A$6,Vols!$AF9*(1+(SQRT(YEARFRAC($U$6,$U9,2))*(1*$V9))),IF('Forward Curve'!$E$14=DataValidation!$A$4,Vols!$Z9*(1+(SQRT(YEARFRAC($U$6,$U9,2))*(1*$V9))),IF('Forward Curve'!$E$14=DataValidation!$A$7,Vols!$AY9*(1+(SQRT(YEARFRAC($U$6,$U9,2))*(1*$V9))),""))))))</f>
        <v>4.7121576494590671E-3</v>
      </c>
      <c r="AK9" s="2">
        <f>IF('Forward Curve'!$E$14=DataValidation!$A$2,Vols!$X9*(1+(SQRT(YEARFRAC($U$6,$U9,2))*(2*$V9))),IF('Forward Curve'!$E$14=DataValidation!$A$3,Vols!$Y9*(1+(SQRT(YEARFRAC($U$6,$U9,2))*(2*$V9))),IF('Forward Curve'!$E$14=DataValidation!$A$5,Vols!$X9*(1+(SQRT(YEARFRAC($U$6,$U9,2))*(2*$V9)))+0.03,IF('Forward Curve'!$E$14=DataValidation!$A$6,Vols!$AF9*(1+(SQRT(YEARFRAC($U$6,$U9,2))*(2*$V9))),IF('Forward Curve'!$E$14=DataValidation!$A$4,Vols!$Z9*(1+(SQRT(YEARFRAC($U$6,$U9,2))*(2*$V9))),IF('Forward Curve'!$E$14=DataValidation!$A$7,Vols!$AY9*(1+(SQRT(YEARFRAC($U$6,$U9,2))*(2*$V9))),""))))))</f>
        <v>6.0010152989181335E-3</v>
      </c>
      <c r="AM9" s="117">
        <f t="shared" ref="AM9:AM18" si="20">(($AM$19-$AM$7)*(1/12))+AM8</f>
        <v>1.4583333333333334E-3</v>
      </c>
      <c r="AN9" s="2">
        <f>IF('Forward Curve'!$E$14=DataValidation!$A$2,Vols!$AM9,IF('Forward Curve'!$E$14=DataValidation!$A$3,Vols!$AM9+(Vols!$Y9-Vols!$X9),IF('Forward Curve'!$E$14=DataValidation!$A$5,Vols!$AM9+(Vols!$AA9-Vols!$X9),IF('Forward Curve'!$E$14=DataValidation!$A$6,Vols!$AM9+(Vols!$AF9-Vols!$X9),IF('Forward Curve'!$E$14=DataValidation!$A$4,Vols!$AM9+(Vols!$Z9-Vols!$X9),IF('Forward Curve'!$E$14=DataValidation!$A$7,Vols!$AM9+(Vols!$AY9-Vols!$X9)))))))</f>
        <v>1.4583333333333334E-3</v>
      </c>
      <c r="AO9" s="2">
        <f>IF('Forward Curve'!$E$14=DataValidation!$A$2,$X9+0.0025,IF('Forward Curve'!$E$14=DataValidation!$A$3,$Y9+0.0025,IF('Forward Curve'!$E$14=DataValidation!$A$5,Vols!$AA9+0.0025,IF('Forward Curve'!$E$14=DataValidation!$A$6,Vols!$AF9+0.0025,IF('Forward Curve'!$E$14=DataValidation!$A$4,Vols!$Z9+0.0025,IF('Forward Curve'!$E$14=DataValidation!$A$7,Vols!$AY9+0.0025,""))))))</f>
        <v>5.9233000000000003E-3</v>
      </c>
      <c r="AP9" s="2">
        <f>IF('Forward Curve'!$E$14=DataValidation!$A$2,$X9+0.005,IF('Forward Curve'!$E$14=DataValidation!$A$3,$Y9+0.005,IF('Forward Curve'!$E$14=DataValidation!$A$5,Vols!$AA9+0.005,IF('Forward Curve'!$E$14=DataValidation!$A$6,Vols!$AF9+0.005,IF('Forward Curve'!$E$14=DataValidation!$A$4,Vols!$Z9+0.005,IF('Forward Curve'!$E$14=DataValidation!$A$7,Vols!$AY9+0.005,""))))))</f>
        <v>8.4232999999999999E-3</v>
      </c>
      <c r="AR9" s="58">
        <f>IF('Forward Curve'!$E$15=DataValidation!$B$2,Vols!$AK9,IF('Forward Curve'!$E$15=DataValidation!$B$3,Vols!$AJ9,IF('Forward Curve'!$E$15=DataValidation!$B$4,Vols!$AI9,IF('Forward Curve'!$E$15=DataValidation!$B$5,Vols!$AH9,IF('Forward Curve'!$E$15=DataValidation!$B$7,$AN9,IF('Forward Curve'!$E$15=DataValidation!$B$8,Vols!$AO9,IF('Forward Curve'!$E$15=DataValidation!$B$9,Vols!$AP9,"ERROR")))))))</f>
        <v>4.7121576494590671E-3</v>
      </c>
      <c r="AS9" s="58"/>
      <c r="AT9" s="59"/>
      <c r="AU9" s="68">
        <v>4</v>
      </c>
      <c r="AV9" s="70">
        <f t="shared" si="19"/>
        <v>44648</v>
      </c>
      <c r="AW9" s="87">
        <f t="shared" si="5"/>
        <v>4.2309999999999995E-3</v>
      </c>
      <c r="AY9" s="2">
        <f t="shared" si="6"/>
        <v>1.56585775E-2</v>
      </c>
      <c r="BA9" s="3">
        <f t="shared" si="7"/>
        <v>1.0658577499999999E-2</v>
      </c>
      <c r="BB9" s="3">
        <f t="shared" si="8"/>
        <v>1.3158577499999999E-2</v>
      </c>
      <c r="BC9" s="3">
        <f t="shared" si="9"/>
        <v>1.8158577499999998E-2</v>
      </c>
      <c r="BD9" s="3">
        <f t="shared" si="10"/>
        <v>2.0658577500000001E-2</v>
      </c>
      <c r="BF9" s="2">
        <f>IF('Forward Curve'!$E$16=DataValidation!$B$11,Vols!BA9,IF('Forward Curve'!$E$16=DataValidation!$B$12,Vols!BB9,IF('Forward Curve'!$E$16=DataValidation!$B$13,Vols!BC9,IF('Forward Curve'!$E$16=DataValidation!$B$14,Vols!BD9,""))))</f>
        <v>1.8158577499999998E-2</v>
      </c>
    </row>
    <row r="10" spans="2:58" x14ac:dyDescent="0.25">
      <c r="B10" s="71">
        <f t="shared" si="11"/>
        <v>44679</v>
      </c>
      <c r="C10" s="78">
        <v>77.86</v>
      </c>
      <c r="D10" s="2"/>
      <c r="E10" s="79">
        <v>0.36203000000000002</v>
      </c>
      <c r="F10" s="79">
        <v>0.50236999999999998</v>
      </c>
      <c r="G10" s="79">
        <v>0.37713999999999998</v>
      </c>
      <c r="H10" s="80">
        <v>3.44658</v>
      </c>
      <c r="I10" s="83"/>
      <c r="J10" s="106">
        <v>44678</v>
      </c>
      <c r="K10" s="107">
        <v>0.29898999999999998</v>
      </c>
      <c r="L10" s="83"/>
      <c r="M10" s="68">
        <f t="shared" si="12"/>
        <v>13</v>
      </c>
      <c r="N10" s="69">
        <v>1.09389</v>
      </c>
      <c r="O10" s="68">
        <f t="shared" si="13"/>
        <v>14</v>
      </c>
      <c r="P10" s="69">
        <v>1.14974</v>
      </c>
      <c r="Q10" s="68">
        <f t="shared" si="14"/>
        <v>15</v>
      </c>
      <c r="R10" s="69">
        <v>1.2063200000000001</v>
      </c>
      <c r="S10" s="83"/>
      <c r="U10" s="71">
        <f>'Forward Curve'!$G10</f>
        <v>44679</v>
      </c>
      <c r="V10" s="84">
        <f t="shared" si="0"/>
        <v>0.77859999999999996</v>
      </c>
      <c r="W10" s="58"/>
      <c r="X10" s="58">
        <f t="shared" si="1"/>
        <v>3.6203000000000003E-3</v>
      </c>
      <c r="Y10" s="58">
        <f t="shared" si="2"/>
        <v>5.0236999999999999E-3</v>
      </c>
      <c r="Z10" s="58">
        <f t="shared" si="3"/>
        <v>3.7713999999999998E-3</v>
      </c>
      <c r="AA10" s="86">
        <f t="shared" si="4"/>
        <v>3.4465799999999998E-2</v>
      </c>
      <c r="AB10" s="86"/>
      <c r="AC10" s="113">
        <f t="shared" si="16"/>
        <v>44564</v>
      </c>
      <c r="AD10" s="114">
        <f t="shared" si="17"/>
        <v>5.3069999999999994E-4</v>
      </c>
      <c r="AE10" s="113">
        <f t="shared" si="18"/>
        <v>44679</v>
      </c>
      <c r="AF10" s="115">
        <f t="shared" si="15"/>
        <v>2.9898999999999998E-3</v>
      </c>
      <c r="AG10" s="3"/>
      <c r="AH10" s="2">
        <f>IF('Forward Curve'!$E$14=DataValidation!$A$2,Vols!$X10*(1-(SQRT(YEARFRAC($U$6,$U10,2))*(2*$V10))),IF('Forward Curve'!$E$14=DataValidation!$A$3,Vols!$Y10*(1-(SQRT(YEARFRAC($U$6,$U10,2))*(2*$V10))),IF('Forward Curve'!$E$14=DataValidation!$A$5,Vols!$X10*(1-(SQRT(YEARFRAC($U$6,$U10,2))*(2*$V10)))+0.03,IF('Forward Curve'!$E$14=DataValidation!$A$6,Vols!$AF10*(1-(SQRT(YEARFRAC($U$6,$U10,2))*(2*$V10))),IF('Forward Curve'!$E$14=DataValidation!$A$4,Vols!$Z10*(1-(SQRT(YEARFRAC($U$6,$U10,2))*(2*$V10))),IF('Forward Curve'!$E$14=DataValidation!$A$7,Vols!$AY10*(1-(SQRT(YEARFRAC($U$6,$U10,2))*(2*$V10))),""))))))</f>
        <v>3.7906003150348577E-4</v>
      </c>
      <c r="AI10" s="2">
        <f>IF('Forward Curve'!$E$14=DataValidation!$A$2,Vols!$X10*(1-(SQRT(YEARFRAC($U$6,$U10,2))*(1*$V10))),IF('Forward Curve'!$E$14=DataValidation!$A$3,Vols!$Y10*(1-(SQRT(YEARFRAC($U$6,$U10,2))*(1*$V10))),IF('Forward Curve'!$E$14=DataValidation!$A$5,Vols!$X10*(1-(SQRT(YEARFRAC($U$6,$U10,2))*(1*$V10)))+0.03,IF('Forward Curve'!$E$14=DataValidation!$A$6,Vols!$AF10*(1-(SQRT(YEARFRAC($U$6,$U10,2))*(1*$V10))),IF('Forward Curve'!$E$14=DataValidation!$A$4,Vols!$Z10*(1-(SQRT(YEARFRAC($U$6,$U10,2))*(1*$V10))),IF('Forward Curve'!$E$14=DataValidation!$A$7,Vols!$AY10*(1-(SQRT(YEARFRAC($U$6,$U10,2))*(1*$V10))),""))))))</f>
        <v>1.999680015751743E-3</v>
      </c>
      <c r="AJ10" s="2">
        <f>IF('Forward Curve'!$E$14=DataValidation!$A$2,Vols!$X10*(1+(SQRT(YEARFRAC($U$6,$U10,2))*(1*$V10))),IF('Forward Curve'!$E$14=DataValidation!$A$3,Vols!$Y10*(1+(SQRT(YEARFRAC($U$6,$U10,2))*(1*$V10))),IF('Forward Curve'!$E$14=DataValidation!$A$5,Vols!$X10*(1+(SQRT(YEARFRAC($U$6,$U10,2))*(1*$V10)))+0.03,IF('Forward Curve'!$E$14=DataValidation!$A$6,Vols!$AF10*(1+(SQRT(YEARFRAC($U$6,$U10,2))*(1*$V10))),IF('Forward Curve'!$E$14=DataValidation!$A$4,Vols!$Z10*(1+(SQRT(YEARFRAC($U$6,$U10,2))*(1*$V10))),IF('Forward Curve'!$E$14=DataValidation!$A$7,Vols!$AY10*(1+(SQRT(YEARFRAC($U$6,$U10,2))*(1*$V10))),""))))))</f>
        <v>5.2409199842482577E-3</v>
      </c>
      <c r="AK10" s="2">
        <f>IF('Forward Curve'!$E$14=DataValidation!$A$2,Vols!$X10*(1+(SQRT(YEARFRAC($U$6,$U10,2))*(2*$V10))),IF('Forward Curve'!$E$14=DataValidation!$A$3,Vols!$Y10*(1+(SQRT(YEARFRAC($U$6,$U10,2))*(2*$V10))),IF('Forward Curve'!$E$14=DataValidation!$A$5,Vols!$X10*(1+(SQRT(YEARFRAC($U$6,$U10,2))*(2*$V10)))+0.03,IF('Forward Curve'!$E$14=DataValidation!$A$6,Vols!$AF10*(1+(SQRT(YEARFRAC($U$6,$U10,2))*(2*$V10))),IF('Forward Curve'!$E$14=DataValidation!$A$4,Vols!$Z10*(1+(SQRT(YEARFRAC($U$6,$U10,2))*(2*$V10))),IF('Forward Curve'!$E$14=DataValidation!$A$7,Vols!$AY10*(1+(SQRT(YEARFRAC($U$6,$U10,2))*(2*$V10))),""))))))</f>
        <v>6.8615399684965155E-3</v>
      </c>
      <c r="AM10" s="117">
        <f t="shared" si="20"/>
        <v>1.5625000000000001E-3</v>
      </c>
      <c r="AN10" s="2">
        <f>IF('Forward Curve'!$E$14=DataValidation!$A$2,Vols!$AM10,IF('Forward Curve'!$E$14=DataValidation!$A$3,Vols!$AM10+(Vols!$Y10-Vols!$X10),IF('Forward Curve'!$E$14=DataValidation!$A$5,Vols!$AM10+(Vols!$AA10-Vols!$X10),IF('Forward Curve'!$E$14=DataValidation!$A$6,Vols!$AM10+(Vols!$AF10-Vols!$X10),IF('Forward Curve'!$E$14=DataValidation!$A$4,Vols!$AM10+(Vols!$Z10-Vols!$X10),IF('Forward Curve'!$E$14=DataValidation!$A$7,Vols!$AM10+(Vols!$AY10-Vols!$X10)))))))</f>
        <v>1.5625000000000001E-3</v>
      </c>
      <c r="AO10" s="2">
        <f>IF('Forward Curve'!$E$14=DataValidation!$A$2,$X10+0.0025,IF('Forward Curve'!$E$14=DataValidation!$A$3,$Y10+0.0025,IF('Forward Curve'!$E$14=DataValidation!$A$5,Vols!$AA10+0.0025,IF('Forward Curve'!$E$14=DataValidation!$A$6,Vols!$AF10+0.0025,IF('Forward Curve'!$E$14=DataValidation!$A$4,Vols!$Z10+0.0025,IF('Forward Curve'!$E$14=DataValidation!$A$7,Vols!$AY10+0.0025,""))))))</f>
        <v>6.1203000000000004E-3</v>
      </c>
      <c r="AP10" s="2">
        <f>IF('Forward Curve'!$E$14=DataValidation!$A$2,$X10+0.005,IF('Forward Curve'!$E$14=DataValidation!$A$3,$Y10+0.005,IF('Forward Curve'!$E$14=DataValidation!$A$5,Vols!$AA10+0.005,IF('Forward Curve'!$E$14=DataValidation!$A$6,Vols!$AF10+0.005,IF('Forward Curve'!$E$14=DataValidation!$A$4,Vols!$Z10+0.005,IF('Forward Curve'!$E$14=DataValidation!$A$7,Vols!$AY10+0.005,""))))))</f>
        <v>8.6203000000000009E-3</v>
      </c>
      <c r="AR10" s="58">
        <f>IF('Forward Curve'!$E$15=DataValidation!$B$2,Vols!$AK10,IF('Forward Curve'!$E$15=DataValidation!$B$3,Vols!$AJ10,IF('Forward Curve'!$E$15=DataValidation!$B$4,Vols!$AI10,IF('Forward Curve'!$E$15=DataValidation!$B$5,Vols!$AH10,IF('Forward Curve'!$E$15=DataValidation!$B$7,$AN10,IF('Forward Curve'!$E$15=DataValidation!$B$8,Vols!$AO10,IF('Forward Curve'!$E$15=DataValidation!$B$9,Vols!$AP10,"ERROR")))))))</f>
        <v>5.2409199842482577E-3</v>
      </c>
      <c r="AS10" s="58"/>
      <c r="AT10" s="59"/>
      <c r="AU10" s="68">
        <v>5</v>
      </c>
      <c r="AV10" s="70">
        <f t="shared" si="19"/>
        <v>44679</v>
      </c>
      <c r="AW10" s="87">
        <f t="shared" si="5"/>
        <v>5.0334999999999998E-3</v>
      </c>
      <c r="AY10" s="2">
        <f t="shared" si="6"/>
        <v>1.5790653333333331E-2</v>
      </c>
      <c r="BA10" s="3">
        <f t="shared" si="7"/>
        <v>1.079065333333333E-2</v>
      </c>
      <c r="BB10" s="3">
        <f t="shared" si="8"/>
        <v>1.3290653333333331E-2</v>
      </c>
      <c r="BC10" s="3">
        <f t="shared" si="9"/>
        <v>1.829065333333333E-2</v>
      </c>
      <c r="BD10" s="3">
        <f t="shared" si="10"/>
        <v>2.0790653333333332E-2</v>
      </c>
      <c r="BF10" s="2">
        <f>IF('Forward Curve'!$E$16=DataValidation!$B$11,Vols!BA10,IF('Forward Curve'!$E$16=DataValidation!$B$12,Vols!BB10,IF('Forward Curve'!$E$16=DataValidation!$B$13,Vols!BC10,IF('Forward Curve'!$E$16=DataValidation!$B$14,Vols!BD10,""))))</f>
        <v>1.829065333333333E-2</v>
      </c>
    </row>
    <row r="11" spans="2:58" x14ac:dyDescent="0.25">
      <c r="B11" s="71">
        <f t="shared" si="11"/>
        <v>44709</v>
      </c>
      <c r="C11" s="78">
        <v>75.44</v>
      </c>
      <c r="D11" s="2"/>
      <c r="E11" s="79">
        <v>0.51185999999999998</v>
      </c>
      <c r="F11" s="79">
        <v>0.57869000000000004</v>
      </c>
      <c r="G11" s="79">
        <v>0.37713999999999998</v>
      </c>
      <c r="H11" s="80">
        <v>3.4461499999999998</v>
      </c>
      <c r="I11" s="83"/>
      <c r="J11" s="106">
        <v>44707</v>
      </c>
      <c r="K11" s="107">
        <v>0.38538</v>
      </c>
      <c r="L11" s="83"/>
      <c r="M11" s="68">
        <f t="shared" si="12"/>
        <v>16</v>
      </c>
      <c r="N11" s="69">
        <v>1.24959</v>
      </c>
      <c r="O11" s="68">
        <f t="shared" si="13"/>
        <v>17</v>
      </c>
      <c r="P11" s="69">
        <v>1.3044500000000001</v>
      </c>
      <c r="Q11" s="68">
        <f t="shared" si="14"/>
        <v>18</v>
      </c>
      <c r="R11" s="69">
        <v>1.35931</v>
      </c>
      <c r="S11" s="83"/>
      <c r="U11" s="71">
        <f>'Forward Curve'!$G11</f>
        <v>44709</v>
      </c>
      <c r="V11" s="84">
        <f t="shared" si="0"/>
        <v>0.75439999999999996</v>
      </c>
      <c r="W11" s="58"/>
      <c r="X11" s="58">
        <f t="shared" si="1"/>
        <v>5.1186000000000001E-3</v>
      </c>
      <c r="Y11" s="58">
        <f t="shared" si="2"/>
        <v>5.7869000000000002E-3</v>
      </c>
      <c r="Z11" s="58">
        <f t="shared" si="3"/>
        <v>3.7713999999999998E-3</v>
      </c>
      <c r="AA11" s="86">
        <f t="shared" si="4"/>
        <v>3.4461499999999999E-2</v>
      </c>
      <c r="AB11" s="86"/>
      <c r="AC11" s="113">
        <f t="shared" si="16"/>
        <v>44565</v>
      </c>
      <c r="AD11" s="114">
        <f t="shared" si="17"/>
        <v>5.3069999999999994E-4</v>
      </c>
      <c r="AE11" s="113">
        <f t="shared" si="18"/>
        <v>44709</v>
      </c>
      <c r="AF11" s="115">
        <f t="shared" si="15"/>
        <v>3.8538000000000001E-3</v>
      </c>
      <c r="AG11" s="3"/>
      <c r="AH11" s="2">
        <f>IF('Forward Curve'!$E$14=DataValidation!$A$2,Vols!$X11*(1-(SQRT(YEARFRAC($U$6,$U11,2))*(2*$V11))),IF('Forward Curve'!$E$14=DataValidation!$A$3,Vols!$Y11*(1-(SQRT(YEARFRAC($U$6,$U11,2))*(2*$V11))),IF('Forward Curve'!$E$14=DataValidation!$A$5,Vols!$X11*(1-(SQRT(YEARFRAC($U$6,$U11,2))*(2*$V11)))+0.03,IF('Forward Curve'!$E$14=DataValidation!$A$6,Vols!$AF11*(1-(SQRT(YEARFRAC($U$6,$U11,2))*(2*$V11))),IF('Forward Curve'!$E$14=DataValidation!$A$4,Vols!$Z11*(1-(SQRT(YEARFRAC($U$6,$U11,2))*(2*$V11))),IF('Forward Curve'!$E$14=DataValidation!$A$7,Vols!$AY11*(1-(SQRT(YEARFRAC($U$6,$U11,2))*(2*$V11))),""))))))</f>
        <v>1.5010620756055756E-4</v>
      </c>
      <c r="AI11" s="2">
        <f>IF('Forward Curve'!$E$14=DataValidation!$A$2,Vols!$X11*(1-(SQRT(YEARFRAC($U$6,$U11,2))*(1*$V11))),IF('Forward Curve'!$E$14=DataValidation!$A$3,Vols!$Y11*(1-(SQRT(YEARFRAC($U$6,$U11,2))*(1*$V11))),IF('Forward Curve'!$E$14=DataValidation!$A$5,Vols!$X11*(1-(SQRT(YEARFRAC($U$6,$U11,2))*(1*$V11)))+0.03,IF('Forward Curve'!$E$14=DataValidation!$A$6,Vols!$AF11*(1-(SQRT(YEARFRAC($U$6,$U11,2))*(1*$V11))),IF('Forward Curve'!$E$14=DataValidation!$A$4,Vols!$Z11*(1-(SQRT(YEARFRAC($U$6,$U11,2))*(1*$V11))),IF('Forward Curve'!$E$14=DataValidation!$A$7,Vols!$AY11*(1-(SQRT(YEARFRAC($U$6,$U11,2))*(1*$V11))),""))))))</f>
        <v>2.6343531037802789E-3</v>
      </c>
      <c r="AJ11" s="2">
        <f>IF('Forward Curve'!$E$14=DataValidation!$A$2,Vols!$X11*(1+(SQRT(YEARFRAC($U$6,$U11,2))*(1*$V11))),IF('Forward Curve'!$E$14=DataValidation!$A$3,Vols!$Y11*(1+(SQRT(YEARFRAC($U$6,$U11,2))*(1*$V11))),IF('Forward Curve'!$E$14=DataValidation!$A$5,Vols!$X11*(1+(SQRT(YEARFRAC($U$6,$U11,2))*(1*$V11)))+0.03,IF('Forward Curve'!$E$14=DataValidation!$A$6,Vols!$AF11*(1+(SQRT(YEARFRAC($U$6,$U11,2))*(1*$V11))),IF('Forward Curve'!$E$14=DataValidation!$A$4,Vols!$Z11*(1+(SQRT(YEARFRAC($U$6,$U11,2))*(1*$V11))),IF('Forward Curve'!$E$14=DataValidation!$A$7,Vols!$AY11*(1+(SQRT(YEARFRAC($U$6,$U11,2))*(1*$V11))),""))))))</f>
        <v>7.6028468962197207E-3</v>
      </c>
      <c r="AK11" s="2">
        <f>IF('Forward Curve'!$E$14=DataValidation!$A$2,Vols!$X11*(1+(SQRT(YEARFRAC($U$6,$U11,2))*(2*$V11))),IF('Forward Curve'!$E$14=DataValidation!$A$3,Vols!$Y11*(1+(SQRT(YEARFRAC($U$6,$U11,2))*(2*$V11))),IF('Forward Curve'!$E$14=DataValidation!$A$5,Vols!$X11*(1+(SQRT(YEARFRAC($U$6,$U11,2))*(2*$V11)))+0.03,IF('Forward Curve'!$E$14=DataValidation!$A$6,Vols!$AF11*(1+(SQRT(YEARFRAC($U$6,$U11,2))*(2*$V11))),IF('Forward Curve'!$E$14=DataValidation!$A$4,Vols!$Z11*(1+(SQRT(YEARFRAC($U$6,$U11,2))*(2*$V11))),IF('Forward Curve'!$E$14=DataValidation!$A$7,Vols!$AY11*(1+(SQRT(YEARFRAC($U$6,$U11,2))*(2*$V11))),""))))))</f>
        <v>1.0087093792439442E-2</v>
      </c>
      <c r="AM11" s="117">
        <f t="shared" si="20"/>
        <v>1.6666666666666668E-3</v>
      </c>
      <c r="AN11" s="2">
        <f>IF('Forward Curve'!$E$14=DataValidation!$A$2,Vols!$AM11,IF('Forward Curve'!$E$14=DataValidation!$A$3,Vols!$AM11+(Vols!$Y11-Vols!$X11),IF('Forward Curve'!$E$14=DataValidation!$A$5,Vols!$AM11+(Vols!$AA11-Vols!$X11),IF('Forward Curve'!$E$14=DataValidation!$A$6,Vols!$AM11+(Vols!$AF11-Vols!$X11),IF('Forward Curve'!$E$14=DataValidation!$A$4,Vols!$AM11+(Vols!$Z11-Vols!$X11),IF('Forward Curve'!$E$14=DataValidation!$A$7,Vols!$AM11+(Vols!$AY11-Vols!$X11)))))))</f>
        <v>1.6666666666666668E-3</v>
      </c>
      <c r="AO11" s="2">
        <f>IF('Forward Curve'!$E$14=DataValidation!$A$2,$X11+0.0025,IF('Forward Curve'!$E$14=DataValidation!$A$3,$Y11+0.0025,IF('Forward Curve'!$E$14=DataValidation!$A$5,Vols!$AA11+0.0025,IF('Forward Curve'!$E$14=DataValidation!$A$6,Vols!$AF11+0.0025,IF('Forward Curve'!$E$14=DataValidation!$A$4,Vols!$Z11+0.0025,IF('Forward Curve'!$E$14=DataValidation!$A$7,Vols!$AY11+0.0025,""))))))</f>
        <v>7.6185999999999997E-3</v>
      </c>
      <c r="AP11" s="2">
        <f>IF('Forward Curve'!$E$14=DataValidation!$A$2,$X11+0.005,IF('Forward Curve'!$E$14=DataValidation!$A$3,$Y11+0.005,IF('Forward Curve'!$E$14=DataValidation!$A$5,Vols!$AA11+0.005,IF('Forward Curve'!$E$14=DataValidation!$A$6,Vols!$AF11+0.005,IF('Forward Curve'!$E$14=DataValidation!$A$4,Vols!$Z11+0.005,IF('Forward Curve'!$E$14=DataValidation!$A$7,Vols!$AY11+0.005,""))))))</f>
        <v>1.01186E-2</v>
      </c>
      <c r="AR11" s="58">
        <f>IF('Forward Curve'!$E$15=DataValidation!$B$2,Vols!$AK11,IF('Forward Curve'!$E$15=DataValidation!$B$3,Vols!$AJ11,IF('Forward Curve'!$E$15=DataValidation!$B$4,Vols!$AI11,IF('Forward Curve'!$E$15=DataValidation!$B$5,Vols!$AH11,IF('Forward Curve'!$E$15=DataValidation!$B$7,$AN11,IF('Forward Curve'!$E$15=DataValidation!$B$8,Vols!$AO11,IF('Forward Curve'!$E$15=DataValidation!$B$9,Vols!$AP11,"ERROR")))))))</f>
        <v>7.6028468962197207E-3</v>
      </c>
      <c r="AS11" s="58"/>
      <c r="AT11" s="59"/>
      <c r="AU11" s="68">
        <v>6</v>
      </c>
      <c r="AV11" s="70">
        <f t="shared" si="19"/>
        <v>44709</v>
      </c>
      <c r="AW11" s="87">
        <f t="shared" si="5"/>
        <v>5.7845000000000006E-3</v>
      </c>
      <c r="AY11" s="2">
        <f t="shared" si="6"/>
        <v>1.5916036666666664E-2</v>
      </c>
      <c r="BA11" s="3">
        <f t="shared" si="7"/>
        <v>1.0916036666666663E-2</v>
      </c>
      <c r="BB11" s="3">
        <f t="shared" si="8"/>
        <v>1.3416036666666664E-2</v>
      </c>
      <c r="BC11" s="3">
        <f t="shared" si="9"/>
        <v>1.8416036666666663E-2</v>
      </c>
      <c r="BD11" s="3">
        <f t="shared" si="10"/>
        <v>2.0916036666666665E-2</v>
      </c>
      <c r="BF11" s="2">
        <f>IF('Forward Curve'!$E$16=DataValidation!$B$11,Vols!BA11,IF('Forward Curve'!$E$16=DataValidation!$B$12,Vols!BB11,IF('Forward Curve'!$E$16=DataValidation!$B$13,Vols!BC11,IF('Forward Curve'!$E$16=DataValidation!$B$14,Vols!BD11,""))))</f>
        <v>1.8416036666666663E-2</v>
      </c>
    </row>
    <row r="12" spans="2:58" x14ac:dyDescent="0.25">
      <c r="B12" s="71">
        <f t="shared" si="11"/>
        <v>44740</v>
      </c>
      <c r="C12" s="78">
        <v>75.86</v>
      </c>
      <c r="D12" s="2"/>
      <c r="E12" s="79">
        <v>0.54754000000000003</v>
      </c>
      <c r="F12" s="79">
        <v>0.63485000000000003</v>
      </c>
      <c r="G12" s="79">
        <v>0.58016000000000001</v>
      </c>
      <c r="H12" s="80">
        <v>3.6613699999999998</v>
      </c>
      <c r="I12" s="83"/>
      <c r="J12" s="106">
        <v>44740</v>
      </c>
      <c r="K12" s="107">
        <v>0.44773000000000002</v>
      </c>
      <c r="L12" s="83"/>
      <c r="M12" s="68">
        <f>M11+3</f>
        <v>19</v>
      </c>
      <c r="N12" s="69">
        <v>1.4110400000000001</v>
      </c>
      <c r="O12" s="68">
        <f t="shared" si="13"/>
        <v>20</v>
      </c>
      <c r="P12" s="69">
        <v>1.4606399999999999</v>
      </c>
      <c r="Q12" s="68">
        <f t="shared" si="14"/>
        <v>21</v>
      </c>
      <c r="R12" s="69">
        <v>1.5116000000000001</v>
      </c>
      <c r="S12" s="83"/>
      <c r="U12" s="71">
        <f>'Forward Curve'!$G12</f>
        <v>44740</v>
      </c>
      <c r="V12" s="84">
        <f t="shared" si="0"/>
        <v>0.75859999999999994</v>
      </c>
      <c r="W12" s="58"/>
      <c r="X12" s="58">
        <f t="shared" si="1"/>
        <v>5.4754000000000001E-3</v>
      </c>
      <c r="Y12" s="58">
        <f t="shared" si="2"/>
        <v>6.3485E-3</v>
      </c>
      <c r="Z12" s="58">
        <f t="shared" si="3"/>
        <v>5.8016000000000005E-3</v>
      </c>
      <c r="AA12" s="86">
        <f t="shared" si="4"/>
        <v>3.6613699999999999E-2</v>
      </c>
      <c r="AB12" s="86"/>
      <c r="AC12" s="113">
        <f t="shared" si="16"/>
        <v>44566</v>
      </c>
      <c r="AD12" s="114">
        <f t="shared" si="17"/>
        <v>5.3069999999999994E-4</v>
      </c>
      <c r="AE12" s="113">
        <f t="shared" si="18"/>
        <v>44740</v>
      </c>
      <c r="AF12" s="115">
        <f t="shared" si="15"/>
        <v>4.4773E-3</v>
      </c>
      <c r="AG12" s="3"/>
      <c r="AH12" s="2">
        <f>IF('Forward Curve'!$E$14=DataValidation!$A$2,Vols!$X12*(1-(SQRT(YEARFRAC($U$6,$U12,2))*(2*$V12))),IF('Forward Curve'!$E$14=DataValidation!$A$3,Vols!$Y12*(1-(SQRT(YEARFRAC($U$6,$U12,2))*(2*$V12))),IF('Forward Curve'!$E$14=DataValidation!$A$5,Vols!$X12*(1-(SQRT(YEARFRAC($U$6,$U12,2))*(2*$V12)))+0.03,IF('Forward Curve'!$E$14=DataValidation!$A$6,Vols!$AF12*(1-(SQRT(YEARFRAC($U$6,$U12,2))*(2*$V12))),IF('Forward Curve'!$E$14=DataValidation!$A$4,Vols!$Z12*(1-(SQRT(YEARFRAC($U$6,$U12,2))*(2*$V12))),IF('Forward Curve'!$E$14=DataValidation!$A$7,Vols!$AY12*(1-(SQRT(YEARFRAC($U$6,$U12,2))*(2*$V12))),""))))))</f>
        <v>-3.9873181504222516E-4</v>
      </c>
      <c r="AI12" s="2">
        <f>IF('Forward Curve'!$E$14=DataValidation!$A$2,Vols!$X12*(1-(SQRT(YEARFRAC($U$6,$U12,2))*(1*$V12))),IF('Forward Curve'!$E$14=DataValidation!$A$3,Vols!$Y12*(1-(SQRT(YEARFRAC($U$6,$U12,2))*(1*$V12))),IF('Forward Curve'!$E$14=DataValidation!$A$5,Vols!$X12*(1-(SQRT(YEARFRAC($U$6,$U12,2))*(1*$V12)))+0.03,IF('Forward Curve'!$E$14=DataValidation!$A$6,Vols!$AF12*(1-(SQRT(YEARFRAC($U$6,$U12,2))*(1*$V12))),IF('Forward Curve'!$E$14=DataValidation!$A$4,Vols!$Z12*(1-(SQRT(YEARFRAC($U$6,$U12,2))*(1*$V12))),IF('Forward Curve'!$E$14=DataValidation!$A$7,Vols!$AY12*(1-(SQRT(YEARFRAC($U$6,$U12,2))*(1*$V12))),""))))))</f>
        <v>2.5383340924788876E-3</v>
      </c>
      <c r="AJ12" s="2">
        <f>IF('Forward Curve'!$E$14=DataValidation!$A$2,Vols!$X12*(1+(SQRT(YEARFRAC($U$6,$U12,2))*(1*$V12))),IF('Forward Curve'!$E$14=DataValidation!$A$3,Vols!$Y12*(1+(SQRT(YEARFRAC($U$6,$U12,2))*(1*$V12))),IF('Forward Curve'!$E$14=DataValidation!$A$5,Vols!$X12*(1+(SQRT(YEARFRAC($U$6,$U12,2))*(1*$V12)))+0.03,IF('Forward Curve'!$E$14=DataValidation!$A$6,Vols!$AF12*(1+(SQRT(YEARFRAC($U$6,$U12,2))*(1*$V12))),IF('Forward Curve'!$E$14=DataValidation!$A$4,Vols!$Z12*(1+(SQRT(YEARFRAC($U$6,$U12,2))*(1*$V12))),IF('Forward Curve'!$E$14=DataValidation!$A$7,Vols!$AY12*(1+(SQRT(YEARFRAC($U$6,$U12,2))*(1*$V12))),""))))))</f>
        <v>8.412465907521113E-3</v>
      </c>
      <c r="AK12" s="2">
        <f>IF('Forward Curve'!$E$14=DataValidation!$A$2,Vols!$X12*(1+(SQRT(YEARFRAC($U$6,$U12,2))*(2*$V12))),IF('Forward Curve'!$E$14=DataValidation!$A$3,Vols!$Y12*(1+(SQRT(YEARFRAC($U$6,$U12,2))*(2*$V12))),IF('Forward Curve'!$E$14=DataValidation!$A$5,Vols!$X12*(1+(SQRT(YEARFRAC($U$6,$U12,2))*(2*$V12)))+0.03,IF('Forward Curve'!$E$14=DataValidation!$A$6,Vols!$AF12*(1+(SQRT(YEARFRAC($U$6,$U12,2))*(2*$V12))),IF('Forward Curve'!$E$14=DataValidation!$A$4,Vols!$Z12*(1+(SQRT(YEARFRAC($U$6,$U12,2))*(2*$V12))),IF('Forward Curve'!$E$14=DataValidation!$A$7,Vols!$AY12*(1+(SQRT(YEARFRAC($U$6,$U12,2))*(2*$V12))),""))))))</f>
        <v>1.1349531815042226E-2</v>
      </c>
      <c r="AM12" s="117">
        <f t="shared" si="20"/>
        <v>1.7708333333333335E-3</v>
      </c>
      <c r="AN12" s="2">
        <f>IF('Forward Curve'!$E$14=DataValidation!$A$2,Vols!$AM12,IF('Forward Curve'!$E$14=DataValidation!$A$3,Vols!$AM12+(Vols!$Y12-Vols!$X12),IF('Forward Curve'!$E$14=DataValidation!$A$5,Vols!$AM12+(Vols!$AA12-Vols!$X12),IF('Forward Curve'!$E$14=DataValidation!$A$6,Vols!$AM12+(Vols!$AF12-Vols!$X12),IF('Forward Curve'!$E$14=DataValidation!$A$4,Vols!$AM12+(Vols!$Z12-Vols!$X12),IF('Forward Curve'!$E$14=DataValidation!$A$7,Vols!$AM12+(Vols!$AY12-Vols!$X12)))))))</f>
        <v>1.7708333333333335E-3</v>
      </c>
      <c r="AO12" s="2">
        <f>IF('Forward Curve'!$E$14=DataValidation!$A$2,$X12+0.0025,IF('Forward Curve'!$E$14=DataValidation!$A$3,$Y12+0.0025,IF('Forward Curve'!$E$14=DataValidation!$A$5,Vols!$AA12+0.0025,IF('Forward Curve'!$E$14=DataValidation!$A$6,Vols!$AF12+0.0025,IF('Forward Curve'!$E$14=DataValidation!$A$4,Vols!$Z12+0.0025,IF('Forward Curve'!$E$14=DataValidation!$A$7,Vols!$AY12+0.0025,""))))))</f>
        <v>7.9754000000000005E-3</v>
      </c>
      <c r="AP12" s="2">
        <f>IF('Forward Curve'!$E$14=DataValidation!$A$2,$X12+0.005,IF('Forward Curve'!$E$14=DataValidation!$A$3,$Y12+0.005,IF('Forward Curve'!$E$14=DataValidation!$A$5,Vols!$AA12+0.005,IF('Forward Curve'!$E$14=DataValidation!$A$6,Vols!$AF12+0.005,IF('Forward Curve'!$E$14=DataValidation!$A$4,Vols!$Z12+0.005,IF('Forward Curve'!$E$14=DataValidation!$A$7,Vols!$AY12+0.005,""))))))</f>
        <v>1.0475399999999999E-2</v>
      </c>
      <c r="AR12" s="58">
        <f>IF('Forward Curve'!$E$15=DataValidation!$B$2,Vols!$AK12,IF('Forward Curve'!$E$15=DataValidation!$B$3,Vols!$AJ12,IF('Forward Curve'!$E$15=DataValidation!$B$4,Vols!$AI12,IF('Forward Curve'!$E$15=DataValidation!$B$5,Vols!$AH12,IF('Forward Curve'!$E$15=DataValidation!$B$7,$AN12,IF('Forward Curve'!$E$15=DataValidation!$B$8,Vols!$AO12,IF('Forward Curve'!$E$15=DataValidation!$B$9,Vols!$AP12,"ERROR")))))))</f>
        <v>8.412465907521113E-3</v>
      </c>
      <c r="AS12" s="58"/>
      <c r="AT12" s="59"/>
      <c r="AU12" s="68">
        <v>7</v>
      </c>
      <c r="AV12" s="70">
        <f t="shared" si="19"/>
        <v>44740</v>
      </c>
      <c r="AW12" s="87">
        <f t="shared" si="5"/>
        <v>6.3404999999999998E-3</v>
      </c>
      <c r="AY12" s="2">
        <f t="shared" si="6"/>
        <v>1.603516666666667E-2</v>
      </c>
      <c r="BA12" s="3">
        <f t="shared" si="7"/>
        <v>1.1035166666666669E-2</v>
      </c>
      <c r="BB12" s="3">
        <f t="shared" si="8"/>
        <v>1.3535166666666669E-2</v>
      </c>
      <c r="BC12" s="3">
        <f t="shared" si="9"/>
        <v>1.8535166666666669E-2</v>
      </c>
      <c r="BD12" s="3">
        <f t="shared" si="10"/>
        <v>2.1035166666666671E-2</v>
      </c>
      <c r="BF12" s="2">
        <f>IF('Forward Curve'!$E$16=DataValidation!$B$11,Vols!BA12,IF('Forward Curve'!$E$16=DataValidation!$B$12,Vols!BB12,IF('Forward Curve'!$E$16=DataValidation!$B$13,Vols!BC12,IF('Forward Curve'!$E$16=DataValidation!$B$14,Vols!BD12,""))))</f>
        <v>1.8535166666666669E-2</v>
      </c>
    </row>
    <row r="13" spans="2:58" x14ac:dyDescent="0.25">
      <c r="B13" s="71">
        <f t="shared" si="11"/>
        <v>44770</v>
      </c>
      <c r="C13" s="78">
        <v>77.73</v>
      </c>
      <c r="D13" s="2"/>
      <c r="E13" s="79">
        <v>0.54654000000000003</v>
      </c>
      <c r="F13" s="79">
        <v>0.70494999999999997</v>
      </c>
      <c r="G13" s="79">
        <v>0.62246999999999997</v>
      </c>
      <c r="H13" s="80">
        <v>3.6614800000000001</v>
      </c>
      <c r="I13" s="83"/>
      <c r="J13" s="106">
        <v>44769</v>
      </c>
      <c r="K13" s="107">
        <v>0.52097000000000004</v>
      </c>
      <c r="L13" s="83"/>
      <c r="M13" s="68">
        <f t="shared" si="12"/>
        <v>22</v>
      </c>
      <c r="N13" s="69">
        <v>1.5440100000000001</v>
      </c>
      <c r="O13" s="68">
        <f t="shared" si="13"/>
        <v>23</v>
      </c>
      <c r="P13" s="69">
        <v>1.5681</v>
      </c>
      <c r="Q13" s="68">
        <f t="shared" si="14"/>
        <v>24</v>
      </c>
      <c r="R13" s="69">
        <v>1.5963499999999999</v>
      </c>
      <c r="S13" s="83"/>
      <c r="U13" s="71">
        <f>'Forward Curve'!$G13</f>
        <v>44770</v>
      </c>
      <c r="V13" s="84">
        <f t="shared" si="0"/>
        <v>0.77729999999999999</v>
      </c>
      <c r="W13" s="58"/>
      <c r="X13" s="58">
        <f t="shared" si="1"/>
        <v>5.4654000000000005E-3</v>
      </c>
      <c r="Y13" s="58">
        <f t="shared" si="2"/>
        <v>7.0494999999999993E-3</v>
      </c>
      <c r="Z13" s="58">
        <f t="shared" si="3"/>
        <v>6.2246999999999997E-3</v>
      </c>
      <c r="AA13" s="86">
        <f t="shared" si="4"/>
        <v>3.6614800000000003E-2</v>
      </c>
      <c r="AB13" s="86"/>
      <c r="AC13" s="113">
        <f t="shared" si="16"/>
        <v>44567</v>
      </c>
      <c r="AD13" s="114">
        <f t="shared" si="17"/>
        <v>5.3069999999999994E-4</v>
      </c>
      <c r="AE13" s="113">
        <f t="shared" si="18"/>
        <v>44770</v>
      </c>
      <c r="AF13" s="115">
        <f t="shared" si="15"/>
        <v>5.2097000000000003E-3</v>
      </c>
      <c r="AG13" s="3"/>
      <c r="AH13" s="2">
        <f>IF('Forward Curve'!$E$14=DataValidation!$A$2,Vols!$X13*(1-(SQRT(YEARFRAC($U$6,$U13,2))*(2*$V13))),IF('Forward Curve'!$E$14=DataValidation!$A$3,Vols!$Y13*(1-(SQRT(YEARFRAC($U$6,$U13,2))*(2*$V13))),IF('Forward Curve'!$E$14=DataValidation!$A$5,Vols!$X13*(1-(SQRT(YEARFRAC($U$6,$U13,2))*(2*$V13)))+0.03,IF('Forward Curve'!$E$14=DataValidation!$A$6,Vols!$AF13*(1-(SQRT(YEARFRAC($U$6,$U13,2))*(2*$V13))),IF('Forward Curve'!$E$14=DataValidation!$A$4,Vols!$Z13*(1-(SQRT(YEARFRAC($U$6,$U13,2))*(2*$V13))),IF('Forward Curve'!$E$14=DataValidation!$A$7,Vols!$AY13*(1-(SQRT(YEARFRAC($U$6,$U13,2))*(2*$V13))),""))))))</f>
        <v>-1.023917344552138E-3</v>
      </c>
      <c r="AI13" s="2">
        <f>IF('Forward Curve'!$E$14=DataValidation!$A$2,Vols!$X13*(1-(SQRT(YEARFRAC($U$6,$U13,2))*(1*$V13))),IF('Forward Curve'!$E$14=DataValidation!$A$3,Vols!$Y13*(1-(SQRT(YEARFRAC($U$6,$U13,2))*(1*$V13))),IF('Forward Curve'!$E$14=DataValidation!$A$5,Vols!$X13*(1-(SQRT(YEARFRAC($U$6,$U13,2))*(1*$V13)))+0.03,IF('Forward Curve'!$E$14=DataValidation!$A$6,Vols!$AF13*(1-(SQRT(YEARFRAC($U$6,$U13,2))*(1*$V13))),IF('Forward Curve'!$E$14=DataValidation!$A$4,Vols!$Z13*(1-(SQRT(YEARFRAC($U$6,$U13,2))*(1*$V13))),IF('Forward Curve'!$E$14=DataValidation!$A$7,Vols!$AY13*(1-(SQRT(YEARFRAC($U$6,$U13,2))*(1*$V13))),""))))))</f>
        <v>2.2207413277239314E-3</v>
      </c>
      <c r="AJ13" s="2">
        <f>IF('Forward Curve'!$E$14=DataValidation!$A$2,Vols!$X13*(1+(SQRT(YEARFRAC($U$6,$U13,2))*(1*$V13))),IF('Forward Curve'!$E$14=DataValidation!$A$3,Vols!$Y13*(1+(SQRT(YEARFRAC($U$6,$U13,2))*(1*$V13))),IF('Forward Curve'!$E$14=DataValidation!$A$5,Vols!$X13*(1+(SQRT(YEARFRAC($U$6,$U13,2))*(1*$V13)))+0.03,IF('Forward Curve'!$E$14=DataValidation!$A$6,Vols!$AF13*(1+(SQRT(YEARFRAC($U$6,$U13,2))*(1*$V13))),IF('Forward Curve'!$E$14=DataValidation!$A$4,Vols!$Z13*(1+(SQRT(YEARFRAC($U$6,$U13,2))*(1*$V13))),IF('Forward Curve'!$E$14=DataValidation!$A$7,Vols!$AY13*(1+(SQRT(YEARFRAC($U$6,$U13,2))*(1*$V13))),""))))))</f>
        <v>8.7100586722760696E-3</v>
      </c>
      <c r="AK13" s="2">
        <f>IF('Forward Curve'!$E$14=DataValidation!$A$2,Vols!$X13*(1+(SQRT(YEARFRAC($U$6,$U13,2))*(2*$V13))),IF('Forward Curve'!$E$14=DataValidation!$A$3,Vols!$Y13*(1+(SQRT(YEARFRAC($U$6,$U13,2))*(2*$V13))),IF('Forward Curve'!$E$14=DataValidation!$A$5,Vols!$X13*(1+(SQRT(YEARFRAC($U$6,$U13,2))*(2*$V13)))+0.03,IF('Forward Curve'!$E$14=DataValidation!$A$6,Vols!$AF13*(1+(SQRT(YEARFRAC($U$6,$U13,2))*(2*$V13))),IF('Forward Curve'!$E$14=DataValidation!$A$4,Vols!$Z13*(1+(SQRT(YEARFRAC($U$6,$U13,2))*(2*$V13))),IF('Forward Curve'!$E$14=DataValidation!$A$7,Vols!$AY13*(1+(SQRT(YEARFRAC($U$6,$U13,2))*(2*$V13))),""))))))</f>
        <v>1.195471734455214E-2</v>
      </c>
      <c r="AM13" s="117">
        <f t="shared" si="20"/>
        <v>1.8750000000000001E-3</v>
      </c>
      <c r="AN13" s="2">
        <f>IF('Forward Curve'!$E$14=DataValidation!$A$2,Vols!$AM13,IF('Forward Curve'!$E$14=DataValidation!$A$3,Vols!$AM13+(Vols!$Y13-Vols!$X13),IF('Forward Curve'!$E$14=DataValidation!$A$5,Vols!$AM13+(Vols!$AA13-Vols!$X13),IF('Forward Curve'!$E$14=DataValidation!$A$6,Vols!$AM13+(Vols!$AF13-Vols!$X13),IF('Forward Curve'!$E$14=DataValidation!$A$4,Vols!$AM13+(Vols!$Z13-Vols!$X13),IF('Forward Curve'!$E$14=DataValidation!$A$7,Vols!$AM13+(Vols!$AY13-Vols!$X13)))))))</f>
        <v>1.8750000000000001E-3</v>
      </c>
      <c r="AO13" s="2">
        <f>IF('Forward Curve'!$E$14=DataValidation!$A$2,$X13+0.0025,IF('Forward Curve'!$E$14=DataValidation!$A$3,$Y13+0.0025,IF('Forward Curve'!$E$14=DataValidation!$A$5,Vols!$AA13+0.0025,IF('Forward Curve'!$E$14=DataValidation!$A$6,Vols!$AF13+0.0025,IF('Forward Curve'!$E$14=DataValidation!$A$4,Vols!$Z13+0.0025,IF('Forward Curve'!$E$14=DataValidation!$A$7,Vols!$AY13+0.0025,""))))))</f>
        <v>7.965400000000001E-3</v>
      </c>
      <c r="AP13" s="2">
        <f>IF('Forward Curve'!$E$14=DataValidation!$A$2,$X13+0.005,IF('Forward Curve'!$E$14=DataValidation!$A$3,$Y13+0.005,IF('Forward Curve'!$E$14=DataValidation!$A$5,Vols!$AA13+0.005,IF('Forward Curve'!$E$14=DataValidation!$A$6,Vols!$AF13+0.005,IF('Forward Curve'!$E$14=DataValidation!$A$4,Vols!$Z13+0.005,IF('Forward Curve'!$E$14=DataValidation!$A$7,Vols!$AY13+0.005,""))))))</f>
        <v>1.04654E-2</v>
      </c>
      <c r="AR13" s="58">
        <f>IF('Forward Curve'!$E$15=DataValidation!$B$2,Vols!$AK13,IF('Forward Curve'!$E$15=DataValidation!$B$3,Vols!$AJ13,IF('Forward Curve'!$E$15=DataValidation!$B$4,Vols!$AI13,IF('Forward Curve'!$E$15=DataValidation!$B$5,Vols!$AH13,IF('Forward Curve'!$E$15=DataValidation!$B$7,$AN13,IF('Forward Curve'!$E$15=DataValidation!$B$8,Vols!$AO13,IF('Forward Curve'!$E$15=DataValidation!$B$9,Vols!$AP13,"ERROR")))))))</f>
        <v>8.7100586722760696E-3</v>
      </c>
      <c r="AS13" s="58"/>
      <c r="AT13" s="59"/>
      <c r="AU13" s="68">
        <v>8</v>
      </c>
      <c r="AV13" s="70">
        <f t="shared" si="19"/>
        <v>44770</v>
      </c>
      <c r="AW13" s="87">
        <f t="shared" si="5"/>
        <v>7.0340999999999997E-3</v>
      </c>
      <c r="AY13" s="2">
        <f t="shared" si="6"/>
        <v>1.6149663333333338E-2</v>
      </c>
      <c r="BA13" s="3">
        <f t="shared" si="7"/>
        <v>1.1149663333333337E-2</v>
      </c>
      <c r="BB13" s="3">
        <f t="shared" si="8"/>
        <v>1.3649663333333338E-2</v>
      </c>
      <c r="BC13" s="3">
        <f t="shared" si="9"/>
        <v>1.8649663333333337E-2</v>
      </c>
      <c r="BD13" s="3">
        <f t="shared" si="10"/>
        <v>2.1149663333333339E-2</v>
      </c>
      <c r="BF13" s="2">
        <f>IF('Forward Curve'!$E$16=DataValidation!$B$11,Vols!BA13,IF('Forward Curve'!$E$16=DataValidation!$B$12,Vols!BB13,IF('Forward Curve'!$E$16=DataValidation!$B$13,Vols!BC13,IF('Forward Curve'!$E$16=DataValidation!$B$14,Vols!BD13,""))))</f>
        <v>1.8649663333333337E-2</v>
      </c>
    </row>
    <row r="14" spans="2:58" x14ac:dyDescent="0.25">
      <c r="B14" s="71">
        <f t="shared" si="11"/>
        <v>44801</v>
      </c>
      <c r="C14" s="78">
        <v>77.03</v>
      </c>
      <c r="D14" s="2"/>
      <c r="E14" s="79">
        <v>0.62658999999999998</v>
      </c>
      <c r="F14" s="79">
        <v>0.77668000000000004</v>
      </c>
      <c r="G14" s="79">
        <v>0.62246999999999997</v>
      </c>
      <c r="H14" s="80">
        <v>3.6609600000000002</v>
      </c>
      <c r="I14" s="83"/>
      <c r="J14" s="106">
        <v>44799</v>
      </c>
      <c r="K14" s="107">
        <v>0.55393000000000003</v>
      </c>
      <c r="L14" s="83"/>
      <c r="M14" s="68">
        <f t="shared" si="12"/>
        <v>25</v>
      </c>
      <c r="N14" s="69">
        <v>1.6242000000000001</v>
      </c>
      <c r="O14" s="68">
        <f t="shared" si="13"/>
        <v>26</v>
      </c>
      <c r="P14" s="69">
        <v>1.6290500000000001</v>
      </c>
      <c r="Q14" s="68">
        <f t="shared" si="14"/>
        <v>27</v>
      </c>
      <c r="R14" s="69">
        <v>1.6290899999999999</v>
      </c>
      <c r="S14" s="83"/>
      <c r="U14" s="71">
        <f>'Forward Curve'!$G14</f>
        <v>44801</v>
      </c>
      <c r="V14" s="84">
        <f t="shared" si="0"/>
        <v>0.77029999999999998</v>
      </c>
      <c r="W14" s="58"/>
      <c r="X14" s="58">
        <f t="shared" si="1"/>
        <v>6.2658999999999996E-3</v>
      </c>
      <c r="Y14" s="58">
        <f t="shared" si="2"/>
        <v>7.7668000000000008E-3</v>
      </c>
      <c r="Z14" s="58">
        <f t="shared" si="3"/>
        <v>6.2246999999999997E-3</v>
      </c>
      <c r="AA14" s="86">
        <f t="shared" si="4"/>
        <v>3.6609599999999999E-2</v>
      </c>
      <c r="AB14" s="86"/>
      <c r="AC14" s="113">
        <f t="shared" si="16"/>
        <v>44568</v>
      </c>
      <c r="AD14" s="114">
        <f t="shared" si="17"/>
        <v>5.3069999999999994E-4</v>
      </c>
      <c r="AE14" s="113">
        <f t="shared" si="18"/>
        <v>44801</v>
      </c>
      <c r="AF14" s="115">
        <f t="shared" si="15"/>
        <v>5.5393000000000005E-3</v>
      </c>
      <c r="AG14" s="3"/>
      <c r="AH14" s="2">
        <f>IF('Forward Curve'!$E$14=DataValidation!$A$2,Vols!$X14*(1-(SQRT(YEARFRAC($U$6,$U14,2))*(2*$V14))),IF('Forward Curve'!$E$14=DataValidation!$A$3,Vols!$Y14*(1-(SQRT(YEARFRAC($U$6,$U14,2))*(2*$V14))),IF('Forward Curve'!$E$14=DataValidation!$A$5,Vols!$X14*(1-(SQRT(YEARFRAC($U$6,$U14,2))*(2*$V14)))+0.03,IF('Forward Curve'!$E$14=DataValidation!$A$6,Vols!$AF14*(1-(SQRT(YEARFRAC($U$6,$U14,2))*(2*$V14))),IF('Forward Curve'!$E$14=DataValidation!$A$4,Vols!$Z14*(1-(SQRT(YEARFRAC($U$6,$U14,2))*(2*$V14))),IF('Forward Curve'!$E$14=DataValidation!$A$7,Vols!$AY14*(1-(SQRT(YEARFRAC($U$6,$U14,2))*(2*$V14))),""))))))</f>
        <v>-1.6323454132376601E-3</v>
      </c>
      <c r="AI14" s="2">
        <f>IF('Forward Curve'!$E$14=DataValidation!$A$2,Vols!$X14*(1-(SQRT(YEARFRAC($U$6,$U14,2))*(1*$V14))),IF('Forward Curve'!$E$14=DataValidation!$A$3,Vols!$Y14*(1-(SQRT(YEARFRAC($U$6,$U14,2))*(1*$V14))),IF('Forward Curve'!$E$14=DataValidation!$A$5,Vols!$X14*(1-(SQRT(YEARFRAC($U$6,$U14,2))*(1*$V14)))+0.03,IF('Forward Curve'!$E$14=DataValidation!$A$6,Vols!$AF14*(1-(SQRT(YEARFRAC($U$6,$U14,2))*(1*$V14))),IF('Forward Curve'!$E$14=DataValidation!$A$4,Vols!$Z14*(1-(SQRT(YEARFRAC($U$6,$U14,2))*(1*$V14))),IF('Forward Curve'!$E$14=DataValidation!$A$7,Vols!$AY14*(1-(SQRT(YEARFRAC($U$6,$U14,2))*(1*$V14))),""))))))</f>
        <v>2.31677729338117E-3</v>
      </c>
      <c r="AJ14" s="2">
        <f>IF('Forward Curve'!$E$14=DataValidation!$A$2,Vols!$X14*(1+(SQRT(YEARFRAC($U$6,$U14,2))*(1*$V14))),IF('Forward Curve'!$E$14=DataValidation!$A$3,Vols!$Y14*(1+(SQRT(YEARFRAC($U$6,$U14,2))*(1*$V14))),IF('Forward Curve'!$E$14=DataValidation!$A$5,Vols!$X14*(1+(SQRT(YEARFRAC($U$6,$U14,2))*(1*$V14)))+0.03,IF('Forward Curve'!$E$14=DataValidation!$A$6,Vols!$AF14*(1+(SQRT(YEARFRAC($U$6,$U14,2))*(1*$V14))),IF('Forward Curve'!$E$14=DataValidation!$A$4,Vols!$Z14*(1+(SQRT(YEARFRAC($U$6,$U14,2))*(1*$V14))),IF('Forward Curve'!$E$14=DataValidation!$A$7,Vols!$AY14*(1+(SQRT(YEARFRAC($U$6,$U14,2))*(1*$V14))),""))))))</f>
        <v>1.021502270661883E-2</v>
      </c>
      <c r="AK14" s="2">
        <f>IF('Forward Curve'!$E$14=DataValidation!$A$2,Vols!$X14*(1+(SQRT(YEARFRAC($U$6,$U14,2))*(2*$V14))),IF('Forward Curve'!$E$14=DataValidation!$A$3,Vols!$Y14*(1+(SQRT(YEARFRAC($U$6,$U14,2))*(2*$V14))),IF('Forward Curve'!$E$14=DataValidation!$A$5,Vols!$X14*(1+(SQRT(YEARFRAC($U$6,$U14,2))*(2*$V14)))+0.03,IF('Forward Curve'!$E$14=DataValidation!$A$6,Vols!$AF14*(1+(SQRT(YEARFRAC($U$6,$U14,2))*(2*$V14))),IF('Forward Curve'!$E$14=DataValidation!$A$4,Vols!$Z14*(1+(SQRT(YEARFRAC($U$6,$U14,2))*(2*$V14))),IF('Forward Curve'!$E$14=DataValidation!$A$7,Vols!$AY14*(1+(SQRT(YEARFRAC($U$6,$U14,2))*(2*$V14))),""))))))</f>
        <v>1.4164145413237659E-2</v>
      </c>
      <c r="AM14" s="117">
        <f t="shared" si="20"/>
        <v>1.9791666666666668E-3</v>
      </c>
      <c r="AN14" s="2">
        <f>IF('Forward Curve'!$E$14=DataValidation!$A$2,Vols!$AM14,IF('Forward Curve'!$E$14=DataValidation!$A$3,Vols!$AM14+(Vols!$Y14-Vols!$X14),IF('Forward Curve'!$E$14=DataValidation!$A$5,Vols!$AM14+(Vols!$AA14-Vols!$X14),IF('Forward Curve'!$E$14=DataValidation!$A$6,Vols!$AM14+(Vols!$AF14-Vols!$X14),IF('Forward Curve'!$E$14=DataValidation!$A$4,Vols!$AM14+(Vols!$Z14-Vols!$X14),IF('Forward Curve'!$E$14=DataValidation!$A$7,Vols!$AM14+(Vols!$AY14-Vols!$X14)))))))</f>
        <v>1.9791666666666668E-3</v>
      </c>
      <c r="AO14" s="2">
        <f>IF('Forward Curve'!$E$14=DataValidation!$A$2,$X14+0.0025,IF('Forward Curve'!$E$14=DataValidation!$A$3,$Y14+0.0025,IF('Forward Curve'!$E$14=DataValidation!$A$5,Vols!$AA14+0.0025,IF('Forward Curve'!$E$14=DataValidation!$A$6,Vols!$AF14+0.0025,IF('Forward Curve'!$E$14=DataValidation!$A$4,Vols!$Z14+0.0025,IF('Forward Curve'!$E$14=DataValidation!$A$7,Vols!$AY14+0.0025,""))))))</f>
        <v>8.7659000000000001E-3</v>
      </c>
      <c r="AP14" s="2">
        <f>IF('Forward Curve'!$E$14=DataValidation!$A$2,$X14+0.005,IF('Forward Curve'!$E$14=DataValidation!$A$3,$Y14+0.005,IF('Forward Curve'!$E$14=DataValidation!$A$5,Vols!$AA14+0.005,IF('Forward Curve'!$E$14=DataValidation!$A$6,Vols!$AF14+0.005,IF('Forward Curve'!$E$14=DataValidation!$A$4,Vols!$Z14+0.005,IF('Forward Curve'!$E$14=DataValidation!$A$7,Vols!$AY14+0.005,""))))))</f>
        <v>1.1265899999999999E-2</v>
      </c>
      <c r="AR14" s="58">
        <f>IF('Forward Curve'!$E$15=DataValidation!$B$2,Vols!$AK14,IF('Forward Curve'!$E$15=DataValidation!$B$3,Vols!$AJ14,IF('Forward Curve'!$E$15=DataValidation!$B$4,Vols!$AI14,IF('Forward Curve'!$E$15=DataValidation!$B$5,Vols!$AH14,IF('Forward Curve'!$E$15=DataValidation!$B$7,$AN14,IF('Forward Curve'!$E$15=DataValidation!$B$8,Vols!$AO14,IF('Forward Curve'!$E$15=DataValidation!$B$9,Vols!$AP14,"ERROR")))))))</f>
        <v>1.021502270661883E-2</v>
      </c>
      <c r="AS14" s="58"/>
      <c r="AT14" s="59"/>
      <c r="AU14" s="68">
        <v>9</v>
      </c>
      <c r="AV14" s="70">
        <f t="shared" si="19"/>
        <v>44801</v>
      </c>
      <c r="AW14" s="87">
        <f t="shared" si="5"/>
        <v>7.7419000000000003E-3</v>
      </c>
      <c r="AY14" s="2">
        <f t="shared" si="6"/>
        <v>1.6258375000000002E-2</v>
      </c>
      <c r="BA14" s="3">
        <f t="shared" si="7"/>
        <v>1.1258375000000001E-2</v>
      </c>
      <c r="BB14" s="3">
        <f t="shared" si="8"/>
        <v>1.3758375000000002E-2</v>
      </c>
      <c r="BC14" s="3">
        <f t="shared" si="9"/>
        <v>1.8758375000000001E-2</v>
      </c>
      <c r="BD14" s="3">
        <f t="shared" si="10"/>
        <v>2.1258375000000003E-2</v>
      </c>
      <c r="BF14" s="2">
        <f>IF('Forward Curve'!$E$16=DataValidation!$B$11,Vols!BA14,IF('Forward Curve'!$E$16=DataValidation!$B$12,Vols!BB14,IF('Forward Curve'!$E$16=DataValidation!$B$13,Vols!BC14,IF('Forward Curve'!$E$16=DataValidation!$B$14,Vols!BD14,""))))</f>
        <v>1.8758375000000001E-2</v>
      </c>
    </row>
    <row r="15" spans="2:58" x14ac:dyDescent="0.25">
      <c r="B15" s="71">
        <f t="shared" si="11"/>
        <v>44832</v>
      </c>
      <c r="C15" s="78">
        <v>75.349999999999994</v>
      </c>
      <c r="D15" s="2"/>
      <c r="E15" s="79">
        <v>0.76615</v>
      </c>
      <c r="F15" s="79">
        <v>0.85097</v>
      </c>
      <c r="G15" s="79">
        <v>0.79888999999999999</v>
      </c>
      <c r="H15" s="80">
        <v>3.86937</v>
      </c>
      <c r="I15" s="83"/>
      <c r="J15" s="106">
        <v>44832</v>
      </c>
      <c r="K15" s="107">
        <v>0.61846999999999996</v>
      </c>
      <c r="L15" s="83"/>
      <c r="M15" s="68">
        <f t="shared" si="12"/>
        <v>28</v>
      </c>
      <c r="N15" s="69">
        <v>1.6290199999999999</v>
      </c>
      <c r="O15" s="68">
        <f t="shared" si="13"/>
        <v>29</v>
      </c>
      <c r="P15" s="69">
        <v>1.6290500000000001</v>
      </c>
      <c r="Q15" s="68">
        <f t="shared" si="14"/>
        <v>30</v>
      </c>
      <c r="R15" s="69">
        <v>1.6290500000000001</v>
      </c>
      <c r="S15" s="83"/>
      <c r="U15" s="71">
        <f>'Forward Curve'!$G15</f>
        <v>44832</v>
      </c>
      <c r="V15" s="84">
        <f t="shared" si="0"/>
        <v>0.75349999999999995</v>
      </c>
      <c r="W15" s="58"/>
      <c r="X15" s="58">
        <f t="shared" si="1"/>
        <v>7.6614999999999999E-3</v>
      </c>
      <c r="Y15" s="58">
        <f t="shared" si="2"/>
        <v>8.5097000000000003E-3</v>
      </c>
      <c r="Z15" s="58">
        <f t="shared" si="3"/>
        <v>7.9889000000000002E-3</v>
      </c>
      <c r="AA15" s="86">
        <f t="shared" si="4"/>
        <v>3.8693699999999998E-2</v>
      </c>
      <c r="AB15" s="86"/>
      <c r="AC15" s="113">
        <f t="shared" si="16"/>
        <v>44569</v>
      </c>
      <c r="AD15" s="114">
        <f t="shared" si="17"/>
        <v>5.3069999999999994E-4</v>
      </c>
      <c r="AE15" s="113">
        <f t="shared" si="18"/>
        <v>44832</v>
      </c>
      <c r="AF15" s="115">
        <f t="shared" si="15"/>
        <v>6.1846999999999996E-3</v>
      </c>
      <c r="AG15" s="3"/>
      <c r="AH15" s="2">
        <f>IF('Forward Curve'!$E$14=DataValidation!$A$2,Vols!$X15*(1-(SQRT(YEARFRAC($U$6,$U15,2))*(2*$V15))),IF('Forward Curve'!$E$14=DataValidation!$A$3,Vols!$Y15*(1-(SQRT(YEARFRAC($U$6,$U15,2))*(2*$V15))),IF('Forward Curve'!$E$14=DataValidation!$A$5,Vols!$X15*(1-(SQRT(YEARFRAC($U$6,$U15,2))*(2*$V15)))+0.03,IF('Forward Curve'!$E$14=DataValidation!$A$6,Vols!$AF15*(1-(SQRT(YEARFRAC($U$6,$U15,2))*(2*$V15))),IF('Forward Curve'!$E$14=DataValidation!$A$4,Vols!$Z15*(1-(SQRT(YEARFRAC($U$6,$U15,2))*(2*$V15))),IF('Forward Curve'!$E$14=DataValidation!$A$7,Vols!$AY15*(1-(SQRT(YEARFRAC($U$6,$U15,2))*(2*$V15))),""))))))</f>
        <v>-2.3744909234376475E-3</v>
      </c>
      <c r="AI15" s="2">
        <f>IF('Forward Curve'!$E$14=DataValidation!$A$2,Vols!$X15*(1-(SQRT(YEARFRAC($U$6,$U15,2))*(1*$V15))),IF('Forward Curve'!$E$14=DataValidation!$A$3,Vols!$Y15*(1-(SQRT(YEARFRAC($U$6,$U15,2))*(1*$V15))),IF('Forward Curve'!$E$14=DataValidation!$A$5,Vols!$X15*(1-(SQRT(YEARFRAC($U$6,$U15,2))*(1*$V15)))+0.03,IF('Forward Curve'!$E$14=DataValidation!$A$6,Vols!$AF15*(1-(SQRT(YEARFRAC($U$6,$U15,2))*(1*$V15))),IF('Forward Curve'!$E$14=DataValidation!$A$4,Vols!$Z15*(1-(SQRT(YEARFRAC($U$6,$U15,2))*(1*$V15))),IF('Forward Curve'!$E$14=DataValidation!$A$7,Vols!$AY15*(1-(SQRT(YEARFRAC($U$6,$U15,2))*(1*$V15))),""))))))</f>
        <v>2.6435045382811762E-3</v>
      </c>
      <c r="AJ15" s="2">
        <f>IF('Forward Curve'!$E$14=DataValidation!$A$2,Vols!$X15*(1+(SQRT(YEARFRAC($U$6,$U15,2))*(1*$V15))),IF('Forward Curve'!$E$14=DataValidation!$A$3,Vols!$Y15*(1+(SQRT(YEARFRAC($U$6,$U15,2))*(1*$V15))),IF('Forward Curve'!$E$14=DataValidation!$A$5,Vols!$X15*(1+(SQRT(YEARFRAC($U$6,$U15,2))*(1*$V15)))+0.03,IF('Forward Curve'!$E$14=DataValidation!$A$6,Vols!$AF15*(1+(SQRT(YEARFRAC($U$6,$U15,2))*(1*$V15))),IF('Forward Curve'!$E$14=DataValidation!$A$4,Vols!$Z15*(1+(SQRT(YEARFRAC($U$6,$U15,2))*(1*$V15))),IF('Forward Curve'!$E$14=DataValidation!$A$7,Vols!$AY15*(1+(SQRT(YEARFRAC($U$6,$U15,2))*(1*$V15))),""))))))</f>
        <v>1.2679495461718824E-2</v>
      </c>
      <c r="AK15" s="2">
        <f>IF('Forward Curve'!$E$14=DataValidation!$A$2,Vols!$X15*(1+(SQRT(YEARFRAC($U$6,$U15,2))*(2*$V15))),IF('Forward Curve'!$E$14=DataValidation!$A$3,Vols!$Y15*(1+(SQRT(YEARFRAC($U$6,$U15,2))*(2*$V15))),IF('Forward Curve'!$E$14=DataValidation!$A$5,Vols!$X15*(1+(SQRT(YEARFRAC($U$6,$U15,2))*(2*$V15)))+0.03,IF('Forward Curve'!$E$14=DataValidation!$A$6,Vols!$AF15*(1+(SQRT(YEARFRAC($U$6,$U15,2))*(2*$V15))),IF('Forward Curve'!$E$14=DataValidation!$A$4,Vols!$Z15*(1+(SQRT(YEARFRAC($U$6,$U15,2))*(2*$V15))),IF('Forward Curve'!$E$14=DataValidation!$A$7,Vols!$AY15*(1+(SQRT(YEARFRAC($U$6,$U15,2))*(2*$V15))),""))))))</f>
        <v>1.7697490923437646E-2</v>
      </c>
      <c r="AM15" s="117">
        <f t="shared" si="20"/>
        <v>2.0833333333333333E-3</v>
      </c>
      <c r="AN15" s="2">
        <f>IF('Forward Curve'!$E$14=DataValidation!$A$2,Vols!$AM15,IF('Forward Curve'!$E$14=DataValidation!$A$3,Vols!$AM15+(Vols!$Y15-Vols!$X15),IF('Forward Curve'!$E$14=DataValidation!$A$5,Vols!$AM15+(Vols!$AA15-Vols!$X15),IF('Forward Curve'!$E$14=DataValidation!$A$6,Vols!$AM15+(Vols!$AF15-Vols!$X15),IF('Forward Curve'!$E$14=DataValidation!$A$4,Vols!$AM15+(Vols!$Z15-Vols!$X15),IF('Forward Curve'!$E$14=DataValidation!$A$7,Vols!$AM15+(Vols!$AY15-Vols!$X15)))))))</f>
        <v>2.0833333333333333E-3</v>
      </c>
      <c r="AO15" s="2">
        <f>IF('Forward Curve'!$E$14=DataValidation!$A$2,$X15+0.0025,IF('Forward Curve'!$E$14=DataValidation!$A$3,$Y15+0.0025,IF('Forward Curve'!$E$14=DataValidation!$A$5,Vols!$AA15+0.0025,IF('Forward Curve'!$E$14=DataValidation!$A$6,Vols!$AF15+0.0025,IF('Forward Curve'!$E$14=DataValidation!$A$4,Vols!$Z15+0.0025,IF('Forward Curve'!$E$14=DataValidation!$A$7,Vols!$AY15+0.0025,""))))))</f>
        <v>1.01615E-2</v>
      </c>
      <c r="AP15" s="2">
        <f>IF('Forward Curve'!$E$14=DataValidation!$A$2,$X15+0.005,IF('Forward Curve'!$E$14=DataValidation!$A$3,$Y15+0.005,IF('Forward Curve'!$E$14=DataValidation!$A$5,Vols!$AA15+0.005,IF('Forward Curve'!$E$14=DataValidation!$A$6,Vols!$AF15+0.005,IF('Forward Curve'!$E$14=DataValidation!$A$4,Vols!$Z15+0.005,IF('Forward Curve'!$E$14=DataValidation!$A$7,Vols!$AY15+0.005,""))))))</f>
        <v>1.2661499999999999E-2</v>
      </c>
      <c r="AR15" s="58">
        <f>IF('Forward Curve'!$E$15=DataValidation!$B$2,Vols!$AK15,IF('Forward Curve'!$E$15=DataValidation!$B$3,Vols!$AJ15,IF('Forward Curve'!$E$15=DataValidation!$B$4,Vols!$AI15,IF('Forward Curve'!$E$15=DataValidation!$B$5,Vols!$AH15,IF('Forward Curve'!$E$15=DataValidation!$B$7,$AN15,IF('Forward Curve'!$E$15=DataValidation!$B$8,Vols!$AO15,IF('Forward Curve'!$E$15=DataValidation!$B$9,Vols!$AP15,"ERROR")))))))</f>
        <v>1.2679495461718824E-2</v>
      </c>
      <c r="AS15" s="58"/>
      <c r="AT15" s="59"/>
      <c r="AU15" s="68">
        <v>10</v>
      </c>
      <c r="AV15" s="70">
        <f t="shared" si="19"/>
        <v>44832</v>
      </c>
      <c r="AW15" s="87">
        <f t="shared" si="5"/>
        <v>8.4644999999999998E-3</v>
      </c>
      <c r="AY15" s="2">
        <f t="shared" si="6"/>
        <v>1.6361188333333335E-2</v>
      </c>
      <c r="BA15" s="3">
        <f t="shared" si="7"/>
        <v>1.1361188333333334E-2</v>
      </c>
      <c r="BB15" s="3">
        <f t="shared" si="8"/>
        <v>1.3861188333333335E-2</v>
      </c>
      <c r="BC15" s="3">
        <f t="shared" si="9"/>
        <v>1.8861188333333334E-2</v>
      </c>
      <c r="BD15" s="3">
        <f t="shared" si="10"/>
        <v>2.1361188333333336E-2</v>
      </c>
      <c r="BF15" s="2">
        <f>IF('Forward Curve'!$E$16=DataValidation!$B$11,Vols!BA15,IF('Forward Curve'!$E$16=DataValidation!$B$12,Vols!BB15,IF('Forward Curve'!$E$16=DataValidation!$B$13,Vols!BC15,IF('Forward Curve'!$E$16=DataValidation!$B$14,Vols!BD15,""))))</f>
        <v>1.8861188333333334E-2</v>
      </c>
    </row>
    <row r="16" spans="2:58" x14ac:dyDescent="0.25">
      <c r="B16" s="71">
        <f t="shared" si="11"/>
        <v>44862</v>
      </c>
      <c r="C16" s="78">
        <v>79.02</v>
      </c>
      <c r="D16" s="2"/>
      <c r="E16" s="79">
        <v>0.76614000000000004</v>
      </c>
      <c r="F16" s="79">
        <v>0.93213999999999997</v>
      </c>
      <c r="G16" s="79">
        <v>0.81777999999999995</v>
      </c>
      <c r="H16" s="80">
        <v>3.8689</v>
      </c>
      <c r="I16" s="83"/>
      <c r="J16" s="106">
        <v>44861</v>
      </c>
      <c r="K16" s="107">
        <v>0.69006000000000001</v>
      </c>
      <c r="L16" s="83"/>
      <c r="M16" s="68">
        <f t="shared" si="12"/>
        <v>31</v>
      </c>
      <c r="N16" s="69">
        <v>1.6290899999999999</v>
      </c>
      <c r="O16" s="68">
        <f t="shared" si="13"/>
        <v>32</v>
      </c>
      <c r="P16" s="69">
        <v>1.6290899999999999</v>
      </c>
      <c r="Q16" s="68">
        <f t="shared" si="14"/>
        <v>33</v>
      </c>
      <c r="R16" s="69">
        <v>1.6290199999999999</v>
      </c>
      <c r="S16" s="83"/>
      <c r="U16" s="71">
        <f>'Forward Curve'!$G16</f>
        <v>44862</v>
      </c>
      <c r="V16" s="84">
        <f t="shared" si="0"/>
        <v>0.79020000000000001</v>
      </c>
      <c r="W16" s="58"/>
      <c r="X16" s="58">
        <f t="shared" si="1"/>
        <v>7.6614000000000005E-3</v>
      </c>
      <c r="Y16" s="58">
        <f t="shared" si="2"/>
        <v>9.3214000000000005E-3</v>
      </c>
      <c r="Z16" s="58">
        <f t="shared" si="3"/>
        <v>8.177799999999999E-3</v>
      </c>
      <c r="AA16" s="86">
        <f t="shared" si="4"/>
        <v>3.8689000000000001E-2</v>
      </c>
      <c r="AB16" s="86"/>
      <c r="AC16" s="113">
        <f t="shared" si="16"/>
        <v>44570</v>
      </c>
      <c r="AD16" s="114">
        <f t="shared" si="17"/>
        <v>5.3069999999999994E-4</v>
      </c>
      <c r="AE16" s="113">
        <f t="shared" si="18"/>
        <v>44862</v>
      </c>
      <c r="AF16" s="115">
        <f t="shared" si="15"/>
        <v>6.9005999999999998E-3</v>
      </c>
      <c r="AG16" s="3"/>
      <c r="AH16" s="2">
        <f>IF('Forward Curve'!$E$14=DataValidation!$A$2,Vols!$X16*(1-(SQRT(YEARFRAC($U$6,$U16,2))*(2*$V16))),IF('Forward Curve'!$E$14=DataValidation!$A$3,Vols!$Y16*(1-(SQRT(YEARFRAC($U$6,$U16,2))*(2*$V16))),IF('Forward Curve'!$E$14=DataValidation!$A$5,Vols!$X16*(1-(SQRT(YEARFRAC($U$6,$U16,2))*(2*$V16)))+0.03,IF('Forward Curve'!$E$14=DataValidation!$A$6,Vols!$AF16*(1-(SQRT(YEARFRAC($U$6,$U16,2))*(2*$V16))),IF('Forward Curve'!$E$14=DataValidation!$A$4,Vols!$Z16*(1-(SQRT(YEARFRAC($U$6,$U16,2))*(2*$V16))),IF('Forward Curve'!$E$14=DataValidation!$A$7,Vols!$AY16*(1-(SQRT(YEARFRAC($U$6,$U16,2))*(2*$V16))),""))))))</f>
        <v>-3.4284936011843284E-3</v>
      </c>
      <c r="AI16" s="2">
        <f>IF('Forward Curve'!$E$14=DataValidation!$A$2,Vols!$X16*(1-(SQRT(YEARFRAC($U$6,$U16,2))*(1*$V16))),IF('Forward Curve'!$E$14=DataValidation!$A$3,Vols!$Y16*(1-(SQRT(YEARFRAC($U$6,$U16,2))*(1*$V16))),IF('Forward Curve'!$E$14=DataValidation!$A$5,Vols!$X16*(1-(SQRT(YEARFRAC($U$6,$U16,2))*(1*$V16)))+0.03,IF('Forward Curve'!$E$14=DataValidation!$A$6,Vols!$AF16*(1-(SQRT(YEARFRAC($U$6,$U16,2))*(1*$V16))),IF('Forward Curve'!$E$14=DataValidation!$A$4,Vols!$Z16*(1-(SQRT(YEARFRAC($U$6,$U16,2))*(1*$V16))),IF('Forward Curve'!$E$14=DataValidation!$A$7,Vols!$AY16*(1-(SQRT(YEARFRAC($U$6,$U16,2))*(1*$V16))),""))))))</f>
        <v>2.1164531994078361E-3</v>
      </c>
      <c r="AJ16" s="2">
        <f>IF('Forward Curve'!$E$14=DataValidation!$A$2,Vols!$X16*(1+(SQRT(YEARFRAC($U$6,$U16,2))*(1*$V16))),IF('Forward Curve'!$E$14=DataValidation!$A$3,Vols!$Y16*(1+(SQRT(YEARFRAC($U$6,$U16,2))*(1*$V16))),IF('Forward Curve'!$E$14=DataValidation!$A$5,Vols!$X16*(1+(SQRT(YEARFRAC($U$6,$U16,2))*(1*$V16)))+0.03,IF('Forward Curve'!$E$14=DataValidation!$A$6,Vols!$AF16*(1+(SQRT(YEARFRAC($U$6,$U16,2))*(1*$V16))),IF('Forward Curve'!$E$14=DataValidation!$A$4,Vols!$Z16*(1+(SQRT(YEARFRAC($U$6,$U16,2))*(1*$V16))),IF('Forward Curve'!$E$14=DataValidation!$A$7,Vols!$AY16*(1+(SQRT(YEARFRAC($U$6,$U16,2))*(1*$V16))),""))))))</f>
        <v>1.3206346800592164E-2</v>
      </c>
      <c r="AK16" s="2">
        <f>IF('Forward Curve'!$E$14=DataValidation!$A$2,Vols!$X16*(1+(SQRT(YEARFRAC($U$6,$U16,2))*(2*$V16))),IF('Forward Curve'!$E$14=DataValidation!$A$3,Vols!$Y16*(1+(SQRT(YEARFRAC($U$6,$U16,2))*(2*$V16))),IF('Forward Curve'!$E$14=DataValidation!$A$5,Vols!$X16*(1+(SQRT(YEARFRAC($U$6,$U16,2))*(2*$V16)))+0.03,IF('Forward Curve'!$E$14=DataValidation!$A$6,Vols!$AF16*(1+(SQRT(YEARFRAC($U$6,$U16,2))*(2*$V16))),IF('Forward Curve'!$E$14=DataValidation!$A$4,Vols!$Z16*(1+(SQRT(YEARFRAC($U$6,$U16,2))*(2*$V16))),IF('Forward Curve'!$E$14=DataValidation!$A$7,Vols!$AY16*(1+(SQRT(YEARFRAC($U$6,$U16,2))*(2*$V16))),""))))))</f>
        <v>1.875129360118433E-2</v>
      </c>
      <c r="AM16" s="117">
        <f t="shared" si="20"/>
        <v>2.1874999999999998E-3</v>
      </c>
      <c r="AN16" s="2">
        <f>IF('Forward Curve'!$E$14=DataValidation!$A$2,Vols!$AM16,IF('Forward Curve'!$E$14=DataValidation!$A$3,Vols!$AM16+(Vols!$Y16-Vols!$X16),IF('Forward Curve'!$E$14=DataValidation!$A$5,Vols!$AM16+(Vols!$AA16-Vols!$X16),IF('Forward Curve'!$E$14=DataValidation!$A$6,Vols!$AM16+(Vols!$AF16-Vols!$X16),IF('Forward Curve'!$E$14=DataValidation!$A$4,Vols!$AM16+(Vols!$Z16-Vols!$X16),IF('Forward Curve'!$E$14=DataValidation!$A$7,Vols!$AM16+(Vols!$AY16-Vols!$X16)))))))</f>
        <v>2.1874999999999998E-3</v>
      </c>
      <c r="AO16" s="2">
        <f>IF('Forward Curve'!$E$14=DataValidation!$A$2,$X16+0.0025,IF('Forward Curve'!$E$14=DataValidation!$A$3,$Y16+0.0025,IF('Forward Curve'!$E$14=DataValidation!$A$5,Vols!$AA16+0.0025,IF('Forward Curve'!$E$14=DataValidation!$A$6,Vols!$AF16+0.0025,IF('Forward Curve'!$E$14=DataValidation!$A$4,Vols!$Z16+0.0025,IF('Forward Curve'!$E$14=DataValidation!$A$7,Vols!$AY16+0.0025,""))))))</f>
        <v>1.0161400000000001E-2</v>
      </c>
      <c r="AP16" s="2">
        <f>IF('Forward Curve'!$E$14=DataValidation!$A$2,$X16+0.005,IF('Forward Curve'!$E$14=DataValidation!$A$3,$Y16+0.005,IF('Forward Curve'!$E$14=DataValidation!$A$5,Vols!$AA16+0.005,IF('Forward Curve'!$E$14=DataValidation!$A$6,Vols!$AF16+0.005,IF('Forward Curve'!$E$14=DataValidation!$A$4,Vols!$Z16+0.005,IF('Forward Curve'!$E$14=DataValidation!$A$7,Vols!$AY16+0.005,""))))))</f>
        <v>1.26614E-2</v>
      </c>
      <c r="AR16" s="58">
        <f>IF('Forward Curve'!$E$15=DataValidation!$B$2,Vols!$AK16,IF('Forward Curve'!$E$15=DataValidation!$B$3,Vols!$AJ16,IF('Forward Curve'!$E$15=DataValidation!$B$4,Vols!$AI16,IF('Forward Curve'!$E$15=DataValidation!$B$5,Vols!$AH16,IF('Forward Curve'!$E$15=DataValidation!$B$7,$AN16,IF('Forward Curve'!$E$15=DataValidation!$B$8,Vols!$AO16,IF('Forward Curve'!$E$15=DataValidation!$B$9,Vols!$AP16,"ERROR")))))))</f>
        <v>1.3206346800592164E-2</v>
      </c>
      <c r="AS16" s="58"/>
      <c r="AT16" s="59"/>
      <c r="AU16" s="68">
        <v>11</v>
      </c>
      <c r="AV16" s="70">
        <f t="shared" si="19"/>
        <v>44862</v>
      </c>
      <c r="AW16" s="87">
        <f t="shared" si="5"/>
        <v>9.2826999999999996E-3</v>
      </c>
      <c r="AY16" s="2">
        <f t="shared" si="6"/>
        <v>1.6457980000000001E-2</v>
      </c>
      <c r="BA16" s="3">
        <f t="shared" si="7"/>
        <v>1.145798E-2</v>
      </c>
      <c r="BB16" s="3">
        <f t="shared" si="8"/>
        <v>1.395798E-2</v>
      </c>
      <c r="BC16" s="3">
        <f t="shared" si="9"/>
        <v>1.8957979999999999E-2</v>
      </c>
      <c r="BD16" s="3">
        <f t="shared" si="10"/>
        <v>2.1457980000000001E-2</v>
      </c>
      <c r="BF16" s="2">
        <f>IF('Forward Curve'!$E$16=DataValidation!$B$11,Vols!BA16,IF('Forward Curve'!$E$16=DataValidation!$B$12,Vols!BB16,IF('Forward Curve'!$E$16=DataValidation!$B$13,Vols!BC16,IF('Forward Curve'!$E$16=DataValidation!$B$14,Vols!BD16,""))))</f>
        <v>1.8957979999999999E-2</v>
      </c>
    </row>
    <row r="17" spans="2:58" x14ac:dyDescent="0.25">
      <c r="B17" s="71">
        <f t="shared" si="11"/>
        <v>44893</v>
      </c>
      <c r="C17" s="78">
        <v>79.7</v>
      </c>
      <c r="D17" s="2"/>
      <c r="E17" s="79">
        <v>0.8609</v>
      </c>
      <c r="F17" s="79">
        <v>1.0072700000000001</v>
      </c>
      <c r="G17" s="79">
        <v>0.81777999999999995</v>
      </c>
      <c r="H17" s="80">
        <v>3.86877</v>
      </c>
      <c r="I17" s="83"/>
      <c r="J17" s="106">
        <v>44893</v>
      </c>
      <c r="K17" s="107">
        <v>0.75678999999999996</v>
      </c>
      <c r="L17" s="83"/>
      <c r="M17" s="68">
        <f t="shared" si="12"/>
        <v>34</v>
      </c>
      <c r="N17" s="69">
        <v>1.6290500000000001</v>
      </c>
      <c r="O17" s="68">
        <f t="shared" si="13"/>
        <v>35</v>
      </c>
      <c r="P17" s="69">
        <v>1.6314900000000001</v>
      </c>
      <c r="Q17" s="68">
        <f t="shared" si="14"/>
        <v>36</v>
      </c>
      <c r="R17" s="69">
        <v>1.63443</v>
      </c>
      <c r="S17" s="83"/>
      <c r="U17" s="71">
        <f>'Forward Curve'!$G17</f>
        <v>44893</v>
      </c>
      <c r="V17" s="84">
        <f t="shared" si="0"/>
        <v>0.79700000000000004</v>
      </c>
      <c r="W17" s="58"/>
      <c r="X17" s="58">
        <f t="shared" si="1"/>
        <v>8.6090000000000003E-3</v>
      </c>
      <c r="Y17" s="58">
        <f t="shared" si="2"/>
        <v>1.00727E-2</v>
      </c>
      <c r="Z17" s="58">
        <f t="shared" si="3"/>
        <v>8.177799999999999E-3</v>
      </c>
      <c r="AA17" s="86">
        <f t="shared" si="4"/>
        <v>3.8687699999999998E-2</v>
      </c>
      <c r="AB17" s="86"/>
      <c r="AC17" s="113">
        <f t="shared" si="16"/>
        <v>44571</v>
      </c>
      <c r="AD17" s="114">
        <f t="shared" si="17"/>
        <v>5.3069999999999994E-4</v>
      </c>
      <c r="AE17" s="113">
        <f t="shared" si="18"/>
        <v>44893</v>
      </c>
      <c r="AF17" s="115">
        <f t="shared" si="15"/>
        <v>7.5678999999999998E-3</v>
      </c>
      <c r="AG17" s="3"/>
      <c r="AH17" s="2">
        <f>IF('Forward Curve'!$E$14=DataValidation!$A$2,Vols!$X17*(1-(SQRT(YEARFRAC($U$6,$U17,2))*(2*$V17))),IF('Forward Curve'!$E$14=DataValidation!$A$3,Vols!$Y17*(1-(SQRT(YEARFRAC($U$6,$U17,2))*(2*$V17))),IF('Forward Curve'!$E$14=DataValidation!$A$5,Vols!$X17*(1-(SQRT(YEARFRAC($U$6,$U17,2))*(2*$V17)))+0.03,IF('Forward Curve'!$E$14=DataValidation!$A$6,Vols!$AF17*(1-(SQRT(YEARFRAC($U$6,$U17,2))*(2*$V17))),IF('Forward Curve'!$E$14=DataValidation!$A$4,Vols!$Z17*(1-(SQRT(YEARFRAC($U$6,$U17,2))*(2*$V17))),IF('Forward Curve'!$E$14=DataValidation!$A$7,Vols!$AY17*(1-(SQRT(YEARFRAC($U$6,$U17,2))*(2*$V17))),""))))))</f>
        <v>-4.5891144845382117E-3</v>
      </c>
      <c r="AI17" s="2">
        <f>IF('Forward Curve'!$E$14=DataValidation!$A$2,Vols!$X17*(1-(SQRT(YEARFRAC($U$6,$U17,2))*(1*$V17))),IF('Forward Curve'!$E$14=DataValidation!$A$3,Vols!$Y17*(1-(SQRT(YEARFRAC($U$6,$U17,2))*(1*$V17))),IF('Forward Curve'!$E$14=DataValidation!$A$5,Vols!$X17*(1-(SQRT(YEARFRAC($U$6,$U17,2))*(1*$V17)))+0.03,IF('Forward Curve'!$E$14=DataValidation!$A$6,Vols!$AF17*(1-(SQRT(YEARFRAC($U$6,$U17,2))*(1*$V17))),IF('Forward Curve'!$E$14=DataValidation!$A$4,Vols!$Z17*(1-(SQRT(YEARFRAC($U$6,$U17,2))*(1*$V17))),IF('Forward Curve'!$E$14=DataValidation!$A$7,Vols!$AY17*(1-(SQRT(YEARFRAC($U$6,$U17,2))*(1*$V17))),""))))))</f>
        <v>2.0099427577308943E-3</v>
      </c>
      <c r="AJ17" s="2">
        <f>IF('Forward Curve'!$E$14=DataValidation!$A$2,Vols!$X17*(1+(SQRT(YEARFRAC($U$6,$U17,2))*(1*$V17))),IF('Forward Curve'!$E$14=DataValidation!$A$3,Vols!$Y17*(1+(SQRT(YEARFRAC($U$6,$U17,2))*(1*$V17))),IF('Forward Curve'!$E$14=DataValidation!$A$5,Vols!$X17*(1+(SQRT(YEARFRAC($U$6,$U17,2))*(1*$V17)))+0.03,IF('Forward Curve'!$E$14=DataValidation!$A$6,Vols!$AF17*(1+(SQRT(YEARFRAC($U$6,$U17,2))*(1*$V17))),IF('Forward Curve'!$E$14=DataValidation!$A$4,Vols!$Z17*(1+(SQRT(YEARFRAC($U$6,$U17,2))*(1*$V17))),IF('Forward Curve'!$E$14=DataValidation!$A$7,Vols!$AY17*(1+(SQRT(YEARFRAC($U$6,$U17,2))*(1*$V17))),""))))))</f>
        <v>1.5208057242269108E-2</v>
      </c>
      <c r="AK17" s="2">
        <f>IF('Forward Curve'!$E$14=DataValidation!$A$2,Vols!$X17*(1+(SQRT(YEARFRAC($U$6,$U17,2))*(2*$V17))),IF('Forward Curve'!$E$14=DataValidation!$A$3,Vols!$Y17*(1+(SQRT(YEARFRAC($U$6,$U17,2))*(2*$V17))),IF('Forward Curve'!$E$14=DataValidation!$A$5,Vols!$X17*(1+(SQRT(YEARFRAC($U$6,$U17,2))*(2*$V17)))+0.03,IF('Forward Curve'!$E$14=DataValidation!$A$6,Vols!$AF17*(1+(SQRT(YEARFRAC($U$6,$U17,2))*(2*$V17))),IF('Forward Curve'!$E$14=DataValidation!$A$4,Vols!$Z17*(1+(SQRT(YEARFRAC($U$6,$U17,2))*(2*$V17))),IF('Forward Curve'!$E$14=DataValidation!$A$7,Vols!$AY17*(1+(SQRT(YEARFRAC($U$6,$U17,2))*(2*$V17))),""))))))</f>
        <v>2.1807114484538214E-2</v>
      </c>
      <c r="AM17" s="117">
        <f t="shared" si="20"/>
        <v>2.2916666666666662E-3</v>
      </c>
      <c r="AN17" s="2">
        <f>IF('Forward Curve'!$E$14=DataValidation!$A$2,Vols!$AM17,IF('Forward Curve'!$E$14=DataValidation!$A$3,Vols!$AM17+(Vols!$Y17-Vols!$X17),IF('Forward Curve'!$E$14=DataValidation!$A$5,Vols!$AM17+(Vols!$AA17-Vols!$X17),IF('Forward Curve'!$E$14=DataValidation!$A$6,Vols!$AM17+(Vols!$AF17-Vols!$X17),IF('Forward Curve'!$E$14=DataValidation!$A$4,Vols!$AM17+(Vols!$Z17-Vols!$X17),IF('Forward Curve'!$E$14=DataValidation!$A$7,Vols!$AM17+(Vols!$AY17-Vols!$X17)))))))</f>
        <v>2.2916666666666662E-3</v>
      </c>
      <c r="AO17" s="2">
        <f>IF('Forward Curve'!$E$14=DataValidation!$A$2,$X17+0.0025,IF('Forward Curve'!$E$14=DataValidation!$A$3,$Y17+0.0025,IF('Forward Curve'!$E$14=DataValidation!$A$5,Vols!$AA17+0.0025,IF('Forward Curve'!$E$14=DataValidation!$A$6,Vols!$AF17+0.0025,IF('Forward Curve'!$E$14=DataValidation!$A$4,Vols!$Z17+0.0025,IF('Forward Curve'!$E$14=DataValidation!$A$7,Vols!$AY17+0.0025,""))))))</f>
        <v>1.1109000000000001E-2</v>
      </c>
      <c r="AP17" s="2">
        <f>IF('Forward Curve'!$E$14=DataValidation!$A$2,$X17+0.005,IF('Forward Curve'!$E$14=DataValidation!$A$3,$Y17+0.005,IF('Forward Curve'!$E$14=DataValidation!$A$5,Vols!$AA17+0.005,IF('Forward Curve'!$E$14=DataValidation!$A$6,Vols!$AF17+0.005,IF('Forward Curve'!$E$14=DataValidation!$A$4,Vols!$Z17+0.005,IF('Forward Curve'!$E$14=DataValidation!$A$7,Vols!$AY17+0.005,""))))))</f>
        <v>1.3609E-2</v>
      </c>
      <c r="AR17" s="58">
        <f>IF('Forward Curve'!$E$15=DataValidation!$B$2,Vols!$AK17,IF('Forward Curve'!$E$15=DataValidation!$B$3,Vols!$AJ17,IF('Forward Curve'!$E$15=DataValidation!$B$4,Vols!$AI17,IF('Forward Curve'!$E$15=DataValidation!$B$5,Vols!$AH17,IF('Forward Curve'!$E$15=DataValidation!$B$7,$AN17,IF('Forward Curve'!$E$15=DataValidation!$B$8,Vols!$AO17,IF('Forward Curve'!$E$15=DataValidation!$B$9,Vols!$AP17,"ERROR")))))))</f>
        <v>1.5208057242269108E-2</v>
      </c>
      <c r="AS17" s="58"/>
      <c r="AT17" s="59"/>
      <c r="AU17" s="68">
        <v>12</v>
      </c>
      <c r="AV17" s="70">
        <f t="shared" si="19"/>
        <v>44893</v>
      </c>
      <c r="AW17" s="87">
        <f t="shared" si="5"/>
        <v>1.0091000000000001E-2</v>
      </c>
      <c r="AY17" s="2">
        <f t="shared" si="6"/>
        <v>1.6546658333333328E-2</v>
      </c>
      <c r="BA17" s="3">
        <f t="shared" si="7"/>
        <v>1.1546658333333328E-2</v>
      </c>
      <c r="BB17" s="3">
        <f t="shared" si="8"/>
        <v>1.4046658333333328E-2</v>
      </c>
      <c r="BC17" s="3">
        <f t="shared" si="9"/>
        <v>1.9046658333333327E-2</v>
      </c>
      <c r="BD17" s="3">
        <f t="shared" si="10"/>
        <v>2.1546658333333329E-2</v>
      </c>
      <c r="BF17" s="2">
        <f>IF('Forward Curve'!$E$16=DataValidation!$B$11,Vols!BA17,IF('Forward Curve'!$E$16=DataValidation!$B$12,Vols!BB17,IF('Forward Curve'!$E$16=DataValidation!$B$13,Vols!BC17,IF('Forward Curve'!$E$16=DataValidation!$B$14,Vols!BD17,""))))</f>
        <v>1.9046658333333327E-2</v>
      </c>
    </row>
    <row r="18" spans="2:58" x14ac:dyDescent="0.25">
      <c r="B18" s="71">
        <f t="shared" si="11"/>
        <v>44923</v>
      </c>
      <c r="C18" s="78">
        <v>80.709999999999994</v>
      </c>
      <c r="D18" s="2"/>
      <c r="E18" s="79">
        <v>0.97243999999999997</v>
      </c>
      <c r="F18" s="79">
        <v>1.0899099999999999</v>
      </c>
      <c r="G18" s="79">
        <v>1.10599</v>
      </c>
      <c r="H18" s="80">
        <v>4.1070099999999998</v>
      </c>
      <c r="I18" s="83"/>
      <c r="J18" s="106">
        <v>44923</v>
      </c>
      <c r="K18" s="107">
        <v>0.92700000000000005</v>
      </c>
      <c r="L18" s="83"/>
      <c r="M18" s="68">
        <f t="shared" si="12"/>
        <v>37</v>
      </c>
      <c r="N18" s="69">
        <v>1.63754</v>
      </c>
      <c r="O18" s="68">
        <f t="shared" si="13"/>
        <v>38</v>
      </c>
      <c r="P18" s="69">
        <v>1.6382099999999999</v>
      </c>
      <c r="Q18" s="68">
        <f t="shared" si="14"/>
        <v>39</v>
      </c>
      <c r="R18" s="69">
        <v>1.63825</v>
      </c>
      <c r="S18" s="83"/>
      <c r="U18" s="71">
        <f>'Forward Curve'!$G18</f>
        <v>44923</v>
      </c>
      <c r="V18" s="84">
        <f t="shared" si="0"/>
        <v>0.80709999999999993</v>
      </c>
      <c r="W18" s="58"/>
      <c r="X18" s="58">
        <f t="shared" si="1"/>
        <v>9.7243999999999994E-3</v>
      </c>
      <c r="Y18" s="58">
        <f t="shared" si="2"/>
        <v>1.08991E-2</v>
      </c>
      <c r="Z18" s="58">
        <f t="shared" si="3"/>
        <v>1.1059900000000001E-2</v>
      </c>
      <c r="AA18" s="86">
        <f t="shared" si="4"/>
        <v>4.1070099999999998E-2</v>
      </c>
      <c r="AB18" s="86"/>
      <c r="AC18" s="113">
        <f t="shared" si="16"/>
        <v>44572</v>
      </c>
      <c r="AD18" s="114">
        <f t="shared" si="17"/>
        <v>5.3069999999999994E-4</v>
      </c>
      <c r="AE18" s="113">
        <f t="shared" si="18"/>
        <v>44923</v>
      </c>
      <c r="AF18" s="115">
        <f t="shared" si="15"/>
        <v>9.2700000000000005E-3</v>
      </c>
      <c r="AG18" s="3"/>
      <c r="AH18" s="2">
        <f>IF('Forward Curve'!$E$14=DataValidation!$A$2,Vols!$X18*(1-(SQRT(YEARFRAC($U$6,$U18,2))*(2*$V18))),IF('Forward Curve'!$E$14=DataValidation!$A$3,Vols!$Y18*(1-(SQRT(YEARFRAC($U$6,$U18,2))*(2*$V18))),IF('Forward Curve'!$E$14=DataValidation!$A$5,Vols!$X18*(1-(SQRT(YEARFRAC($U$6,$U18,2))*(2*$V18)))+0.03,IF('Forward Curve'!$E$14=DataValidation!$A$6,Vols!$AF18*(1-(SQRT(YEARFRAC($U$6,$U18,2))*(2*$V18))),IF('Forward Curve'!$E$14=DataValidation!$A$4,Vols!$Z18*(1-(SQRT(YEARFRAC($U$6,$U18,2))*(2*$V18))),IF('Forward Curve'!$E$14=DataValidation!$A$7,Vols!$AY18*(1-(SQRT(YEARFRAC($U$6,$U18,2))*(2*$V18))),""))))))</f>
        <v>-6.0379954786973864E-3</v>
      </c>
      <c r="AI18" s="2">
        <f>IF('Forward Curve'!$E$14=DataValidation!$A$2,Vols!$X18*(1-(SQRT(YEARFRAC($U$6,$U18,2))*(1*$V18))),IF('Forward Curve'!$E$14=DataValidation!$A$3,Vols!$Y18*(1-(SQRT(YEARFRAC($U$6,$U18,2))*(1*$V18))),IF('Forward Curve'!$E$14=DataValidation!$A$5,Vols!$X18*(1-(SQRT(YEARFRAC($U$6,$U18,2))*(1*$V18)))+0.03,IF('Forward Curve'!$E$14=DataValidation!$A$6,Vols!$AF18*(1-(SQRT(YEARFRAC($U$6,$U18,2))*(1*$V18))),IF('Forward Curve'!$E$14=DataValidation!$A$4,Vols!$Z18*(1-(SQRT(YEARFRAC($U$6,$U18,2))*(1*$V18))),IF('Forward Curve'!$E$14=DataValidation!$A$7,Vols!$AY18*(1-(SQRT(YEARFRAC($U$6,$U18,2))*(1*$V18))),""))))))</f>
        <v>1.8432022606513065E-3</v>
      </c>
      <c r="AJ18" s="2">
        <f>IF('Forward Curve'!$E$14=DataValidation!$A$2,Vols!$X18*(1+(SQRT(YEARFRAC($U$6,$U18,2))*(1*$V18))),IF('Forward Curve'!$E$14=DataValidation!$A$3,Vols!$Y18*(1+(SQRT(YEARFRAC($U$6,$U18,2))*(1*$V18))),IF('Forward Curve'!$E$14=DataValidation!$A$5,Vols!$X18*(1+(SQRT(YEARFRAC($U$6,$U18,2))*(1*$V18)))+0.03,IF('Forward Curve'!$E$14=DataValidation!$A$6,Vols!$AF18*(1+(SQRT(YEARFRAC($U$6,$U18,2))*(1*$V18))),IF('Forward Curve'!$E$14=DataValidation!$A$4,Vols!$Z18*(1+(SQRT(YEARFRAC($U$6,$U18,2))*(1*$V18))),IF('Forward Curve'!$E$14=DataValidation!$A$7,Vols!$AY18*(1+(SQRT(YEARFRAC($U$6,$U18,2))*(1*$V18))),""))))))</f>
        <v>1.7605597739348691E-2</v>
      </c>
      <c r="AK18" s="2">
        <f>IF('Forward Curve'!$E$14=DataValidation!$A$2,Vols!$X18*(1+(SQRT(YEARFRAC($U$6,$U18,2))*(2*$V18))),IF('Forward Curve'!$E$14=DataValidation!$A$3,Vols!$Y18*(1+(SQRT(YEARFRAC($U$6,$U18,2))*(2*$V18))),IF('Forward Curve'!$E$14=DataValidation!$A$5,Vols!$X18*(1+(SQRT(YEARFRAC($U$6,$U18,2))*(2*$V18)))+0.03,IF('Forward Curve'!$E$14=DataValidation!$A$6,Vols!$AF18*(1+(SQRT(YEARFRAC($U$6,$U18,2))*(2*$V18))),IF('Forward Curve'!$E$14=DataValidation!$A$4,Vols!$Z18*(1+(SQRT(YEARFRAC($U$6,$U18,2))*(2*$V18))),IF('Forward Curve'!$E$14=DataValidation!$A$7,Vols!$AY18*(1+(SQRT(YEARFRAC($U$6,$U18,2))*(2*$V18))),""))))))</f>
        <v>2.5486795478697383E-2</v>
      </c>
      <c r="AM18" s="117">
        <f t="shared" si="20"/>
        <v>2.3958333333333327E-3</v>
      </c>
      <c r="AN18" s="2">
        <f>IF('Forward Curve'!$E$14=DataValidation!$A$2,Vols!$AM18,IF('Forward Curve'!$E$14=DataValidation!$A$3,Vols!$AM18+(Vols!$Y18-Vols!$X18),IF('Forward Curve'!$E$14=DataValidation!$A$5,Vols!$AM18+(Vols!$AA18-Vols!$X18),IF('Forward Curve'!$E$14=DataValidation!$A$6,Vols!$AM18+(Vols!$AF18-Vols!$X18),IF('Forward Curve'!$E$14=DataValidation!$A$4,Vols!$AM18+(Vols!$Z18-Vols!$X18),IF('Forward Curve'!$E$14=DataValidation!$A$7,Vols!$AM18+(Vols!$AY18-Vols!$X18)))))))</f>
        <v>2.3958333333333327E-3</v>
      </c>
      <c r="AO18" s="2">
        <f>IF('Forward Curve'!$E$14=DataValidation!$A$2,$X18+0.0025,IF('Forward Curve'!$E$14=DataValidation!$A$3,$Y18+0.0025,IF('Forward Curve'!$E$14=DataValidation!$A$5,Vols!$AA18+0.0025,IF('Forward Curve'!$E$14=DataValidation!$A$6,Vols!$AF18+0.0025,IF('Forward Curve'!$E$14=DataValidation!$A$4,Vols!$Z18+0.0025,IF('Forward Curve'!$E$14=DataValidation!$A$7,Vols!$AY18+0.0025,""))))))</f>
        <v>1.22244E-2</v>
      </c>
      <c r="AP18" s="2">
        <f>IF('Forward Curve'!$E$14=DataValidation!$A$2,$X18+0.005,IF('Forward Curve'!$E$14=DataValidation!$A$3,$Y18+0.005,IF('Forward Curve'!$E$14=DataValidation!$A$5,Vols!$AA18+0.005,IF('Forward Curve'!$E$14=DataValidation!$A$6,Vols!$AF18+0.005,IF('Forward Curve'!$E$14=DataValidation!$A$4,Vols!$Z18+0.005,IF('Forward Curve'!$E$14=DataValidation!$A$7,Vols!$AY18+0.005,""))))))</f>
        <v>1.4724399999999999E-2</v>
      </c>
      <c r="AR18" s="58">
        <f>IF('Forward Curve'!$E$15=DataValidation!$B$2,Vols!$AK18,IF('Forward Curve'!$E$15=DataValidation!$B$3,Vols!$AJ18,IF('Forward Curve'!$E$15=DataValidation!$B$4,Vols!$AI18,IF('Forward Curve'!$E$15=DataValidation!$B$5,Vols!$AH18,IF('Forward Curve'!$E$15=DataValidation!$B$7,$AN18,IF('Forward Curve'!$E$15=DataValidation!$B$8,Vols!$AO18,IF('Forward Curve'!$E$15=DataValidation!$B$9,Vols!$AP18,"ERROR")))))))</f>
        <v>1.7605597739348691E-2</v>
      </c>
      <c r="AS18" s="58"/>
      <c r="AT18" s="59"/>
      <c r="AU18" s="68">
        <v>13</v>
      </c>
      <c r="AV18" s="70">
        <f t="shared" si="19"/>
        <v>44923</v>
      </c>
      <c r="AW18" s="87">
        <f t="shared" si="5"/>
        <v>1.09389E-2</v>
      </c>
      <c r="AY18" s="2">
        <f t="shared" si="6"/>
        <v>1.6627146666666662E-2</v>
      </c>
      <c r="BA18" s="3">
        <f t="shared" si="7"/>
        <v>1.1627146666666661E-2</v>
      </c>
      <c r="BB18" s="3">
        <f t="shared" si="8"/>
        <v>1.4127146666666661E-2</v>
      </c>
      <c r="BC18" s="3">
        <f t="shared" si="9"/>
        <v>1.912714666666666E-2</v>
      </c>
      <c r="BD18" s="3">
        <f t="shared" si="10"/>
        <v>2.1627146666666663E-2</v>
      </c>
      <c r="BF18" s="2">
        <f>IF('Forward Curve'!$E$16=DataValidation!$B$11,Vols!BA18,IF('Forward Curve'!$E$16=DataValidation!$B$12,Vols!BB18,IF('Forward Curve'!$E$16=DataValidation!$B$13,Vols!BC18,IF('Forward Curve'!$E$16=DataValidation!$B$14,Vols!BD18,""))))</f>
        <v>1.912714666666666E-2</v>
      </c>
    </row>
    <row r="19" spans="2:58" x14ac:dyDescent="0.25">
      <c r="B19" s="71">
        <f t="shared" si="11"/>
        <v>44954</v>
      </c>
      <c r="C19" s="78">
        <v>82.05</v>
      </c>
      <c r="D19" s="2"/>
      <c r="E19" s="79">
        <v>0.97236999999999996</v>
      </c>
      <c r="F19" s="79">
        <v>1.1458900000000001</v>
      </c>
      <c r="G19" s="79">
        <v>1.1486499999999999</v>
      </c>
      <c r="H19" s="80">
        <v>3.9848499999999998</v>
      </c>
      <c r="I19" s="83"/>
      <c r="J19" s="106">
        <v>44952</v>
      </c>
      <c r="K19" s="107">
        <v>0.95043</v>
      </c>
      <c r="L19" s="83"/>
      <c r="M19" s="68">
        <f t="shared" si="12"/>
        <v>40</v>
      </c>
      <c r="N19" s="69">
        <v>1.63828</v>
      </c>
      <c r="O19" s="68">
        <f t="shared" si="13"/>
        <v>41</v>
      </c>
      <c r="P19" s="69">
        <v>1.63825</v>
      </c>
      <c r="Q19" s="68">
        <f t="shared" si="14"/>
        <v>42</v>
      </c>
      <c r="R19" s="69">
        <v>1.6382099999999999</v>
      </c>
      <c r="S19" s="83"/>
      <c r="U19" s="71">
        <f>'Forward Curve'!$G19</f>
        <v>44954</v>
      </c>
      <c r="V19" s="84">
        <f t="shared" si="0"/>
        <v>0.82050000000000001</v>
      </c>
      <c r="W19" s="58"/>
      <c r="X19" s="58">
        <f t="shared" si="1"/>
        <v>9.7237000000000001E-3</v>
      </c>
      <c r="Y19" s="58">
        <f t="shared" si="2"/>
        <v>1.1458900000000001E-2</v>
      </c>
      <c r="Z19" s="58">
        <f t="shared" si="3"/>
        <v>1.14865E-2</v>
      </c>
      <c r="AA19" s="86">
        <f t="shared" si="4"/>
        <v>3.9848499999999995E-2</v>
      </c>
      <c r="AB19" s="86"/>
      <c r="AC19" s="113">
        <f t="shared" si="16"/>
        <v>44573</v>
      </c>
      <c r="AD19" s="114">
        <f t="shared" si="17"/>
        <v>5.3069999999999994E-4</v>
      </c>
      <c r="AE19" s="113">
        <f t="shared" si="18"/>
        <v>44954</v>
      </c>
      <c r="AF19" s="115">
        <f t="shared" si="15"/>
        <v>9.5043000000000002E-3</v>
      </c>
      <c r="AG19" s="3"/>
      <c r="AH19" s="2">
        <f>IF('Forward Curve'!$E$14=DataValidation!$A$2,Vols!$X19*(1-(SQRT(YEARFRAC($U$6,$U19,2))*(2*$V19))),IF('Forward Curve'!$E$14=DataValidation!$A$3,Vols!$Y19*(1-(SQRT(YEARFRAC($U$6,$U19,2))*(2*$V19))),IF('Forward Curve'!$E$14=DataValidation!$A$5,Vols!$X19*(1-(SQRT(YEARFRAC($U$6,$U19,2))*(2*$V19)))+0.03,IF('Forward Curve'!$E$14=DataValidation!$A$6,Vols!$AF19*(1-(SQRT(YEARFRAC($U$6,$U19,2))*(2*$V19))),IF('Forward Curve'!$E$14=DataValidation!$A$4,Vols!$Z19*(1-(SQRT(YEARFRAC($U$6,$U19,2))*(2*$V19))),IF('Forward Curve'!$E$14=DataValidation!$A$7,Vols!$AY19*(1-(SQRT(YEARFRAC($U$6,$U19,2))*(2*$V19))),""))))))</f>
        <v>-6.9693999185059582E-3</v>
      </c>
      <c r="AI19" s="2">
        <f>IF('Forward Curve'!$E$14=DataValidation!$A$2,Vols!$X19*(1-(SQRT(YEARFRAC($U$6,$U19,2))*(1*$V19))),IF('Forward Curve'!$E$14=DataValidation!$A$3,Vols!$Y19*(1-(SQRT(YEARFRAC($U$6,$U19,2))*(1*$V19))),IF('Forward Curve'!$E$14=DataValidation!$A$5,Vols!$X19*(1-(SQRT(YEARFRAC($U$6,$U19,2))*(1*$V19)))+0.03,IF('Forward Curve'!$E$14=DataValidation!$A$6,Vols!$AF19*(1-(SQRT(YEARFRAC($U$6,$U19,2))*(1*$V19))),IF('Forward Curve'!$E$14=DataValidation!$A$4,Vols!$Z19*(1-(SQRT(YEARFRAC($U$6,$U19,2))*(1*$V19))),IF('Forward Curve'!$E$14=DataValidation!$A$7,Vols!$AY19*(1-(SQRT(YEARFRAC($U$6,$U19,2))*(1*$V19))),""))))))</f>
        <v>1.3771500407470209E-3</v>
      </c>
      <c r="AJ19" s="2">
        <f>IF('Forward Curve'!$E$14=DataValidation!$A$2,Vols!$X19*(1+(SQRT(YEARFRAC($U$6,$U19,2))*(1*$V19))),IF('Forward Curve'!$E$14=DataValidation!$A$3,Vols!$Y19*(1+(SQRT(YEARFRAC($U$6,$U19,2))*(1*$V19))),IF('Forward Curve'!$E$14=DataValidation!$A$5,Vols!$X19*(1+(SQRT(YEARFRAC($U$6,$U19,2))*(1*$V19)))+0.03,IF('Forward Curve'!$E$14=DataValidation!$A$6,Vols!$AF19*(1+(SQRT(YEARFRAC($U$6,$U19,2))*(1*$V19))),IF('Forward Curve'!$E$14=DataValidation!$A$4,Vols!$Z19*(1+(SQRT(YEARFRAC($U$6,$U19,2))*(1*$V19))),IF('Forward Curve'!$E$14=DataValidation!$A$7,Vols!$AY19*(1+(SQRT(YEARFRAC($U$6,$U19,2))*(1*$V19))),""))))))</f>
        <v>1.8070249959252979E-2</v>
      </c>
      <c r="AK19" s="2">
        <f>IF('Forward Curve'!$E$14=DataValidation!$A$2,Vols!$X19*(1+(SQRT(YEARFRAC($U$6,$U19,2))*(2*$V19))),IF('Forward Curve'!$E$14=DataValidation!$A$3,Vols!$Y19*(1+(SQRT(YEARFRAC($U$6,$U19,2))*(2*$V19))),IF('Forward Curve'!$E$14=DataValidation!$A$5,Vols!$X19*(1+(SQRT(YEARFRAC($U$6,$U19,2))*(2*$V19)))+0.03,IF('Forward Curve'!$E$14=DataValidation!$A$6,Vols!$AF19*(1+(SQRT(YEARFRAC($U$6,$U19,2))*(2*$V19))),IF('Forward Curve'!$E$14=DataValidation!$A$4,Vols!$Z19*(1+(SQRT(YEARFRAC($U$6,$U19,2))*(2*$V19))),IF('Forward Curve'!$E$14=DataValidation!$A$7,Vols!$AY19*(1+(SQRT(YEARFRAC($U$6,$U19,2))*(2*$V19))),""))))))</f>
        <v>2.6416799918505957E-2</v>
      </c>
      <c r="AM19" s="16">
        <v>2.5000000000000001E-3</v>
      </c>
      <c r="AN19" s="2">
        <f>IF('Forward Curve'!$E$14=DataValidation!$A$2,Vols!$AM19,IF('Forward Curve'!$E$14=DataValidation!$A$3,Vols!$AM19+(Vols!$Y19-Vols!$X19),IF('Forward Curve'!$E$14=DataValidation!$A$5,Vols!$AM19+(Vols!$AA19-Vols!$X19),IF('Forward Curve'!$E$14=DataValidation!$A$6,Vols!$AM19+(Vols!$AF19-Vols!$X19),IF('Forward Curve'!$E$14=DataValidation!$A$4,Vols!$AM19+(Vols!$Z19-Vols!$X19),IF('Forward Curve'!$E$14=DataValidation!$A$7,Vols!$AM19+(Vols!$AY19-Vols!$X19)))))))</f>
        <v>2.5000000000000001E-3</v>
      </c>
      <c r="AO19" s="2">
        <f>IF('Forward Curve'!$E$14=DataValidation!$A$2,$X19+0.0025,IF('Forward Curve'!$E$14=DataValidation!$A$3,$Y19+0.0025,IF('Forward Curve'!$E$14=DataValidation!$A$5,Vols!$AA19+0.0025,IF('Forward Curve'!$E$14=DataValidation!$A$6,Vols!$AF19+0.0025,IF('Forward Curve'!$E$14=DataValidation!$A$4,Vols!$Z19+0.0025,IF('Forward Curve'!$E$14=DataValidation!$A$7,Vols!$AY19+0.0025,""))))))</f>
        <v>1.2223700000000001E-2</v>
      </c>
      <c r="AP19" s="2">
        <f>IF('Forward Curve'!$E$14=DataValidation!$A$2,$X19+0.005,IF('Forward Curve'!$E$14=DataValidation!$A$3,$Y19+0.005,IF('Forward Curve'!$E$14=DataValidation!$A$5,Vols!$AA19+0.005,IF('Forward Curve'!$E$14=DataValidation!$A$6,Vols!$AF19+0.005,IF('Forward Curve'!$E$14=DataValidation!$A$4,Vols!$Z19+0.005,IF('Forward Curve'!$E$14=DataValidation!$A$7,Vols!$AY19+0.005,""))))))</f>
        <v>1.4723699999999999E-2</v>
      </c>
      <c r="AR19" s="58">
        <f>IF('Forward Curve'!$E$15=DataValidation!$B$2,Vols!$AK19,IF('Forward Curve'!$E$15=DataValidation!$B$3,Vols!$AJ19,IF('Forward Curve'!$E$15=DataValidation!$B$4,Vols!$AI19,IF('Forward Curve'!$E$15=DataValidation!$B$5,Vols!$AH19,IF('Forward Curve'!$E$15=DataValidation!$B$7,$AN19,IF('Forward Curve'!$E$15=DataValidation!$B$8,Vols!$AO19,IF('Forward Curve'!$E$15=DataValidation!$B$9,Vols!$AP19,"ERROR")))))))</f>
        <v>1.8070249959252979E-2</v>
      </c>
      <c r="AS19" s="58"/>
      <c r="AT19" s="59"/>
      <c r="AU19" s="68">
        <v>14</v>
      </c>
      <c r="AV19" s="70">
        <f t="shared" si="19"/>
        <v>44954</v>
      </c>
      <c r="AW19" s="87">
        <f t="shared" si="5"/>
        <v>1.14974E-2</v>
      </c>
      <c r="AY19" s="2">
        <f t="shared" si="6"/>
        <v>1.6699072499999995E-2</v>
      </c>
      <c r="BA19" s="3">
        <f t="shared" si="7"/>
        <v>1.1699072499999994E-2</v>
      </c>
      <c r="BB19" s="3">
        <f t="shared" si="8"/>
        <v>1.4199072499999995E-2</v>
      </c>
      <c r="BC19" s="3">
        <f t="shared" si="9"/>
        <v>1.9199072499999994E-2</v>
      </c>
      <c r="BD19" s="3">
        <f t="shared" si="10"/>
        <v>2.1699072499999996E-2</v>
      </c>
      <c r="BF19" s="2">
        <f>IF('Forward Curve'!$E$16=DataValidation!$B$11,Vols!BA19,IF('Forward Curve'!$E$16=DataValidation!$B$12,Vols!BB19,IF('Forward Curve'!$E$16=DataValidation!$B$13,Vols!BC19,IF('Forward Curve'!$E$16=DataValidation!$B$14,Vols!BD19,""))))</f>
        <v>1.9199072499999994E-2</v>
      </c>
    </row>
    <row r="20" spans="2:58" x14ac:dyDescent="0.25">
      <c r="B20" s="71">
        <f t="shared" si="11"/>
        <v>44985</v>
      </c>
      <c r="C20" s="78">
        <v>80.89</v>
      </c>
      <c r="D20" s="2"/>
      <c r="E20" s="79">
        <v>1.07179</v>
      </c>
      <c r="F20" s="79">
        <v>1.20262</v>
      </c>
      <c r="G20" s="79">
        <v>1.14869</v>
      </c>
      <c r="H20" s="80">
        <v>3.9846200000000001</v>
      </c>
      <c r="I20" s="83"/>
      <c r="J20" s="106">
        <v>44981</v>
      </c>
      <c r="K20" s="107">
        <v>0.95045000000000002</v>
      </c>
      <c r="L20" s="83"/>
      <c r="M20" s="68">
        <f t="shared" si="12"/>
        <v>43</v>
      </c>
      <c r="N20" s="69">
        <v>1.63828</v>
      </c>
      <c r="O20" s="68">
        <f t="shared" si="13"/>
        <v>44</v>
      </c>
      <c r="P20" s="69">
        <v>1.63828</v>
      </c>
      <c r="Q20" s="68">
        <f t="shared" si="14"/>
        <v>45</v>
      </c>
      <c r="R20" s="69">
        <v>1.6381699999999999</v>
      </c>
      <c r="S20" s="83"/>
      <c r="U20" s="71">
        <f>'Forward Curve'!$G20</f>
        <v>44985</v>
      </c>
      <c r="V20" s="84">
        <f t="shared" si="0"/>
        <v>0.80889999999999995</v>
      </c>
      <c r="W20" s="58"/>
      <c r="X20" s="58">
        <f t="shared" si="1"/>
        <v>1.0717900000000001E-2</v>
      </c>
      <c r="Y20" s="58">
        <f t="shared" si="2"/>
        <v>1.2026200000000001E-2</v>
      </c>
      <c r="Z20" s="58">
        <f t="shared" si="3"/>
        <v>1.14869E-2</v>
      </c>
      <c r="AA20" s="86">
        <f t="shared" si="4"/>
        <v>3.9846199999999998E-2</v>
      </c>
      <c r="AB20" s="86"/>
      <c r="AC20" s="113">
        <f t="shared" si="16"/>
        <v>44574</v>
      </c>
      <c r="AD20" s="114">
        <f t="shared" si="17"/>
        <v>5.3069999999999994E-4</v>
      </c>
      <c r="AE20" s="113">
        <f t="shared" si="18"/>
        <v>44985</v>
      </c>
      <c r="AF20" s="115">
        <f t="shared" si="15"/>
        <v>9.5045000000000008E-3</v>
      </c>
      <c r="AG20" s="3"/>
      <c r="AH20" s="2">
        <f>IF('Forward Curve'!$E$14=DataValidation!$A$2,Vols!$X20*(1-(SQRT(YEARFRAC($U$6,$U20,2))*(2*$V20))),IF('Forward Curve'!$E$14=DataValidation!$A$3,Vols!$Y20*(1-(SQRT(YEARFRAC($U$6,$U20,2))*(2*$V20))),IF('Forward Curve'!$E$14=DataValidation!$A$5,Vols!$X20*(1-(SQRT(YEARFRAC($U$6,$U20,2))*(2*$V20)))+0.03,IF('Forward Curve'!$E$14=DataValidation!$A$6,Vols!$AF20*(1-(SQRT(YEARFRAC($U$6,$U20,2))*(2*$V20))),IF('Forward Curve'!$E$14=DataValidation!$A$4,Vols!$Z20*(1-(SQRT(YEARFRAC($U$6,$U20,2))*(2*$V20))),IF('Forward Curve'!$E$14=DataValidation!$A$7,Vols!$AY20*(1-(SQRT(YEARFRAC($U$6,$U20,2))*(2*$V20))),""))))))</f>
        <v>-8.1219632620532656E-3</v>
      </c>
      <c r="AI20" s="2">
        <f>IF('Forward Curve'!$E$14=DataValidation!$A$2,Vols!$X20*(1-(SQRT(YEARFRAC($U$6,$U20,2))*(1*$V20))),IF('Forward Curve'!$E$14=DataValidation!$A$3,Vols!$Y20*(1-(SQRT(YEARFRAC($U$6,$U20,2))*(1*$V20))),IF('Forward Curve'!$E$14=DataValidation!$A$5,Vols!$X20*(1-(SQRT(YEARFRAC($U$6,$U20,2))*(1*$V20)))+0.03,IF('Forward Curve'!$E$14=DataValidation!$A$6,Vols!$AF20*(1-(SQRT(YEARFRAC($U$6,$U20,2))*(1*$V20))),IF('Forward Curve'!$E$14=DataValidation!$A$4,Vols!$Z20*(1-(SQRT(YEARFRAC($U$6,$U20,2))*(1*$V20))),IF('Forward Curve'!$E$14=DataValidation!$A$7,Vols!$AY20*(1-(SQRT(YEARFRAC($U$6,$U20,2))*(1*$V20))),""))))))</f>
        <v>1.2979683689733675E-3</v>
      </c>
      <c r="AJ20" s="2">
        <f>IF('Forward Curve'!$E$14=DataValidation!$A$2,Vols!$X20*(1+(SQRT(YEARFRAC($U$6,$U20,2))*(1*$V20))),IF('Forward Curve'!$E$14=DataValidation!$A$3,Vols!$Y20*(1+(SQRT(YEARFRAC($U$6,$U20,2))*(1*$V20))),IF('Forward Curve'!$E$14=DataValidation!$A$5,Vols!$X20*(1+(SQRT(YEARFRAC($U$6,$U20,2))*(1*$V20)))+0.03,IF('Forward Curve'!$E$14=DataValidation!$A$6,Vols!$AF20*(1+(SQRT(YEARFRAC($U$6,$U20,2))*(1*$V20))),IF('Forward Curve'!$E$14=DataValidation!$A$4,Vols!$Z20*(1+(SQRT(YEARFRAC($U$6,$U20,2))*(1*$V20))),IF('Forward Curve'!$E$14=DataValidation!$A$7,Vols!$AY20*(1+(SQRT(YEARFRAC($U$6,$U20,2))*(1*$V20))),""))))))</f>
        <v>2.0137831631026636E-2</v>
      </c>
      <c r="AK20" s="2">
        <f>IF('Forward Curve'!$E$14=DataValidation!$A$2,Vols!$X20*(1+(SQRT(YEARFRAC($U$6,$U20,2))*(2*$V20))),IF('Forward Curve'!$E$14=DataValidation!$A$3,Vols!$Y20*(1+(SQRT(YEARFRAC($U$6,$U20,2))*(2*$V20))),IF('Forward Curve'!$E$14=DataValidation!$A$5,Vols!$X20*(1+(SQRT(YEARFRAC($U$6,$U20,2))*(2*$V20)))+0.03,IF('Forward Curve'!$E$14=DataValidation!$A$6,Vols!$AF20*(1+(SQRT(YEARFRAC($U$6,$U20,2))*(2*$V20))),IF('Forward Curve'!$E$14=DataValidation!$A$4,Vols!$Z20*(1+(SQRT(YEARFRAC($U$6,$U20,2))*(2*$V20))),IF('Forward Curve'!$E$14=DataValidation!$A$7,Vols!$AY20*(1+(SQRT(YEARFRAC($U$6,$U20,2))*(2*$V20))),""))))))</f>
        <v>2.9557763262053269E-2</v>
      </c>
      <c r="AL20" s="3"/>
      <c r="AM20" s="117">
        <f t="shared" ref="AM20:AM24" si="21">(($AM$31-$AM$19)*(1/12))+AM19</f>
        <v>3.1250000000000002E-3</v>
      </c>
      <c r="AN20" s="2">
        <f>IF('Forward Curve'!$E$14=DataValidation!$A$2,Vols!$AM20,IF('Forward Curve'!$E$14=DataValidation!$A$3,Vols!$AM20+(Vols!$Y20-Vols!$X20),IF('Forward Curve'!$E$14=DataValidation!$A$5,Vols!$AM20+(Vols!$AA20-Vols!$X20),IF('Forward Curve'!$E$14=DataValidation!$A$6,Vols!$AM20+(Vols!$AF20-Vols!$X20),IF('Forward Curve'!$E$14=DataValidation!$A$4,Vols!$AM20+(Vols!$Z20-Vols!$X20),IF('Forward Curve'!$E$14=DataValidation!$A$7,Vols!$AM20+(Vols!$AY20-Vols!$X20)))))))</f>
        <v>3.1250000000000002E-3</v>
      </c>
      <c r="AO20" s="2">
        <f>IF('Forward Curve'!$E$14=DataValidation!$A$2,$X20+0.0025,IF('Forward Curve'!$E$14=DataValidation!$A$3,$Y20+0.0025,IF('Forward Curve'!$E$14=DataValidation!$A$5,Vols!$AA20+0.0025,IF('Forward Curve'!$E$14=DataValidation!$A$6,Vols!$AF20+0.0025,IF('Forward Curve'!$E$14=DataValidation!$A$4,Vols!$Z20+0.0025,IF('Forward Curve'!$E$14=DataValidation!$A$7,Vols!$AY20+0.0025,""))))))</f>
        <v>1.3217900000000001E-2</v>
      </c>
      <c r="AP20" s="2">
        <f>IF('Forward Curve'!$E$14=DataValidation!$A$2,$X20+0.005,IF('Forward Curve'!$E$14=DataValidation!$A$3,$Y20+0.005,IF('Forward Curve'!$E$14=DataValidation!$A$5,Vols!$AA20+0.005,IF('Forward Curve'!$E$14=DataValidation!$A$6,Vols!$AF20+0.005,IF('Forward Curve'!$E$14=DataValidation!$A$4,Vols!$Z20+0.005,IF('Forward Curve'!$E$14=DataValidation!$A$7,Vols!$AY20+0.005,""))))))</f>
        <v>1.57179E-2</v>
      </c>
      <c r="AR20" s="58">
        <f>IF('Forward Curve'!$E$15=DataValidation!$B$2,Vols!$AK20,IF('Forward Curve'!$E$15=DataValidation!$B$3,Vols!$AJ20,IF('Forward Curve'!$E$15=DataValidation!$B$4,Vols!$AI20,IF('Forward Curve'!$E$15=DataValidation!$B$5,Vols!$AH20,IF('Forward Curve'!$E$15=DataValidation!$B$7,$AN20,IF('Forward Curve'!$E$15=DataValidation!$B$8,Vols!$AO20,IF('Forward Curve'!$E$15=DataValidation!$B$9,Vols!$AP20,"ERROR")))))))</f>
        <v>2.0137831631026636E-2</v>
      </c>
      <c r="AS20" s="58"/>
      <c r="AT20" s="59"/>
      <c r="AU20" s="68">
        <v>15</v>
      </c>
      <c r="AV20" s="70">
        <f t="shared" si="19"/>
        <v>44985</v>
      </c>
      <c r="AW20" s="87">
        <f t="shared" si="5"/>
        <v>1.2063200000000001E-2</v>
      </c>
      <c r="AY20" s="2">
        <f t="shared" si="6"/>
        <v>1.6766089999999994E-2</v>
      </c>
      <c r="BA20" s="3">
        <f t="shared" si="7"/>
        <v>1.1766089999999993E-2</v>
      </c>
      <c r="BB20" s="3">
        <f t="shared" si="8"/>
        <v>1.4266089999999993E-2</v>
      </c>
      <c r="BC20" s="3">
        <f t="shared" si="9"/>
        <v>1.9266089999999993E-2</v>
      </c>
      <c r="BD20" s="3">
        <f t="shared" si="10"/>
        <v>2.1766089999999995E-2</v>
      </c>
      <c r="BF20" s="2">
        <f>IF('Forward Curve'!$E$16=DataValidation!$B$11,Vols!BA20,IF('Forward Curve'!$E$16=DataValidation!$B$12,Vols!BB20,IF('Forward Curve'!$E$16=DataValidation!$B$13,Vols!BC20,IF('Forward Curve'!$E$16=DataValidation!$B$14,Vols!BD20,""))))</f>
        <v>1.9266089999999993E-2</v>
      </c>
    </row>
    <row r="21" spans="2:58" x14ac:dyDescent="0.25">
      <c r="B21" s="71">
        <f t="shared" si="11"/>
        <v>45013</v>
      </c>
      <c r="C21" s="78">
        <v>80.97</v>
      </c>
      <c r="D21" s="2"/>
      <c r="E21" s="79">
        <v>1.13975</v>
      </c>
      <c r="F21" s="79">
        <v>1.24654</v>
      </c>
      <c r="G21" s="79">
        <v>1.1486499999999999</v>
      </c>
      <c r="H21" s="80">
        <v>4.1564800000000002</v>
      </c>
      <c r="I21" s="83"/>
      <c r="J21" s="106">
        <v>45013</v>
      </c>
      <c r="K21" s="107">
        <v>0.95043</v>
      </c>
      <c r="L21" s="83"/>
      <c r="M21" s="68">
        <f t="shared" si="12"/>
        <v>46</v>
      </c>
      <c r="N21" s="69">
        <v>1.63825</v>
      </c>
      <c r="O21" s="68">
        <f t="shared" si="13"/>
        <v>47</v>
      </c>
      <c r="P21" s="69">
        <v>1.64507</v>
      </c>
      <c r="Q21" s="68">
        <f t="shared" si="14"/>
        <v>48</v>
      </c>
      <c r="R21" s="69">
        <v>1.6530400000000001</v>
      </c>
      <c r="S21" s="83"/>
      <c r="U21" s="71">
        <f>'Forward Curve'!$G21</f>
        <v>45013</v>
      </c>
      <c r="V21" s="84">
        <f t="shared" si="0"/>
        <v>0.80969999999999998</v>
      </c>
      <c r="W21" s="58"/>
      <c r="X21" s="58">
        <f t="shared" si="1"/>
        <v>1.13975E-2</v>
      </c>
      <c r="Y21" s="58">
        <f t="shared" si="2"/>
        <v>1.24654E-2</v>
      </c>
      <c r="Z21" s="58">
        <f t="shared" si="3"/>
        <v>1.14865E-2</v>
      </c>
      <c r="AA21" s="86">
        <f t="shared" si="4"/>
        <v>4.1564799999999999E-2</v>
      </c>
      <c r="AB21" s="86"/>
      <c r="AC21" s="113">
        <f t="shared" si="16"/>
        <v>44575</v>
      </c>
      <c r="AD21" s="114">
        <f t="shared" si="17"/>
        <v>5.3069999999999994E-4</v>
      </c>
      <c r="AE21" s="113">
        <f t="shared" si="18"/>
        <v>45013</v>
      </c>
      <c r="AF21" s="115">
        <f t="shared" si="15"/>
        <v>9.5043000000000002E-3</v>
      </c>
      <c r="AG21" s="3"/>
      <c r="AH21" s="2">
        <f>IF('Forward Curve'!$E$14=DataValidation!$A$2,Vols!$X21*(1-(SQRT(YEARFRAC($U$6,$U21,2))*(2*$V21))),IF('Forward Curve'!$E$14=DataValidation!$A$3,Vols!$Y21*(1-(SQRT(YEARFRAC($U$6,$U21,2))*(2*$V21))),IF('Forward Curve'!$E$14=DataValidation!$A$5,Vols!$X21*(1-(SQRT(YEARFRAC($U$6,$U21,2))*(2*$V21)))+0.03,IF('Forward Curve'!$E$14=DataValidation!$A$6,Vols!$AF21*(1-(SQRT(YEARFRAC($U$6,$U21,2))*(2*$V21))),IF('Forward Curve'!$E$14=DataValidation!$A$4,Vols!$Z21*(1-(SQRT(YEARFRAC($U$6,$U21,2))*(2*$V21))),IF('Forward Curve'!$E$14=DataValidation!$A$7,Vols!$AY21*(1-(SQRT(YEARFRAC($U$6,$U21,2))*(2*$V21))),""))))))</f>
        <v>-9.3068493223521891E-3</v>
      </c>
      <c r="AI21" s="2">
        <f>IF('Forward Curve'!$E$14=DataValidation!$A$2,Vols!$X21*(1-(SQRT(YEARFRAC($U$6,$U21,2))*(1*$V21))),IF('Forward Curve'!$E$14=DataValidation!$A$3,Vols!$Y21*(1-(SQRT(YEARFRAC($U$6,$U21,2))*(1*$V21))),IF('Forward Curve'!$E$14=DataValidation!$A$5,Vols!$X21*(1-(SQRT(YEARFRAC($U$6,$U21,2))*(1*$V21)))+0.03,IF('Forward Curve'!$E$14=DataValidation!$A$6,Vols!$AF21*(1-(SQRT(YEARFRAC($U$6,$U21,2))*(1*$V21))),IF('Forward Curve'!$E$14=DataValidation!$A$4,Vols!$Z21*(1-(SQRT(YEARFRAC($U$6,$U21,2))*(1*$V21))),IF('Forward Curve'!$E$14=DataValidation!$A$7,Vols!$AY21*(1-(SQRT(YEARFRAC($U$6,$U21,2))*(1*$V21))),""))))))</f>
        <v>1.0453253388239057E-3</v>
      </c>
      <c r="AJ21" s="2">
        <f>IF('Forward Curve'!$E$14=DataValidation!$A$2,Vols!$X21*(1+(SQRT(YEARFRAC($U$6,$U21,2))*(1*$V21))),IF('Forward Curve'!$E$14=DataValidation!$A$3,Vols!$Y21*(1+(SQRT(YEARFRAC($U$6,$U21,2))*(1*$V21))),IF('Forward Curve'!$E$14=DataValidation!$A$5,Vols!$X21*(1+(SQRT(YEARFRAC($U$6,$U21,2))*(1*$V21)))+0.03,IF('Forward Curve'!$E$14=DataValidation!$A$6,Vols!$AF21*(1+(SQRT(YEARFRAC($U$6,$U21,2))*(1*$V21))),IF('Forward Curve'!$E$14=DataValidation!$A$4,Vols!$Z21*(1+(SQRT(YEARFRAC($U$6,$U21,2))*(1*$V21))),IF('Forward Curve'!$E$14=DataValidation!$A$7,Vols!$AY21*(1+(SQRT(YEARFRAC($U$6,$U21,2))*(1*$V21))),""))))))</f>
        <v>2.1749674661176093E-2</v>
      </c>
      <c r="AK21" s="2">
        <f>IF('Forward Curve'!$E$14=DataValidation!$A$2,Vols!$X21*(1+(SQRT(YEARFRAC($U$6,$U21,2))*(2*$V21))),IF('Forward Curve'!$E$14=DataValidation!$A$3,Vols!$Y21*(1+(SQRT(YEARFRAC($U$6,$U21,2))*(2*$V21))),IF('Forward Curve'!$E$14=DataValidation!$A$5,Vols!$X21*(1+(SQRT(YEARFRAC($U$6,$U21,2))*(2*$V21)))+0.03,IF('Forward Curve'!$E$14=DataValidation!$A$6,Vols!$AF21*(1+(SQRT(YEARFRAC($U$6,$U21,2))*(2*$V21))),IF('Forward Curve'!$E$14=DataValidation!$A$4,Vols!$Z21*(1+(SQRT(YEARFRAC($U$6,$U21,2))*(2*$V21))),IF('Forward Curve'!$E$14=DataValidation!$A$7,Vols!$AY21*(1+(SQRT(YEARFRAC($U$6,$U21,2))*(2*$V21))),""))))))</f>
        <v>3.2101849322352188E-2</v>
      </c>
      <c r="AL21" s="3"/>
      <c r="AM21" s="117">
        <f t="shared" si="21"/>
        <v>3.7499999999999999E-3</v>
      </c>
      <c r="AN21" s="2">
        <f>IF('Forward Curve'!$E$14=DataValidation!$A$2,Vols!$AM21,IF('Forward Curve'!$E$14=DataValidation!$A$3,Vols!$AM21+(Vols!$Y21-Vols!$X21),IF('Forward Curve'!$E$14=DataValidation!$A$5,Vols!$AM21+(Vols!$AA21-Vols!$X21),IF('Forward Curve'!$E$14=DataValidation!$A$6,Vols!$AM21+(Vols!$AF21-Vols!$X21),IF('Forward Curve'!$E$14=DataValidation!$A$4,Vols!$AM21+(Vols!$Z21-Vols!$X21),IF('Forward Curve'!$E$14=DataValidation!$A$7,Vols!$AM21+(Vols!$AY21-Vols!$X21)))))))</f>
        <v>3.7499999999999999E-3</v>
      </c>
      <c r="AO21" s="2">
        <f>IF('Forward Curve'!$E$14=DataValidation!$A$2,$X21+0.0025,IF('Forward Curve'!$E$14=DataValidation!$A$3,$Y21+0.0025,IF('Forward Curve'!$E$14=DataValidation!$A$5,Vols!$AA21+0.0025,IF('Forward Curve'!$E$14=DataValidation!$A$6,Vols!$AF21+0.0025,IF('Forward Curve'!$E$14=DataValidation!$A$4,Vols!$Z21+0.0025,IF('Forward Curve'!$E$14=DataValidation!$A$7,Vols!$AY21+0.0025,""))))))</f>
        <v>1.38975E-2</v>
      </c>
      <c r="AP21" s="2">
        <f>IF('Forward Curve'!$E$14=DataValidation!$A$2,$X21+0.005,IF('Forward Curve'!$E$14=DataValidation!$A$3,$Y21+0.005,IF('Forward Curve'!$E$14=DataValidation!$A$5,Vols!$AA21+0.005,IF('Forward Curve'!$E$14=DataValidation!$A$6,Vols!$AF21+0.005,IF('Forward Curve'!$E$14=DataValidation!$A$4,Vols!$Z21+0.005,IF('Forward Curve'!$E$14=DataValidation!$A$7,Vols!$AY21+0.005,""))))))</f>
        <v>1.6397499999999999E-2</v>
      </c>
      <c r="AR21" s="58">
        <f>IF('Forward Curve'!$E$15=DataValidation!$B$2,Vols!$AK21,IF('Forward Curve'!$E$15=DataValidation!$B$3,Vols!$AJ21,IF('Forward Curve'!$E$15=DataValidation!$B$4,Vols!$AI21,IF('Forward Curve'!$E$15=DataValidation!$B$5,Vols!$AH21,IF('Forward Curve'!$E$15=DataValidation!$B$7,$AN21,IF('Forward Curve'!$E$15=DataValidation!$B$8,Vols!$AO21,IF('Forward Curve'!$E$15=DataValidation!$B$9,Vols!$AP21,"ERROR")))))))</f>
        <v>2.1749674661176093E-2</v>
      </c>
      <c r="AS21" s="58"/>
      <c r="AT21" s="59"/>
      <c r="AU21" s="68">
        <v>16</v>
      </c>
      <c r="AV21" s="70">
        <f t="shared" si="19"/>
        <v>45013</v>
      </c>
      <c r="AW21" s="87">
        <f t="shared" si="5"/>
        <v>1.2495899999999999E-2</v>
      </c>
      <c r="AY21" s="2">
        <f t="shared" si="6"/>
        <v>1.6828405833333331E-2</v>
      </c>
      <c r="BA21" s="3">
        <f t="shared" si="7"/>
        <v>1.182840583333333E-2</v>
      </c>
      <c r="BB21" s="3">
        <f t="shared" si="8"/>
        <v>1.432840583333333E-2</v>
      </c>
      <c r="BC21" s="3">
        <f t="shared" si="9"/>
        <v>1.9328405833333329E-2</v>
      </c>
      <c r="BD21" s="3">
        <f t="shared" si="10"/>
        <v>2.1828405833333332E-2</v>
      </c>
      <c r="BF21" s="2">
        <f>IF('Forward Curve'!$E$16=DataValidation!$B$11,Vols!BA21,IF('Forward Curve'!$E$16=DataValidation!$B$12,Vols!BB21,IF('Forward Curve'!$E$16=DataValidation!$B$13,Vols!BC21,IF('Forward Curve'!$E$16=DataValidation!$B$14,Vols!BD21,""))))</f>
        <v>1.9328405833333329E-2</v>
      </c>
    </row>
    <row r="22" spans="2:58" x14ac:dyDescent="0.25">
      <c r="B22" s="71">
        <f t="shared" si="11"/>
        <v>45044</v>
      </c>
      <c r="C22" s="78">
        <v>82.25</v>
      </c>
      <c r="D22" s="2"/>
      <c r="E22" s="79">
        <v>1.1397999999999999</v>
      </c>
      <c r="F22" s="79">
        <v>1.29837</v>
      </c>
      <c r="G22" s="79">
        <v>1.1487099999999999</v>
      </c>
      <c r="H22" s="80">
        <v>4.1561300000000001</v>
      </c>
      <c r="I22" s="83"/>
      <c r="J22" s="106">
        <v>45042</v>
      </c>
      <c r="K22" s="107">
        <v>0.95045999999999997</v>
      </c>
      <c r="L22" s="83"/>
      <c r="M22" s="68">
        <f t="shared" si="12"/>
        <v>49</v>
      </c>
      <c r="N22" s="69">
        <v>1.66151</v>
      </c>
      <c r="O22" s="68">
        <f t="shared" si="13"/>
        <v>50</v>
      </c>
      <c r="P22" s="69">
        <v>1.6631800000000001</v>
      </c>
      <c r="Q22" s="68">
        <f t="shared" si="14"/>
        <v>51</v>
      </c>
      <c r="R22" s="69">
        <v>1.6631800000000001</v>
      </c>
      <c r="S22" s="83"/>
      <c r="U22" s="71">
        <f>'Forward Curve'!$G22</f>
        <v>45044</v>
      </c>
      <c r="V22" s="84">
        <f t="shared" si="0"/>
        <v>0.82250000000000001</v>
      </c>
      <c r="W22" s="58"/>
      <c r="X22" s="58">
        <f t="shared" si="1"/>
        <v>1.1397999999999998E-2</v>
      </c>
      <c r="Y22" s="58">
        <f t="shared" si="2"/>
        <v>1.2983700000000001E-2</v>
      </c>
      <c r="Z22" s="58">
        <f t="shared" si="3"/>
        <v>1.1487099999999998E-2</v>
      </c>
      <c r="AA22" s="86">
        <f t="shared" si="4"/>
        <v>4.1561300000000002E-2</v>
      </c>
      <c r="AB22" s="86"/>
      <c r="AC22" s="113">
        <f t="shared" si="16"/>
        <v>44576</v>
      </c>
      <c r="AD22" s="114">
        <f t="shared" si="17"/>
        <v>5.3069999999999994E-4</v>
      </c>
      <c r="AE22" s="113">
        <f t="shared" si="18"/>
        <v>45044</v>
      </c>
      <c r="AF22" s="115">
        <f t="shared" si="15"/>
        <v>9.5046000000000002E-3</v>
      </c>
      <c r="AG22" s="3"/>
      <c r="AH22" s="2">
        <f>IF('Forward Curve'!$E$14=DataValidation!$A$2,Vols!$X22*(1-(SQRT(YEARFRAC($U$6,$U22,2))*(2*$V22))),IF('Forward Curve'!$E$14=DataValidation!$A$3,Vols!$Y22*(1-(SQRT(YEARFRAC($U$6,$U22,2))*(2*$V22))),IF('Forward Curve'!$E$14=DataValidation!$A$5,Vols!$X22*(1-(SQRT(YEARFRAC($U$6,$U22,2))*(2*$V22)))+0.03,IF('Forward Curve'!$E$14=DataValidation!$A$6,Vols!$AF22*(1-(SQRT(YEARFRAC($U$6,$U22,2))*(2*$V22))),IF('Forward Curve'!$E$14=DataValidation!$A$4,Vols!$Z22*(1-(SQRT(YEARFRAC($U$6,$U22,2))*(2*$V22))),IF('Forward Curve'!$E$14=DataValidation!$A$7,Vols!$AY22*(1-(SQRT(YEARFRAC($U$6,$U22,2))*(2*$V22))),""))))))</f>
        <v>-1.0342322658133073E-2</v>
      </c>
      <c r="AI22" s="2">
        <f>IF('Forward Curve'!$E$14=DataValidation!$A$2,Vols!$X22*(1-(SQRT(YEARFRAC($U$6,$U22,2))*(1*$V22))),IF('Forward Curve'!$E$14=DataValidation!$A$3,Vols!$Y22*(1-(SQRT(YEARFRAC($U$6,$U22,2))*(1*$V22))),IF('Forward Curve'!$E$14=DataValidation!$A$5,Vols!$X22*(1-(SQRT(YEARFRAC($U$6,$U22,2))*(1*$V22)))+0.03,IF('Forward Curve'!$E$14=DataValidation!$A$6,Vols!$AF22*(1-(SQRT(YEARFRAC($U$6,$U22,2))*(1*$V22))),IF('Forward Curve'!$E$14=DataValidation!$A$4,Vols!$Z22*(1-(SQRT(YEARFRAC($U$6,$U22,2))*(1*$V22))),IF('Forward Curve'!$E$14=DataValidation!$A$7,Vols!$AY22*(1-(SQRT(YEARFRAC($U$6,$U22,2))*(1*$V22))),""))))))</f>
        <v>5.2783867093346253E-4</v>
      </c>
      <c r="AJ22" s="2">
        <f>IF('Forward Curve'!$E$14=DataValidation!$A$2,Vols!$X22*(1+(SQRT(YEARFRAC($U$6,$U22,2))*(1*$V22))),IF('Forward Curve'!$E$14=DataValidation!$A$3,Vols!$Y22*(1+(SQRT(YEARFRAC($U$6,$U22,2))*(1*$V22))),IF('Forward Curve'!$E$14=DataValidation!$A$5,Vols!$X22*(1+(SQRT(YEARFRAC($U$6,$U22,2))*(1*$V22)))+0.03,IF('Forward Curve'!$E$14=DataValidation!$A$6,Vols!$AF22*(1+(SQRT(YEARFRAC($U$6,$U22,2))*(1*$V22))),IF('Forward Curve'!$E$14=DataValidation!$A$4,Vols!$Z22*(1+(SQRT(YEARFRAC($U$6,$U22,2))*(1*$V22))),IF('Forward Curve'!$E$14=DataValidation!$A$7,Vols!$AY22*(1+(SQRT(YEARFRAC($U$6,$U22,2))*(1*$V22))),""))))))</f>
        <v>2.2268161329066533E-2</v>
      </c>
      <c r="AK22" s="2">
        <f>IF('Forward Curve'!$E$14=DataValidation!$A$2,Vols!$X22*(1+(SQRT(YEARFRAC($U$6,$U22,2))*(2*$V22))),IF('Forward Curve'!$E$14=DataValidation!$A$3,Vols!$Y22*(1+(SQRT(YEARFRAC($U$6,$U22,2))*(2*$V22))),IF('Forward Curve'!$E$14=DataValidation!$A$5,Vols!$X22*(1+(SQRT(YEARFRAC($U$6,$U22,2))*(2*$V22)))+0.03,IF('Forward Curve'!$E$14=DataValidation!$A$6,Vols!$AF22*(1+(SQRT(YEARFRAC($U$6,$U22,2))*(2*$V22))),IF('Forward Curve'!$E$14=DataValidation!$A$4,Vols!$Z22*(1+(SQRT(YEARFRAC($U$6,$U22,2))*(2*$V22))),IF('Forward Curve'!$E$14=DataValidation!$A$7,Vols!$AY22*(1+(SQRT(YEARFRAC($U$6,$U22,2))*(2*$V22))),""))))))</f>
        <v>3.3138322658133067E-2</v>
      </c>
      <c r="AM22" s="117">
        <f t="shared" si="21"/>
        <v>4.3749999999999995E-3</v>
      </c>
      <c r="AN22" s="2">
        <f>IF('Forward Curve'!$E$14=DataValidation!$A$2,Vols!$AM22,IF('Forward Curve'!$E$14=DataValidation!$A$3,Vols!$AM22+(Vols!$Y22-Vols!$X22),IF('Forward Curve'!$E$14=DataValidation!$A$5,Vols!$AM22+(Vols!$AA22-Vols!$X22),IF('Forward Curve'!$E$14=DataValidation!$A$6,Vols!$AM22+(Vols!$AF22-Vols!$X22),IF('Forward Curve'!$E$14=DataValidation!$A$4,Vols!$AM22+(Vols!$Z22-Vols!$X22),IF('Forward Curve'!$E$14=DataValidation!$A$7,Vols!$AM22+(Vols!$AY22-Vols!$X22)))))))</f>
        <v>4.3749999999999995E-3</v>
      </c>
      <c r="AO22" s="2">
        <f>IF('Forward Curve'!$E$14=DataValidation!$A$2,$X22+0.0025,IF('Forward Curve'!$E$14=DataValidation!$A$3,$Y22+0.0025,IF('Forward Curve'!$E$14=DataValidation!$A$5,Vols!$AA22+0.0025,IF('Forward Curve'!$E$14=DataValidation!$A$6,Vols!$AF22+0.0025,IF('Forward Curve'!$E$14=DataValidation!$A$4,Vols!$Z22+0.0025,IF('Forward Curve'!$E$14=DataValidation!$A$7,Vols!$AY22+0.0025,""))))))</f>
        <v>1.3897999999999999E-2</v>
      </c>
      <c r="AP22" s="2">
        <f>IF('Forward Curve'!$E$14=DataValidation!$A$2,$X22+0.005,IF('Forward Curve'!$E$14=DataValidation!$A$3,$Y22+0.005,IF('Forward Curve'!$E$14=DataValidation!$A$5,Vols!$AA22+0.005,IF('Forward Curve'!$E$14=DataValidation!$A$6,Vols!$AF22+0.005,IF('Forward Curve'!$E$14=DataValidation!$A$4,Vols!$Z22+0.005,IF('Forward Curve'!$E$14=DataValidation!$A$7,Vols!$AY22+0.005,""))))))</f>
        <v>1.6397999999999999E-2</v>
      </c>
      <c r="AR22" s="58">
        <f>IF('Forward Curve'!$E$15=DataValidation!$B$2,Vols!$AK22,IF('Forward Curve'!$E$15=DataValidation!$B$3,Vols!$AJ22,IF('Forward Curve'!$E$15=DataValidation!$B$4,Vols!$AI22,IF('Forward Curve'!$E$15=DataValidation!$B$5,Vols!$AH22,IF('Forward Curve'!$E$15=DataValidation!$B$7,$AN22,IF('Forward Curve'!$E$15=DataValidation!$B$8,Vols!$AO22,IF('Forward Curve'!$E$15=DataValidation!$B$9,Vols!$AP22,"ERROR")))))))</f>
        <v>2.2268161329066533E-2</v>
      </c>
      <c r="AS22" s="58"/>
      <c r="AT22" s="59"/>
      <c r="AU22" s="68">
        <v>17</v>
      </c>
      <c r="AV22" s="70">
        <f t="shared" si="19"/>
        <v>45044</v>
      </c>
      <c r="AW22" s="87">
        <f t="shared" si="5"/>
        <v>1.3044500000000001E-2</v>
      </c>
      <c r="AY22" s="2">
        <f t="shared" si="6"/>
        <v>1.6887115833333327E-2</v>
      </c>
      <c r="BA22" s="3">
        <f t="shared" si="7"/>
        <v>1.1887115833333326E-2</v>
      </c>
      <c r="BB22" s="3">
        <f t="shared" si="8"/>
        <v>1.4387115833333327E-2</v>
      </c>
      <c r="BC22" s="3">
        <f t="shared" si="9"/>
        <v>1.9387115833333326E-2</v>
      </c>
      <c r="BD22" s="3">
        <f t="shared" si="10"/>
        <v>2.1887115833333328E-2</v>
      </c>
      <c r="BF22" s="2">
        <f>IF('Forward Curve'!$E$16=DataValidation!$B$11,Vols!BA22,IF('Forward Curve'!$E$16=DataValidation!$B$12,Vols!BB22,IF('Forward Curve'!$E$16=DataValidation!$B$13,Vols!BC22,IF('Forward Curve'!$E$16=DataValidation!$B$14,Vols!BD22,""))))</f>
        <v>1.9387115833333326E-2</v>
      </c>
    </row>
    <row r="23" spans="2:58" x14ac:dyDescent="0.25">
      <c r="B23" s="71">
        <f t="shared" si="11"/>
        <v>45074</v>
      </c>
      <c r="C23" s="78">
        <v>82.05</v>
      </c>
      <c r="D23" s="2"/>
      <c r="E23" s="79">
        <v>1.2025699999999999</v>
      </c>
      <c r="F23" s="79">
        <v>1.3580300000000001</v>
      </c>
      <c r="G23" s="79">
        <v>1.14869</v>
      </c>
      <c r="H23" s="80">
        <v>4.1559600000000003</v>
      </c>
      <c r="I23" s="83"/>
      <c r="J23" s="106">
        <v>45071</v>
      </c>
      <c r="K23" s="107">
        <v>0.95045000000000002</v>
      </c>
      <c r="L23" s="83"/>
      <c r="M23" s="68">
        <f t="shared" si="12"/>
        <v>52</v>
      </c>
      <c r="N23" s="69">
        <v>1.6632499999999999</v>
      </c>
      <c r="O23" s="68">
        <f t="shared" si="13"/>
        <v>53</v>
      </c>
      <c r="P23" s="69">
        <v>1.6632100000000001</v>
      </c>
      <c r="Q23" s="68">
        <f t="shared" si="14"/>
        <v>54</v>
      </c>
      <c r="R23" s="69">
        <v>1.6631400000000001</v>
      </c>
      <c r="S23" s="83"/>
      <c r="U23" s="71">
        <f>'Forward Curve'!$G23</f>
        <v>45074</v>
      </c>
      <c r="V23" s="84">
        <f t="shared" si="0"/>
        <v>0.82050000000000001</v>
      </c>
      <c r="W23" s="58"/>
      <c r="X23" s="58">
        <f t="shared" si="1"/>
        <v>1.2025699999999999E-2</v>
      </c>
      <c r="Y23" s="58">
        <f t="shared" si="2"/>
        <v>1.35803E-2</v>
      </c>
      <c r="Z23" s="58">
        <f t="shared" si="3"/>
        <v>1.14869E-2</v>
      </c>
      <c r="AA23" s="86">
        <f t="shared" si="4"/>
        <v>4.1559600000000002E-2</v>
      </c>
      <c r="AB23" s="86"/>
      <c r="AC23" s="113">
        <f t="shared" si="16"/>
        <v>44577</v>
      </c>
      <c r="AD23" s="114">
        <f t="shared" si="17"/>
        <v>5.3069999999999994E-4</v>
      </c>
      <c r="AE23" s="113">
        <f t="shared" si="18"/>
        <v>45074</v>
      </c>
      <c r="AF23" s="115">
        <f t="shared" si="15"/>
        <v>9.5045000000000008E-3</v>
      </c>
      <c r="AG23" s="3"/>
      <c r="AH23" s="2">
        <f>IF('Forward Curve'!$E$14=DataValidation!$A$2,Vols!$X23*(1-(SQRT(YEARFRAC($U$6,$U23,2))*(2*$V23))),IF('Forward Curve'!$E$14=DataValidation!$A$3,Vols!$Y23*(1-(SQRT(YEARFRAC($U$6,$U23,2))*(2*$V23))),IF('Forward Curve'!$E$14=DataValidation!$A$5,Vols!$X23*(1-(SQRT(YEARFRAC($U$6,$U23,2))*(2*$V23)))+0.03,IF('Forward Curve'!$E$14=DataValidation!$A$6,Vols!$AF23*(1-(SQRT(YEARFRAC($U$6,$U23,2))*(2*$V23))),IF('Forward Curve'!$E$14=DataValidation!$A$4,Vols!$Z23*(1-(SQRT(YEARFRAC($U$6,$U23,2))*(2*$V23))),IF('Forward Curve'!$E$14=DataValidation!$A$7,Vols!$AY23*(1-(SQRT(YEARFRAC($U$6,$U23,2))*(2*$V23))),""))))))</f>
        <v>-1.1554596175078429E-2</v>
      </c>
      <c r="AI23" s="2">
        <f>IF('Forward Curve'!$E$14=DataValidation!$A$2,Vols!$X23*(1-(SQRT(YEARFRAC($U$6,$U23,2))*(1*$V23))),IF('Forward Curve'!$E$14=DataValidation!$A$3,Vols!$Y23*(1-(SQRT(YEARFRAC($U$6,$U23,2))*(1*$V23))),IF('Forward Curve'!$E$14=DataValidation!$A$5,Vols!$X23*(1-(SQRT(YEARFRAC($U$6,$U23,2))*(1*$V23)))+0.03,IF('Forward Curve'!$E$14=DataValidation!$A$6,Vols!$AF23*(1-(SQRT(YEARFRAC($U$6,$U23,2))*(1*$V23))),IF('Forward Curve'!$E$14=DataValidation!$A$4,Vols!$Z23*(1-(SQRT(YEARFRAC($U$6,$U23,2))*(1*$V23))),IF('Forward Curve'!$E$14=DataValidation!$A$7,Vols!$AY23*(1-(SQRT(YEARFRAC($U$6,$U23,2))*(1*$V23))),""))))))</f>
        <v>2.3555191246078447E-4</v>
      </c>
      <c r="AJ23" s="2">
        <f>IF('Forward Curve'!$E$14=DataValidation!$A$2,Vols!$X23*(1+(SQRT(YEARFRAC($U$6,$U23,2))*(1*$V23))),IF('Forward Curve'!$E$14=DataValidation!$A$3,Vols!$Y23*(1+(SQRT(YEARFRAC($U$6,$U23,2))*(1*$V23))),IF('Forward Curve'!$E$14=DataValidation!$A$5,Vols!$X23*(1+(SQRT(YEARFRAC($U$6,$U23,2))*(1*$V23)))+0.03,IF('Forward Curve'!$E$14=DataValidation!$A$6,Vols!$AF23*(1+(SQRT(YEARFRAC($U$6,$U23,2))*(1*$V23))),IF('Forward Curve'!$E$14=DataValidation!$A$4,Vols!$Z23*(1+(SQRT(YEARFRAC($U$6,$U23,2))*(1*$V23))),IF('Forward Curve'!$E$14=DataValidation!$A$7,Vols!$AY23*(1+(SQRT(YEARFRAC($U$6,$U23,2))*(1*$V23))),""))))))</f>
        <v>2.3815848087539213E-2</v>
      </c>
      <c r="AK23" s="2">
        <f>IF('Forward Curve'!$E$14=DataValidation!$A$2,Vols!$X23*(1+(SQRT(YEARFRAC($U$6,$U23,2))*(2*$V23))),IF('Forward Curve'!$E$14=DataValidation!$A$3,Vols!$Y23*(1+(SQRT(YEARFRAC($U$6,$U23,2))*(2*$V23))),IF('Forward Curve'!$E$14=DataValidation!$A$5,Vols!$X23*(1+(SQRT(YEARFRAC($U$6,$U23,2))*(2*$V23)))+0.03,IF('Forward Curve'!$E$14=DataValidation!$A$6,Vols!$AF23*(1+(SQRT(YEARFRAC($U$6,$U23,2))*(2*$V23))),IF('Forward Curve'!$E$14=DataValidation!$A$4,Vols!$Z23*(1+(SQRT(YEARFRAC($U$6,$U23,2))*(2*$V23))),IF('Forward Curve'!$E$14=DataValidation!$A$7,Vols!$AY23*(1+(SQRT(YEARFRAC($U$6,$U23,2))*(2*$V23))),""))))))</f>
        <v>3.5605996175078425E-2</v>
      </c>
      <c r="AM23" s="117">
        <f t="shared" si="21"/>
        <v>4.9999999999999992E-3</v>
      </c>
      <c r="AN23" s="2">
        <f>IF('Forward Curve'!$E$14=DataValidation!$A$2,Vols!$AM23,IF('Forward Curve'!$E$14=DataValidation!$A$3,Vols!$AM23+(Vols!$Y23-Vols!$X23),IF('Forward Curve'!$E$14=DataValidation!$A$5,Vols!$AM23+(Vols!$AA23-Vols!$X23),IF('Forward Curve'!$E$14=DataValidation!$A$6,Vols!$AM23+(Vols!$AF23-Vols!$X23),IF('Forward Curve'!$E$14=DataValidation!$A$4,Vols!$AM23+(Vols!$Z23-Vols!$X23),IF('Forward Curve'!$E$14=DataValidation!$A$7,Vols!$AM23+(Vols!$AY23-Vols!$X23)))))))</f>
        <v>4.9999999999999992E-3</v>
      </c>
      <c r="AO23" s="2">
        <f>IF('Forward Curve'!$E$14=DataValidation!$A$2,$X23+0.0025,IF('Forward Curve'!$E$14=DataValidation!$A$3,$Y23+0.0025,IF('Forward Curve'!$E$14=DataValidation!$A$5,Vols!$AA23+0.0025,IF('Forward Curve'!$E$14=DataValidation!$A$6,Vols!$AF23+0.0025,IF('Forward Curve'!$E$14=DataValidation!$A$4,Vols!$Z23+0.0025,IF('Forward Curve'!$E$14=DataValidation!$A$7,Vols!$AY23+0.0025,""))))))</f>
        <v>1.4525699999999999E-2</v>
      </c>
      <c r="AP23" s="2">
        <f>IF('Forward Curve'!$E$14=DataValidation!$A$2,$X23+0.005,IF('Forward Curve'!$E$14=DataValidation!$A$3,$Y23+0.005,IF('Forward Curve'!$E$14=DataValidation!$A$5,Vols!$AA23+0.005,IF('Forward Curve'!$E$14=DataValidation!$A$6,Vols!$AF23+0.005,IF('Forward Curve'!$E$14=DataValidation!$A$4,Vols!$Z23+0.005,IF('Forward Curve'!$E$14=DataValidation!$A$7,Vols!$AY23+0.005,""))))))</f>
        <v>1.7025699999999998E-2</v>
      </c>
      <c r="AR23" s="58">
        <f>IF('Forward Curve'!$E$15=DataValidation!$B$2,Vols!$AK23,IF('Forward Curve'!$E$15=DataValidation!$B$3,Vols!$AJ23,IF('Forward Curve'!$E$15=DataValidation!$B$4,Vols!$AI23,IF('Forward Curve'!$E$15=DataValidation!$B$5,Vols!$AH23,IF('Forward Curve'!$E$15=DataValidation!$B$7,$AN23,IF('Forward Curve'!$E$15=DataValidation!$B$8,Vols!$AO23,IF('Forward Curve'!$E$15=DataValidation!$B$9,Vols!$AP23,"ERROR")))))))</f>
        <v>2.3815848087539213E-2</v>
      </c>
      <c r="AS23" s="58"/>
      <c r="AT23" s="59"/>
      <c r="AU23" s="68">
        <v>18</v>
      </c>
      <c r="AV23" s="70">
        <f t="shared" si="19"/>
        <v>45074</v>
      </c>
      <c r="AW23" s="87">
        <f t="shared" si="5"/>
        <v>1.35931E-2</v>
      </c>
      <c r="AY23" s="2">
        <f t="shared" si="6"/>
        <v>1.6941245833333334E-2</v>
      </c>
      <c r="BA23" s="3">
        <f t="shared" si="7"/>
        <v>1.1941245833333333E-2</v>
      </c>
      <c r="BB23" s="3">
        <f t="shared" si="8"/>
        <v>1.4441245833333333E-2</v>
      </c>
      <c r="BC23" s="3">
        <f t="shared" si="9"/>
        <v>1.9441245833333332E-2</v>
      </c>
      <c r="BD23" s="3">
        <f t="shared" si="10"/>
        <v>2.1941245833333334E-2</v>
      </c>
      <c r="BF23" s="2">
        <f>IF('Forward Curve'!$E$16=DataValidation!$B$11,Vols!BA23,IF('Forward Curve'!$E$16=DataValidation!$B$12,Vols!BB23,IF('Forward Curve'!$E$16=DataValidation!$B$13,Vols!BC23,IF('Forward Curve'!$E$16=DataValidation!$B$14,Vols!BD23,""))))</f>
        <v>1.9441245833333332E-2</v>
      </c>
    </row>
    <row r="24" spans="2:58" x14ac:dyDescent="0.25">
      <c r="B24" s="71">
        <f t="shared" si="11"/>
        <v>45105</v>
      </c>
      <c r="C24" s="78">
        <v>82.39</v>
      </c>
      <c r="D24" s="2"/>
      <c r="E24" s="79">
        <v>1.2648699999999999</v>
      </c>
      <c r="F24" s="79">
        <v>1.41489</v>
      </c>
      <c r="G24" s="79">
        <v>1.44794</v>
      </c>
      <c r="H24" s="80">
        <v>4.3226100000000001</v>
      </c>
      <c r="I24" s="83"/>
      <c r="J24" s="106">
        <v>45105</v>
      </c>
      <c r="K24" s="107">
        <v>1.1795899999999999</v>
      </c>
      <c r="L24" s="83"/>
      <c r="M24" s="68">
        <f t="shared" si="12"/>
        <v>55</v>
      </c>
      <c r="N24" s="69">
        <v>1.6632499999999999</v>
      </c>
      <c r="O24" s="68">
        <f t="shared" si="13"/>
        <v>56</v>
      </c>
      <c r="P24" s="69">
        <v>1.6632499999999999</v>
      </c>
      <c r="Q24" s="68">
        <f t="shared" si="14"/>
        <v>57</v>
      </c>
      <c r="R24" s="69">
        <v>1.6632100000000001</v>
      </c>
      <c r="S24" s="83"/>
      <c r="U24" s="71">
        <f>'Forward Curve'!$G24</f>
        <v>45105</v>
      </c>
      <c r="V24" s="84">
        <f t="shared" si="0"/>
        <v>0.82389999999999997</v>
      </c>
      <c r="W24" s="58"/>
      <c r="X24" s="58">
        <f t="shared" si="1"/>
        <v>1.2648699999999999E-2</v>
      </c>
      <c r="Y24" s="58">
        <f t="shared" si="2"/>
        <v>1.4148899999999999E-2</v>
      </c>
      <c r="Z24" s="58">
        <f t="shared" si="3"/>
        <v>1.44794E-2</v>
      </c>
      <c r="AA24" s="86">
        <f t="shared" si="4"/>
        <v>4.3226100000000003E-2</v>
      </c>
      <c r="AB24" s="86"/>
      <c r="AC24" s="113">
        <f t="shared" si="16"/>
        <v>44578</v>
      </c>
      <c r="AD24" s="114">
        <f t="shared" si="17"/>
        <v>5.3069999999999994E-4</v>
      </c>
      <c r="AE24" s="113">
        <f t="shared" si="18"/>
        <v>45105</v>
      </c>
      <c r="AF24" s="115">
        <f t="shared" si="15"/>
        <v>1.17959E-2</v>
      </c>
      <c r="AG24" s="3"/>
      <c r="AH24" s="2">
        <f>IF('Forward Curve'!$E$14=DataValidation!$A$2,Vols!$X24*(1-(SQRT(YEARFRAC($U$6,$U24,2))*(2*$V24))),IF('Forward Curve'!$E$14=DataValidation!$A$3,Vols!$Y24*(1-(SQRT(YEARFRAC($U$6,$U24,2))*(2*$V24))),IF('Forward Curve'!$E$14=DataValidation!$A$5,Vols!$X24*(1-(SQRT(YEARFRAC($U$6,$U24,2))*(2*$V24)))+0.03,IF('Forward Curve'!$E$14=DataValidation!$A$6,Vols!$AF24*(1-(SQRT(YEARFRAC($U$6,$U24,2))*(2*$V24))),IF('Forward Curve'!$E$14=DataValidation!$A$4,Vols!$Z24*(1-(SQRT(YEARFRAC($U$6,$U24,2))*(2*$V24))),IF('Forward Curve'!$E$14=DataValidation!$A$7,Vols!$AY24*(1-(SQRT(YEARFRAC($U$6,$U24,2))*(2*$V24))),""))))))</f>
        <v>-1.2995986331740421E-2</v>
      </c>
      <c r="AI24" s="2">
        <f>IF('Forward Curve'!$E$14=DataValidation!$A$2,Vols!$X24*(1-(SQRT(YEARFRAC($U$6,$U24,2))*(1*$V24))),IF('Forward Curve'!$E$14=DataValidation!$A$3,Vols!$Y24*(1-(SQRT(YEARFRAC($U$6,$U24,2))*(1*$V24))),IF('Forward Curve'!$E$14=DataValidation!$A$5,Vols!$X24*(1-(SQRT(YEARFRAC($U$6,$U24,2))*(1*$V24)))+0.03,IF('Forward Curve'!$E$14=DataValidation!$A$6,Vols!$AF24*(1-(SQRT(YEARFRAC($U$6,$U24,2))*(1*$V24))),IF('Forward Curve'!$E$14=DataValidation!$A$4,Vols!$Z24*(1-(SQRT(YEARFRAC($U$6,$U24,2))*(1*$V24))),IF('Forward Curve'!$E$14=DataValidation!$A$7,Vols!$AY24*(1-(SQRT(YEARFRAC($U$6,$U24,2))*(1*$V24))),""))))))</f>
        <v>-1.7364316587021092E-4</v>
      </c>
      <c r="AJ24" s="2">
        <f>IF('Forward Curve'!$E$14=DataValidation!$A$2,Vols!$X24*(1+(SQRT(YEARFRAC($U$6,$U24,2))*(1*$V24))),IF('Forward Curve'!$E$14=DataValidation!$A$3,Vols!$Y24*(1+(SQRT(YEARFRAC($U$6,$U24,2))*(1*$V24))),IF('Forward Curve'!$E$14=DataValidation!$A$5,Vols!$X24*(1+(SQRT(YEARFRAC($U$6,$U24,2))*(1*$V24)))+0.03,IF('Forward Curve'!$E$14=DataValidation!$A$6,Vols!$AF24*(1+(SQRT(YEARFRAC($U$6,$U24,2))*(1*$V24))),IF('Forward Curve'!$E$14=DataValidation!$A$4,Vols!$Z24*(1+(SQRT(YEARFRAC($U$6,$U24,2))*(1*$V24))),IF('Forward Curve'!$E$14=DataValidation!$A$7,Vols!$AY24*(1+(SQRT(YEARFRAC($U$6,$U24,2))*(1*$V24))),""))))))</f>
        <v>2.5471043165870209E-2</v>
      </c>
      <c r="AK24" s="2">
        <f>IF('Forward Curve'!$E$14=DataValidation!$A$2,Vols!$X24*(1+(SQRT(YEARFRAC($U$6,$U24,2))*(2*$V24))),IF('Forward Curve'!$E$14=DataValidation!$A$3,Vols!$Y24*(1+(SQRT(YEARFRAC($U$6,$U24,2))*(2*$V24))),IF('Forward Curve'!$E$14=DataValidation!$A$5,Vols!$X24*(1+(SQRT(YEARFRAC($U$6,$U24,2))*(2*$V24)))+0.03,IF('Forward Curve'!$E$14=DataValidation!$A$6,Vols!$AF24*(1+(SQRT(YEARFRAC($U$6,$U24,2))*(2*$V24))),IF('Forward Curve'!$E$14=DataValidation!$A$4,Vols!$Z24*(1+(SQRT(YEARFRAC($U$6,$U24,2))*(2*$V24))),IF('Forward Curve'!$E$14=DataValidation!$A$7,Vols!$AY24*(1+(SQRT(YEARFRAC($U$6,$U24,2))*(2*$V24))),""))))))</f>
        <v>3.8293386331740419E-2</v>
      </c>
      <c r="AM24" s="117">
        <f t="shared" si="21"/>
        <v>5.6249999999999989E-3</v>
      </c>
      <c r="AN24" s="2">
        <f>IF('Forward Curve'!$E$14=DataValidation!$A$2,Vols!$AM24,IF('Forward Curve'!$E$14=DataValidation!$A$3,Vols!$AM24+(Vols!$Y24-Vols!$X24),IF('Forward Curve'!$E$14=DataValidation!$A$5,Vols!$AM24+(Vols!$AA24-Vols!$X24),IF('Forward Curve'!$E$14=DataValidation!$A$6,Vols!$AM24+(Vols!$AF24-Vols!$X24),IF('Forward Curve'!$E$14=DataValidation!$A$4,Vols!$AM24+(Vols!$Z24-Vols!$X24),IF('Forward Curve'!$E$14=DataValidation!$A$7,Vols!$AM24+(Vols!$AY24-Vols!$X24)))))))</f>
        <v>5.6249999999999989E-3</v>
      </c>
      <c r="AO24" s="2">
        <f>IF('Forward Curve'!$E$14=DataValidation!$A$2,$X24+0.0025,IF('Forward Curve'!$E$14=DataValidation!$A$3,$Y24+0.0025,IF('Forward Curve'!$E$14=DataValidation!$A$5,Vols!$AA24+0.0025,IF('Forward Curve'!$E$14=DataValidation!$A$6,Vols!$AF24+0.0025,IF('Forward Curve'!$E$14=DataValidation!$A$4,Vols!$Z24+0.0025,IF('Forward Curve'!$E$14=DataValidation!$A$7,Vols!$AY24+0.0025,""))))))</f>
        <v>1.5148699999999999E-2</v>
      </c>
      <c r="AP24" s="2">
        <f>IF('Forward Curve'!$E$14=DataValidation!$A$2,$X24+0.005,IF('Forward Curve'!$E$14=DataValidation!$A$3,$Y24+0.005,IF('Forward Curve'!$E$14=DataValidation!$A$5,Vols!$AA24+0.005,IF('Forward Curve'!$E$14=DataValidation!$A$6,Vols!$AF24+0.005,IF('Forward Curve'!$E$14=DataValidation!$A$4,Vols!$Z24+0.005,IF('Forward Curve'!$E$14=DataValidation!$A$7,Vols!$AY24+0.005,""))))))</f>
        <v>1.76487E-2</v>
      </c>
      <c r="AR24" s="58">
        <f>IF('Forward Curve'!$E$15=DataValidation!$B$2,Vols!$AK24,IF('Forward Curve'!$E$15=DataValidation!$B$3,Vols!$AJ24,IF('Forward Curve'!$E$15=DataValidation!$B$4,Vols!$AI24,IF('Forward Curve'!$E$15=DataValidation!$B$5,Vols!$AH24,IF('Forward Curve'!$E$15=DataValidation!$B$7,$AN24,IF('Forward Curve'!$E$15=DataValidation!$B$8,Vols!$AO24,IF('Forward Curve'!$E$15=DataValidation!$B$9,Vols!$AP24,"ERROR")))))))</f>
        <v>2.5471043165870209E-2</v>
      </c>
      <c r="AS24" s="58"/>
      <c r="AT24" s="59"/>
      <c r="AU24" s="68">
        <v>19</v>
      </c>
      <c r="AV24" s="70">
        <f t="shared" si="19"/>
        <v>45105</v>
      </c>
      <c r="AW24" s="87">
        <f t="shared" si="5"/>
        <v>1.41104E-2</v>
      </c>
      <c r="AY24" s="2">
        <f t="shared" si="6"/>
        <v>1.6990812500000001E-2</v>
      </c>
      <c r="BA24" s="3">
        <f t="shared" si="7"/>
        <v>1.19908125E-2</v>
      </c>
      <c r="BB24" s="3">
        <f t="shared" si="8"/>
        <v>1.44908125E-2</v>
      </c>
      <c r="BC24" s="3">
        <f t="shared" si="9"/>
        <v>1.9490812499999999E-2</v>
      </c>
      <c r="BD24" s="3">
        <f t="shared" si="10"/>
        <v>2.1990812500000002E-2</v>
      </c>
      <c r="BF24" s="2">
        <f>IF('Forward Curve'!$E$16=DataValidation!$B$11,Vols!BA24,IF('Forward Curve'!$E$16=DataValidation!$B$12,Vols!BB24,IF('Forward Curve'!$E$16=DataValidation!$B$13,Vols!BC24,IF('Forward Curve'!$E$16=DataValidation!$B$14,Vols!BD24,""))))</f>
        <v>1.9490812499999999E-2</v>
      </c>
    </row>
    <row r="25" spans="2:58" x14ac:dyDescent="0.25">
      <c r="B25" s="71">
        <f t="shared" si="11"/>
        <v>45135</v>
      </c>
      <c r="C25" s="78">
        <v>83.52</v>
      </c>
      <c r="D25" s="2"/>
      <c r="E25" s="79">
        <v>1.26353</v>
      </c>
      <c r="F25" s="79">
        <v>1.47336</v>
      </c>
      <c r="G25" s="79">
        <v>1.48001</v>
      </c>
      <c r="H25" s="80">
        <v>4.3226399999999998</v>
      </c>
      <c r="I25" s="83"/>
      <c r="J25" s="106">
        <v>45134</v>
      </c>
      <c r="K25" s="107">
        <v>1.23458</v>
      </c>
      <c r="L25" s="83"/>
      <c r="M25" s="68">
        <f t="shared" si="12"/>
        <v>58</v>
      </c>
      <c r="N25" s="69">
        <v>1.6632100000000001</v>
      </c>
      <c r="O25" s="68">
        <f t="shared" si="13"/>
        <v>59</v>
      </c>
      <c r="P25" s="69">
        <v>1.6774199999999999</v>
      </c>
      <c r="Q25" s="68">
        <f t="shared" si="14"/>
        <v>60</v>
      </c>
      <c r="R25" s="69">
        <v>1.6942299999999999</v>
      </c>
      <c r="S25" s="83"/>
      <c r="U25" s="71">
        <f>'Forward Curve'!$G25</f>
        <v>45135</v>
      </c>
      <c r="V25" s="84">
        <f t="shared" si="0"/>
        <v>0.83519999999999994</v>
      </c>
      <c r="W25" s="58"/>
      <c r="X25" s="58">
        <f t="shared" si="1"/>
        <v>1.26353E-2</v>
      </c>
      <c r="Y25" s="58">
        <f t="shared" si="2"/>
        <v>1.4733599999999999E-2</v>
      </c>
      <c r="Z25" s="58">
        <f t="shared" si="3"/>
        <v>1.48001E-2</v>
      </c>
      <c r="AA25" s="86">
        <f t="shared" si="4"/>
        <v>4.3226399999999998E-2</v>
      </c>
      <c r="AB25" s="86"/>
      <c r="AC25" s="113">
        <f t="shared" si="16"/>
        <v>44579</v>
      </c>
      <c r="AD25" s="114">
        <f t="shared" si="17"/>
        <v>5.3069999999999994E-4</v>
      </c>
      <c r="AE25" s="113">
        <f t="shared" si="18"/>
        <v>45135</v>
      </c>
      <c r="AF25" s="115">
        <f t="shared" si="15"/>
        <v>1.2345800000000001E-2</v>
      </c>
      <c r="AG25" s="3"/>
      <c r="AH25" s="2">
        <f>IF('Forward Curve'!$E$14=DataValidation!$A$2,Vols!$X25*(1-(SQRT(YEARFRAC($U$6,$U25,2))*(2*$V25))),IF('Forward Curve'!$E$14=DataValidation!$A$3,Vols!$Y25*(1-(SQRT(YEARFRAC($U$6,$U25,2))*(2*$V25))),IF('Forward Curve'!$E$14=DataValidation!$A$5,Vols!$X25*(1-(SQRT(YEARFRAC($U$6,$U25,2))*(2*$V25)))+0.03,IF('Forward Curve'!$E$14=DataValidation!$A$6,Vols!$AF25*(1-(SQRT(YEARFRAC($U$6,$U25,2))*(2*$V25))),IF('Forward Curve'!$E$14=DataValidation!$A$4,Vols!$Z25*(1-(SQRT(YEARFRAC($U$6,$U25,2))*(2*$V25))),IF('Forward Curve'!$E$14=DataValidation!$A$7,Vols!$AY25*(1-(SQRT(YEARFRAC($U$6,$U25,2))*(2*$V25))),""))))))</f>
        <v>-1.4038734657745713E-2</v>
      </c>
      <c r="AI25" s="2">
        <f>IF('Forward Curve'!$E$14=DataValidation!$A$2,Vols!$X25*(1-(SQRT(YEARFRAC($U$6,$U25,2))*(1*$V25))),IF('Forward Curve'!$E$14=DataValidation!$A$3,Vols!$Y25*(1-(SQRT(YEARFRAC($U$6,$U25,2))*(1*$V25))),IF('Forward Curve'!$E$14=DataValidation!$A$5,Vols!$X25*(1-(SQRT(YEARFRAC($U$6,$U25,2))*(1*$V25)))+0.03,IF('Forward Curve'!$E$14=DataValidation!$A$6,Vols!$AF25*(1-(SQRT(YEARFRAC($U$6,$U25,2))*(1*$V25))),IF('Forward Curve'!$E$14=DataValidation!$A$4,Vols!$Z25*(1-(SQRT(YEARFRAC($U$6,$U25,2))*(1*$V25))),IF('Forward Curve'!$E$14=DataValidation!$A$7,Vols!$AY25*(1-(SQRT(YEARFRAC($U$6,$U25,2))*(1*$V25))),""))))))</f>
        <v>-7.0171732887285639E-4</v>
      </c>
      <c r="AJ25" s="2">
        <f>IF('Forward Curve'!$E$14=DataValidation!$A$2,Vols!$X25*(1+(SQRT(YEARFRAC($U$6,$U25,2))*(1*$V25))),IF('Forward Curve'!$E$14=DataValidation!$A$3,Vols!$Y25*(1+(SQRT(YEARFRAC($U$6,$U25,2))*(1*$V25))),IF('Forward Curve'!$E$14=DataValidation!$A$5,Vols!$X25*(1+(SQRT(YEARFRAC($U$6,$U25,2))*(1*$V25)))+0.03,IF('Forward Curve'!$E$14=DataValidation!$A$6,Vols!$AF25*(1+(SQRT(YEARFRAC($U$6,$U25,2))*(1*$V25))),IF('Forward Curve'!$E$14=DataValidation!$A$4,Vols!$Z25*(1+(SQRT(YEARFRAC($U$6,$U25,2))*(1*$V25))),IF('Forward Curve'!$E$14=DataValidation!$A$7,Vols!$AY25*(1+(SQRT(YEARFRAC($U$6,$U25,2))*(1*$V25))),""))))))</f>
        <v>2.5972317328872858E-2</v>
      </c>
      <c r="AK25" s="2">
        <f>IF('Forward Curve'!$E$14=DataValidation!$A$2,Vols!$X25*(1+(SQRT(YEARFRAC($U$6,$U25,2))*(2*$V25))),IF('Forward Curve'!$E$14=DataValidation!$A$3,Vols!$Y25*(1+(SQRT(YEARFRAC($U$6,$U25,2))*(2*$V25))),IF('Forward Curve'!$E$14=DataValidation!$A$5,Vols!$X25*(1+(SQRT(YEARFRAC($U$6,$U25,2))*(2*$V25)))+0.03,IF('Forward Curve'!$E$14=DataValidation!$A$6,Vols!$AF25*(1+(SQRT(YEARFRAC($U$6,$U25,2))*(2*$V25))),IF('Forward Curve'!$E$14=DataValidation!$A$4,Vols!$Z25*(1+(SQRT(YEARFRAC($U$6,$U25,2))*(2*$V25))),IF('Forward Curve'!$E$14=DataValidation!$A$7,Vols!$AY25*(1+(SQRT(YEARFRAC($U$6,$U25,2))*(2*$V25))),""))))))</f>
        <v>3.9309334657745713E-2</v>
      </c>
      <c r="AM25" s="117">
        <f>(($AM$31-$AM$19)*(1/12))+AM24</f>
        <v>6.2499999999999986E-3</v>
      </c>
      <c r="AN25" s="2">
        <f>IF('Forward Curve'!$E$14=DataValidation!$A$2,Vols!$AM25,IF('Forward Curve'!$E$14=DataValidation!$A$3,Vols!$AM25+(Vols!$Y25-Vols!$X25),IF('Forward Curve'!$E$14=DataValidation!$A$5,Vols!$AM25+(Vols!$AA25-Vols!$X25),IF('Forward Curve'!$E$14=DataValidation!$A$6,Vols!$AM25+(Vols!$AF25-Vols!$X25),IF('Forward Curve'!$E$14=DataValidation!$A$4,Vols!$AM25+(Vols!$Z25-Vols!$X25),IF('Forward Curve'!$E$14=DataValidation!$A$7,Vols!$AM25+(Vols!$AY25-Vols!$X25)))))))</f>
        <v>6.2499999999999986E-3</v>
      </c>
      <c r="AO25" s="2">
        <f>IF('Forward Curve'!$E$14=DataValidation!$A$2,$X25+0.0025,IF('Forward Curve'!$E$14=DataValidation!$A$3,$Y25+0.0025,IF('Forward Curve'!$E$14=DataValidation!$A$5,Vols!$AA25+0.0025,IF('Forward Curve'!$E$14=DataValidation!$A$6,Vols!$AF25+0.0025,IF('Forward Curve'!$E$14=DataValidation!$A$4,Vols!$Z25+0.0025,IF('Forward Curve'!$E$14=DataValidation!$A$7,Vols!$AY25+0.0025,""))))))</f>
        <v>1.5135300000000001E-2</v>
      </c>
      <c r="AP25" s="2">
        <f>IF('Forward Curve'!$E$14=DataValidation!$A$2,$X25+0.005,IF('Forward Curve'!$E$14=DataValidation!$A$3,$Y25+0.005,IF('Forward Curve'!$E$14=DataValidation!$A$5,Vols!$AA25+0.005,IF('Forward Curve'!$E$14=DataValidation!$A$6,Vols!$AF25+0.005,IF('Forward Curve'!$E$14=DataValidation!$A$4,Vols!$Z25+0.005,IF('Forward Curve'!$E$14=DataValidation!$A$7,Vols!$AY25+0.005,""))))))</f>
        <v>1.76353E-2</v>
      </c>
      <c r="AR25" s="58">
        <f>IF('Forward Curve'!$E$15=DataValidation!$B$2,Vols!$AK25,IF('Forward Curve'!$E$15=DataValidation!$B$3,Vols!$AJ25,IF('Forward Curve'!$E$15=DataValidation!$B$4,Vols!$AI25,IF('Forward Curve'!$E$15=DataValidation!$B$5,Vols!$AH25,IF('Forward Curve'!$E$15=DataValidation!$B$7,$AN25,IF('Forward Curve'!$E$15=DataValidation!$B$8,Vols!$AO25,IF('Forward Curve'!$E$15=DataValidation!$B$9,Vols!$AP25,"ERROR")))))))</f>
        <v>2.5972317328872858E-2</v>
      </c>
      <c r="AS25" s="58"/>
      <c r="AT25" s="59"/>
      <c r="AU25" s="68">
        <v>20</v>
      </c>
      <c r="AV25" s="70">
        <f t="shared" si="19"/>
        <v>45135</v>
      </c>
      <c r="AW25" s="87">
        <f t="shared" si="5"/>
        <v>1.4606399999999999E-2</v>
      </c>
      <c r="AY25" s="2">
        <f t="shared" si="6"/>
        <v>1.7036068333333335E-2</v>
      </c>
      <c r="BA25" s="3">
        <f t="shared" si="7"/>
        <v>1.2036068333333334E-2</v>
      </c>
      <c r="BB25" s="3">
        <f t="shared" si="8"/>
        <v>1.4536068333333334E-2</v>
      </c>
      <c r="BC25" s="3">
        <f t="shared" si="9"/>
        <v>1.9536068333333333E-2</v>
      </c>
      <c r="BD25" s="3">
        <f t="shared" si="10"/>
        <v>2.2036068333333336E-2</v>
      </c>
      <c r="BF25" s="2">
        <f>IF('Forward Curve'!$E$16=DataValidation!$B$11,Vols!BA25,IF('Forward Curve'!$E$16=DataValidation!$B$12,Vols!BB25,IF('Forward Curve'!$E$16=DataValidation!$B$13,Vols!BC25,IF('Forward Curve'!$E$16=DataValidation!$B$14,Vols!BD25,""))))</f>
        <v>1.9536068333333333E-2</v>
      </c>
    </row>
    <row r="26" spans="2:58" x14ac:dyDescent="0.25">
      <c r="B26" s="71">
        <f t="shared" si="11"/>
        <v>45166</v>
      </c>
      <c r="C26" s="78">
        <v>83.06</v>
      </c>
      <c r="D26" s="2"/>
      <c r="E26" s="79">
        <v>1.3283</v>
      </c>
      <c r="F26" s="79">
        <v>1.5283</v>
      </c>
      <c r="G26" s="79">
        <v>1.4799800000000001</v>
      </c>
      <c r="H26" s="80">
        <v>4.3224400000000003</v>
      </c>
      <c r="I26" s="83"/>
      <c r="J26" s="106">
        <v>45166</v>
      </c>
      <c r="K26" s="107">
        <v>1.2345600000000001</v>
      </c>
      <c r="L26" s="83"/>
      <c r="M26" s="68">
        <f t="shared" si="12"/>
        <v>61</v>
      </c>
      <c r="N26" s="69">
        <v>1.712</v>
      </c>
      <c r="O26" s="68">
        <f t="shared" si="13"/>
        <v>62</v>
      </c>
      <c r="P26" s="69">
        <v>1.7148699999999999</v>
      </c>
      <c r="Q26" s="68">
        <f t="shared" si="14"/>
        <v>63</v>
      </c>
      <c r="R26" s="69">
        <v>1.7148300000000001</v>
      </c>
      <c r="S26" s="83"/>
      <c r="U26" s="71">
        <f>'Forward Curve'!$G26</f>
        <v>45166</v>
      </c>
      <c r="V26" s="84">
        <f t="shared" si="0"/>
        <v>0.8306</v>
      </c>
      <c r="W26" s="58"/>
      <c r="X26" s="58">
        <f t="shared" si="1"/>
        <v>1.3283E-2</v>
      </c>
      <c r="Y26" s="58">
        <f t="shared" si="2"/>
        <v>1.5283E-2</v>
      </c>
      <c r="Z26" s="58">
        <f t="shared" si="3"/>
        <v>1.47998E-2</v>
      </c>
      <c r="AA26" s="86">
        <f t="shared" si="4"/>
        <v>4.3224400000000003E-2</v>
      </c>
      <c r="AB26" s="86"/>
      <c r="AC26" s="113">
        <f t="shared" si="16"/>
        <v>44580</v>
      </c>
      <c r="AD26" s="114">
        <f t="shared" si="17"/>
        <v>5.3069999999999994E-4</v>
      </c>
      <c r="AE26" s="113">
        <f t="shared" si="18"/>
        <v>45166</v>
      </c>
      <c r="AF26" s="115">
        <f t="shared" si="15"/>
        <v>1.2345600000000002E-2</v>
      </c>
      <c r="AG26" s="3"/>
      <c r="AH26" s="2">
        <f>IF('Forward Curve'!$E$14=DataValidation!$A$2,Vols!$X26*(1-(SQRT(YEARFRAC($U$6,$U26,2))*(2*$V26))),IF('Forward Curve'!$E$14=DataValidation!$A$3,Vols!$Y26*(1-(SQRT(YEARFRAC($U$6,$U26,2))*(2*$V26))),IF('Forward Curve'!$E$14=DataValidation!$A$5,Vols!$X26*(1-(SQRT(YEARFRAC($U$6,$U26,2))*(2*$V26)))+0.03,IF('Forward Curve'!$E$14=DataValidation!$A$6,Vols!$AF26*(1-(SQRT(YEARFRAC($U$6,$U26,2))*(2*$V26))),IF('Forward Curve'!$E$14=DataValidation!$A$4,Vols!$Z26*(1-(SQRT(YEARFRAC($U$6,$U26,2))*(2*$V26))),IF('Forward Curve'!$E$14=DataValidation!$A$7,Vols!$AY26*(1-(SQRT(YEARFRAC($U$6,$U26,2))*(2*$V26))),""))))))</f>
        <v>-1.5345800803866562E-2</v>
      </c>
      <c r="AI26" s="2">
        <f>IF('Forward Curve'!$E$14=DataValidation!$A$2,Vols!$X26*(1-(SQRT(YEARFRAC($U$6,$U26,2))*(1*$V26))),IF('Forward Curve'!$E$14=DataValidation!$A$3,Vols!$Y26*(1-(SQRT(YEARFRAC($U$6,$U26,2))*(1*$V26))),IF('Forward Curve'!$E$14=DataValidation!$A$5,Vols!$X26*(1-(SQRT(YEARFRAC($U$6,$U26,2))*(1*$V26)))+0.03,IF('Forward Curve'!$E$14=DataValidation!$A$6,Vols!$AF26*(1-(SQRT(YEARFRAC($U$6,$U26,2))*(1*$V26))),IF('Forward Curve'!$E$14=DataValidation!$A$4,Vols!$Z26*(1-(SQRT(YEARFRAC($U$6,$U26,2))*(1*$V26))),IF('Forward Curve'!$E$14=DataValidation!$A$7,Vols!$AY26*(1-(SQRT(YEARFRAC($U$6,$U26,2))*(1*$V26))),""))))))</f>
        <v>-1.0314004019332814E-3</v>
      </c>
      <c r="AJ26" s="2">
        <f>IF('Forward Curve'!$E$14=DataValidation!$A$2,Vols!$X26*(1+(SQRT(YEARFRAC($U$6,$U26,2))*(1*$V26))),IF('Forward Curve'!$E$14=DataValidation!$A$3,Vols!$Y26*(1+(SQRT(YEARFRAC($U$6,$U26,2))*(1*$V26))),IF('Forward Curve'!$E$14=DataValidation!$A$5,Vols!$X26*(1+(SQRT(YEARFRAC($U$6,$U26,2))*(1*$V26)))+0.03,IF('Forward Curve'!$E$14=DataValidation!$A$6,Vols!$AF26*(1+(SQRT(YEARFRAC($U$6,$U26,2))*(1*$V26))),IF('Forward Curve'!$E$14=DataValidation!$A$4,Vols!$Z26*(1+(SQRT(YEARFRAC($U$6,$U26,2))*(1*$V26))),IF('Forward Curve'!$E$14=DataValidation!$A$7,Vols!$AY26*(1+(SQRT(YEARFRAC($U$6,$U26,2))*(1*$V26))),""))))))</f>
        <v>2.7597400401933279E-2</v>
      </c>
      <c r="AK26" s="2">
        <f>IF('Forward Curve'!$E$14=DataValidation!$A$2,Vols!$X26*(1+(SQRT(YEARFRAC($U$6,$U26,2))*(2*$V26))),IF('Forward Curve'!$E$14=DataValidation!$A$3,Vols!$Y26*(1+(SQRT(YEARFRAC($U$6,$U26,2))*(2*$V26))),IF('Forward Curve'!$E$14=DataValidation!$A$5,Vols!$X26*(1+(SQRT(YEARFRAC($U$6,$U26,2))*(2*$V26)))+0.03,IF('Forward Curve'!$E$14=DataValidation!$A$6,Vols!$AF26*(1+(SQRT(YEARFRAC($U$6,$U26,2))*(2*$V26))),IF('Forward Curve'!$E$14=DataValidation!$A$4,Vols!$Z26*(1+(SQRT(YEARFRAC($U$6,$U26,2))*(2*$V26))),IF('Forward Curve'!$E$14=DataValidation!$A$7,Vols!$AY26*(1+(SQRT(YEARFRAC($U$6,$U26,2))*(2*$V26))),""))))))</f>
        <v>4.1911800803866563E-2</v>
      </c>
      <c r="AM26" s="117">
        <f t="shared" ref="AM26:AM30" si="22">(($AM$31-$AM$19)*(1/12))+AM25</f>
        <v>6.8749999999999983E-3</v>
      </c>
      <c r="AN26" s="2">
        <f>IF('Forward Curve'!$E$14=DataValidation!$A$2,Vols!$AM26,IF('Forward Curve'!$E$14=DataValidation!$A$3,Vols!$AM26+(Vols!$Y26-Vols!$X26),IF('Forward Curve'!$E$14=DataValidation!$A$5,Vols!$AM26+(Vols!$AA26-Vols!$X26),IF('Forward Curve'!$E$14=DataValidation!$A$6,Vols!$AM26+(Vols!$AF26-Vols!$X26),IF('Forward Curve'!$E$14=DataValidation!$A$4,Vols!$AM26+(Vols!$Z26-Vols!$X26),IF('Forward Curve'!$E$14=DataValidation!$A$7,Vols!$AM26+(Vols!$AY26-Vols!$X26)))))))</f>
        <v>6.8749999999999983E-3</v>
      </c>
      <c r="AO26" s="2">
        <f>IF('Forward Curve'!$E$14=DataValidation!$A$2,$X26+0.0025,IF('Forward Curve'!$E$14=DataValidation!$A$3,$Y26+0.0025,IF('Forward Curve'!$E$14=DataValidation!$A$5,Vols!$AA26+0.0025,IF('Forward Curve'!$E$14=DataValidation!$A$6,Vols!$AF26+0.0025,IF('Forward Curve'!$E$14=DataValidation!$A$4,Vols!$Z26+0.0025,IF('Forward Curve'!$E$14=DataValidation!$A$7,Vols!$AY26+0.0025,""))))))</f>
        <v>1.5782999999999998E-2</v>
      </c>
      <c r="AP26" s="2">
        <f>IF('Forward Curve'!$E$14=DataValidation!$A$2,$X26+0.005,IF('Forward Curve'!$E$14=DataValidation!$A$3,$Y26+0.005,IF('Forward Curve'!$E$14=DataValidation!$A$5,Vols!$AA26+0.005,IF('Forward Curve'!$E$14=DataValidation!$A$6,Vols!$AF26+0.005,IF('Forward Curve'!$E$14=DataValidation!$A$4,Vols!$Z26+0.005,IF('Forward Curve'!$E$14=DataValidation!$A$7,Vols!$AY26+0.005,""))))))</f>
        <v>1.8283000000000001E-2</v>
      </c>
      <c r="AR26" s="58">
        <f>IF('Forward Curve'!$E$15=DataValidation!$B$2,Vols!$AK26,IF('Forward Curve'!$E$15=DataValidation!$B$3,Vols!$AJ26,IF('Forward Curve'!$E$15=DataValidation!$B$4,Vols!$AI26,IF('Forward Curve'!$E$15=DataValidation!$B$5,Vols!$AH26,IF('Forward Curve'!$E$15=DataValidation!$B$7,$AN26,IF('Forward Curve'!$E$15=DataValidation!$B$8,Vols!$AO26,IF('Forward Curve'!$E$15=DataValidation!$B$9,Vols!$AP26,"ERROR")))))))</f>
        <v>2.7597400401933279E-2</v>
      </c>
      <c r="AS26" s="58"/>
      <c r="AT26" s="59"/>
      <c r="AU26" s="68">
        <v>21</v>
      </c>
      <c r="AV26" s="70">
        <f t="shared" si="19"/>
        <v>45166</v>
      </c>
      <c r="AW26" s="87">
        <f t="shared" si="5"/>
        <v>1.5116000000000001E-2</v>
      </c>
      <c r="AY26" s="2">
        <f t="shared" si="6"/>
        <v>1.7077195833333336E-2</v>
      </c>
      <c r="BA26" s="3">
        <f t="shared" si="7"/>
        <v>1.2077195833333335E-2</v>
      </c>
      <c r="BB26" s="3">
        <f t="shared" si="8"/>
        <v>1.4577195833333336E-2</v>
      </c>
      <c r="BC26" s="3">
        <f t="shared" si="9"/>
        <v>1.9577195833333335E-2</v>
      </c>
      <c r="BD26" s="3">
        <f t="shared" si="10"/>
        <v>2.2077195833333337E-2</v>
      </c>
      <c r="BF26" s="2">
        <f>IF('Forward Curve'!$E$16=DataValidation!$B$11,Vols!BA26,IF('Forward Curve'!$E$16=DataValidation!$B$12,Vols!BB26,IF('Forward Curve'!$E$16=DataValidation!$B$13,Vols!BC26,IF('Forward Curve'!$E$16=DataValidation!$B$14,Vols!BD26,""))))</f>
        <v>1.9577195833333335E-2</v>
      </c>
    </row>
    <row r="27" spans="2:58" x14ac:dyDescent="0.25">
      <c r="B27" s="71">
        <f t="shared" si="11"/>
        <v>45197</v>
      </c>
      <c r="C27" s="78">
        <v>82.36</v>
      </c>
      <c r="D27" s="2"/>
      <c r="E27" s="79">
        <v>1.43096</v>
      </c>
      <c r="F27" s="79">
        <v>1.5667199999999999</v>
      </c>
      <c r="G27" s="79">
        <v>1.48001</v>
      </c>
      <c r="H27" s="80">
        <v>4.46645</v>
      </c>
      <c r="I27" s="83"/>
      <c r="J27" s="106">
        <v>45196</v>
      </c>
      <c r="K27" s="107">
        <v>1.23458</v>
      </c>
      <c r="L27" s="83"/>
      <c r="M27" s="68">
        <f t="shared" si="12"/>
        <v>64</v>
      </c>
      <c r="N27" s="69">
        <v>1.71495</v>
      </c>
      <c r="O27" s="68">
        <f t="shared" si="13"/>
        <v>65</v>
      </c>
      <c r="P27" s="69">
        <v>1.7149099999999999</v>
      </c>
      <c r="Q27" s="68">
        <f t="shared" si="14"/>
        <v>66</v>
      </c>
      <c r="R27" s="69">
        <v>1.71495</v>
      </c>
      <c r="S27" s="83"/>
      <c r="U27" s="71">
        <f>'Forward Curve'!$G27</f>
        <v>45197</v>
      </c>
      <c r="V27" s="84">
        <f t="shared" si="0"/>
        <v>0.8236</v>
      </c>
      <c r="W27" s="58"/>
      <c r="X27" s="58">
        <f t="shared" si="1"/>
        <v>1.43096E-2</v>
      </c>
      <c r="Y27" s="58">
        <f t="shared" si="2"/>
        <v>1.5667199999999999E-2</v>
      </c>
      <c r="Z27" s="58">
        <f t="shared" si="3"/>
        <v>1.48001E-2</v>
      </c>
      <c r="AA27" s="86">
        <f t="shared" si="4"/>
        <v>4.4664500000000003E-2</v>
      </c>
      <c r="AB27" s="86"/>
      <c r="AC27" s="113">
        <f t="shared" si="16"/>
        <v>44581</v>
      </c>
      <c r="AD27" s="114">
        <f t="shared" si="17"/>
        <v>5.3069999999999994E-4</v>
      </c>
      <c r="AE27" s="113">
        <f t="shared" si="18"/>
        <v>45197</v>
      </c>
      <c r="AF27" s="115">
        <f t="shared" si="15"/>
        <v>1.2345800000000001E-2</v>
      </c>
      <c r="AG27" s="3"/>
      <c r="AH27" s="2">
        <f>IF('Forward Curve'!$E$14=DataValidation!$A$2,Vols!$X27*(1-(SQRT(YEARFRAC($U$6,$U27,2))*(2*$V27))),IF('Forward Curve'!$E$14=DataValidation!$A$3,Vols!$Y27*(1-(SQRT(YEARFRAC($U$6,$U27,2))*(2*$V27))),IF('Forward Curve'!$E$14=DataValidation!$A$5,Vols!$X27*(1-(SQRT(YEARFRAC($U$6,$U27,2))*(2*$V27)))+0.03,IF('Forward Curve'!$E$14=DataValidation!$A$6,Vols!$AF27*(1-(SQRT(YEARFRAC($U$6,$U27,2))*(2*$V27))),IF('Forward Curve'!$E$14=DataValidation!$A$4,Vols!$Z27*(1-(SQRT(YEARFRAC($U$6,$U27,2))*(2*$V27))),IF('Forward Curve'!$E$14=DataValidation!$A$7,Vols!$AY27*(1-(SQRT(YEARFRAC($U$6,$U27,2))*(2*$V27))),""))))))</f>
        <v>-1.704435230567989E-2</v>
      </c>
      <c r="AI27" s="2">
        <f>IF('Forward Curve'!$E$14=DataValidation!$A$2,Vols!$X27*(1-(SQRT(YEARFRAC($U$6,$U27,2))*(1*$V27))),IF('Forward Curve'!$E$14=DataValidation!$A$3,Vols!$Y27*(1-(SQRT(YEARFRAC($U$6,$U27,2))*(1*$V27))),IF('Forward Curve'!$E$14=DataValidation!$A$5,Vols!$X27*(1-(SQRT(YEARFRAC($U$6,$U27,2))*(1*$V27)))+0.03,IF('Forward Curve'!$E$14=DataValidation!$A$6,Vols!$AF27*(1-(SQRT(YEARFRAC($U$6,$U27,2))*(1*$V27))),IF('Forward Curve'!$E$14=DataValidation!$A$4,Vols!$Z27*(1-(SQRT(YEARFRAC($U$6,$U27,2))*(1*$V27))),IF('Forward Curve'!$E$14=DataValidation!$A$7,Vols!$AY27*(1-(SQRT(YEARFRAC($U$6,$U27,2))*(1*$V27))),""))))))</f>
        <v>-1.3673761528399454E-3</v>
      </c>
      <c r="AJ27" s="2">
        <f>IF('Forward Curve'!$E$14=DataValidation!$A$2,Vols!$X27*(1+(SQRT(YEARFRAC($U$6,$U27,2))*(1*$V27))),IF('Forward Curve'!$E$14=DataValidation!$A$3,Vols!$Y27*(1+(SQRT(YEARFRAC($U$6,$U27,2))*(1*$V27))),IF('Forward Curve'!$E$14=DataValidation!$A$5,Vols!$X27*(1+(SQRT(YEARFRAC($U$6,$U27,2))*(1*$V27)))+0.03,IF('Forward Curve'!$E$14=DataValidation!$A$6,Vols!$AF27*(1+(SQRT(YEARFRAC($U$6,$U27,2))*(1*$V27))),IF('Forward Curve'!$E$14=DataValidation!$A$4,Vols!$Z27*(1+(SQRT(YEARFRAC($U$6,$U27,2))*(1*$V27))),IF('Forward Curve'!$E$14=DataValidation!$A$7,Vols!$AY27*(1+(SQRT(YEARFRAC($U$6,$U27,2))*(1*$V27))),""))))))</f>
        <v>2.9986576152839946E-2</v>
      </c>
      <c r="AK27" s="2">
        <f>IF('Forward Curve'!$E$14=DataValidation!$A$2,Vols!$X27*(1+(SQRT(YEARFRAC($U$6,$U27,2))*(2*$V27))),IF('Forward Curve'!$E$14=DataValidation!$A$3,Vols!$Y27*(1+(SQRT(YEARFRAC($U$6,$U27,2))*(2*$V27))),IF('Forward Curve'!$E$14=DataValidation!$A$5,Vols!$X27*(1+(SQRT(YEARFRAC($U$6,$U27,2))*(2*$V27)))+0.03,IF('Forward Curve'!$E$14=DataValidation!$A$6,Vols!$AF27*(1+(SQRT(YEARFRAC($U$6,$U27,2))*(2*$V27))),IF('Forward Curve'!$E$14=DataValidation!$A$4,Vols!$Z27*(1+(SQRT(YEARFRAC($U$6,$U27,2))*(2*$V27))),IF('Forward Curve'!$E$14=DataValidation!$A$7,Vols!$AY27*(1+(SQRT(YEARFRAC($U$6,$U27,2))*(2*$V27))),""))))))</f>
        <v>4.5663552305679894E-2</v>
      </c>
      <c r="AM27" s="117">
        <f t="shared" si="22"/>
        <v>7.499999999999998E-3</v>
      </c>
      <c r="AN27" s="2">
        <f>IF('Forward Curve'!$E$14=DataValidation!$A$2,Vols!$AM27,IF('Forward Curve'!$E$14=DataValidation!$A$3,Vols!$AM27+(Vols!$Y27-Vols!$X27),IF('Forward Curve'!$E$14=DataValidation!$A$5,Vols!$AM27+(Vols!$AA27-Vols!$X27),IF('Forward Curve'!$E$14=DataValidation!$A$6,Vols!$AM27+(Vols!$AF27-Vols!$X27),IF('Forward Curve'!$E$14=DataValidation!$A$4,Vols!$AM27+(Vols!$Z27-Vols!$X27),IF('Forward Curve'!$E$14=DataValidation!$A$7,Vols!$AM27+(Vols!$AY27-Vols!$X27)))))))</f>
        <v>7.499999999999998E-3</v>
      </c>
      <c r="AO27" s="2">
        <f>IF('Forward Curve'!$E$14=DataValidation!$A$2,$X27+0.0025,IF('Forward Curve'!$E$14=DataValidation!$A$3,$Y27+0.0025,IF('Forward Curve'!$E$14=DataValidation!$A$5,Vols!$AA27+0.0025,IF('Forward Curve'!$E$14=DataValidation!$A$6,Vols!$AF27+0.0025,IF('Forward Curve'!$E$14=DataValidation!$A$4,Vols!$Z27+0.0025,IF('Forward Curve'!$E$14=DataValidation!$A$7,Vols!$AY27+0.0025,""))))))</f>
        <v>1.6809600000000001E-2</v>
      </c>
      <c r="AP27" s="2">
        <f>IF('Forward Curve'!$E$14=DataValidation!$A$2,$X27+0.005,IF('Forward Curve'!$E$14=DataValidation!$A$3,$Y27+0.005,IF('Forward Curve'!$E$14=DataValidation!$A$5,Vols!$AA27+0.005,IF('Forward Curve'!$E$14=DataValidation!$A$6,Vols!$AF27+0.005,IF('Forward Curve'!$E$14=DataValidation!$A$4,Vols!$Z27+0.005,IF('Forward Curve'!$E$14=DataValidation!$A$7,Vols!$AY27+0.005,""))))))</f>
        <v>1.93096E-2</v>
      </c>
      <c r="AR27" s="58">
        <f>IF('Forward Curve'!$E$15=DataValidation!$B$2,Vols!$AK27,IF('Forward Curve'!$E$15=DataValidation!$B$3,Vols!$AJ27,IF('Forward Curve'!$E$15=DataValidation!$B$4,Vols!$AI27,IF('Forward Curve'!$E$15=DataValidation!$B$5,Vols!$AH27,IF('Forward Curve'!$E$15=DataValidation!$B$7,$AN27,IF('Forward Curve'!$E$15=DataValidation!$B$8,Vols!$AO27,IF('Forward Curve'!$E$15=DataValidation!$B$9,Vols!$AP27,"ERROR")))))))</f>
        <v>2.9986576152839946E-2</v>
      </c>
      <c r="AS27" s="58"/>
      <c r="AT27" s="59"/>
      <c r="AU27" s="68">
        <v>22</v>
      </c>
      <c r="AV27" s="70">
        <f t="shared" si="19"/>
        <v>45197</v>
      </c>
      <c r="AW27" s="87">
        <f t="shared" si="5"/>
        <v>1.5440100000000002E-2</v>
      </c>
      <c r="AY27" s="2">
        <f t="shared" si="6"/>
        <v>1.7114067500000003E-2</v>
      </c>
      <c r="BA27" s="3">
        <f t="shared" si="7"/>
        <v>1.2114067500000002E-2</v>
      </c>
      <c r="BB27" s="3">
        <f t="shared" si="8"/>
        <v>1.4614067500000003E-2</v>
      </c>
      <c r="BC27" s="3">
        <f t="shared" si="9"/>
        <v>1.9614067500000002E-2</v>
      </c>
      <c r="BD27" s="3">
        <f t="shared" si="10"/>
        <v>2.2114067500000004E-2</v>
      </c>
      <c r="BF27" s="2">
        <f>IF('Forward Curve'!$E$16=DataValidation!$B$11,Vols!BA27,IF('Forward Curve'!$E$16=DataValidation!$B$12,Vols!BB27,IF('Forward Curve'!$E$16=DataValidation!$B$13,Vols!BC27,IF('Forward Curve'!$E$16=DataValidation!$B$14,Vols!BD27,""))))</f>
        <v>1.9614067500000002E-2</v>
      </c>
    </row>
    <row r="28" spans="2:58" x14ac:dyDescent="0.25">
      <c r="B28" s="71">
        <f t="shared" si="11"/>
        <v>45227</v>
      </c>
      <c r="C28" s="78">
        <v>83.95</v>
      </c>
      <c r="D28" s="2"/>
      <c r="E28" s="79">
        <v>1.4309400000000001</v>
      </c>
      <c r="F28" s="79">
        <v>1.58813</v>
      </c>
      <c r="G28" s="79">
        <v>1.48001</v>
      </c>
      <c r="H28" s="80">
        <v>4.4668999999999999</v>
      </c>
      <c r="I28" s="83"/>
      <c r="J28" s="106">
        <v>45225</v>
      </c>
      <c r="K28" s="107">
        <v>1.23458</v>
      </c>
      <c r="L28" s="83"/>
      <c r="M28" s="68">
        <f t="shared" si="12"/>
        <v>67</v>
      </c>
      <c r="N28" s="69">
        <v>1.71495</v>
      </c>
      <c r="O28" s="68">
        <f t="shared" si="13"/>
        <v>68</v>
      </c>
      <c r="P28" s="69">
        <v>1.7149099999999999</v>
      </c>
      <c r="Q28" s="68">
        <f t="shared" si="14"/>
        <v>69</v>
      </c>
      <c r="R28" s="69">
        <v>1.7149099999999999</v>
      </c>
      <c r="S28" s="83"/>
      <c r="U28" s="71">
        <f>'Forward Curve'!$G28</f>
        <v>45227</v>
      </c>
      <c r="V28" s="84">
        <f t="shared" si="0"/>
        <v>0.83950000000000002</v>
      </c>
      <c r="W28" s="58"/>
      <c r="X28" s="58">
        <f t="shared" si="1"/>
        <v>1.4309400000000002E-2</v>
      </c>
      <c r="Y28" s="58">
        <f t="shared" si="2"/>
        <v>1.5881300000000001E-2</v>
      </c>
      <c r="Z28" s="58">
        <f t="shared" si="3"/>
        <v>1.48001E-2</v>
      </c>
      <c r="AA28" s="86">
        <f t="shared" si="4"/>
        <v>4.4669E-2</v>
      </c>
      <c r="AB28" s="86"/>
      <c r="AC28" s="113">
        <f t="shared" si="16"/>
        <v>44582</v>
      </c>
      <c r="AD28" s="114">
        <f t="shared" si="17"/>
        <v>5.3069999999999994E-4</v>
      </c>
      <c r="AE28" s="113">
        <f t="shared" si="18"/>
        <v>45227</v>
      </c>
      <c r="AF28" s="115">
        <f t="shared" si="15"/>
        <v>1.2345800000000001E-2</v>
      </c>
      <c r="AG28" s="3"/>
      <c r="AH28" s="2">
        <f>IF('Forward Curve'!$E$14=DataValidation!$A$2,Vols!$X28*(1-(SQRT(YEARFRAC($U$6,$U28,2))*(2*$V28))),IF('Forward Curve'!$E$14=DataValidation!$A$3,Vols!$Y28*(1-(SQRT(YEARFRAC($U$6,$U28,2))*(2*$V28))),IF('Forward Curve'!$E$14=DataValidation!$A$5,Vols!$X28*(1-(SQRT(YEARFRAC($U$6,$U28,2))*(2*$V28)))+0.03,IF('Forward Curve'!$E$14=DataValidation!$A$6,Vols!$AF28*(1-(SQRT(YEARFRAC($U$6,$U28,2))*(2*$V28))),IF('Forward Curve'!$E$14=DataValidation!$A$4,Vols!$Z28*(1-(SQRT(YEARFRAC($U$6,$U28,2))*(2*$V28))),IF('Forward Curve'!$E$14=DataValidation!$A$7,Vols!$AY28*(1-(SQRT(YEARFRAC($U$6,$U28,2))*(2*$V28))),""))))))</f>
        <v>-1.8393313277114427E-2</v>
      </c>
      <c r="AI28" s="2">
        <f>IF('Forward Curve'!$E$14=DataValidation!$A$2,Vols!$X28*(1-(SQRT(YEARFRAC($U$6,$U28,2))*(1*$V28))),IF('Forward Curve'!$E$14=DataValidation!$A$3,Vols!$Y28*(1-(SQRT(YEARFRAC($U$6,$U28,2))*(1*$V28))),IF('Forward Curve'!$E$14=DataValidation!$A$5,Vols!$X28*(1-(SQRT(YEARFRAC($U$6,$U28,2))*(1*$V28)))+0.03,IF('Forward Curve'!$E$14=DataValidation!$A$6,Vols!$AF28*(1-(SQRT(YEARFRAC($U$6,$U28,2))*(1*$V28))),IF('Forward Curve'!$E$14=DataValidation!$A$4,Vols!$Z28*(1-(SQRT(YEARFRAC($U$6,$U28,2))*(1*$V28))),IF('Forward Curve'!$E$14=DataValidation!$A$7,Vols!$AY28*(1-(SQRT(YEARFRAC($U$6,$U28,2))*(1*$V28))),""))))))</f>
        <v>-2.0419566385572125E-3</v>
      </c>
      <c r="AJ28" s="2">
        <f>IF('Forward Curve'!$E$14=DataValidation!$A$2,Vols!$X28*(1+(SQRT(YEARFRAC($U$6,$U28,2))*(1*$V28))),IF('Forward Curve'!$E$14=DataValidation!$A$3,Vols!$Y28*(1+(SQRT(YEARFRAC($U$6,$U28,2))*(1*$V28))),IF('Forward Curve'!$E$14=DataValidation!$A$5,Vols!$X28*(1+(SQRT(YEARFRAC($U$6,$U28,2))*(1*$V28)))+0.03,IF('Forward Curve'!$E$14=DataValidation!$A$6,Vols!$AF28*(1+(SQRT(YEARFRAC($U$6,$U28,2))*(1*$V28))),IF('Forward Curve'!$E$14=DataValidation!$A$4,Vols!$Z28*(1+(SQRT(YEARFRAC($U$6,$U28,2))*(1*$V28))),IF('Forward Curve'!$E$14=DataValidation!$A$7,Vols!$AY28*(1+(SQRT(YEARFRAC($U$6,$U28,2))*(1*$V28))),""))))))</f>
        <v>3.0660756638557211E-2</v>
      </c>
      <c r="AK28" s="2">
        <f>IF('Forward Curve'!$E$14=DataValidation!$A$2,Vols!$X28*(1+(SQRT(YEARFRAC($U$6,$U28,2))*(2*$V28))),IF('Forward Curve'!$E$14=DataValidation!$A$3,Vols!$Y28*(1+(SQRT(YEARFRAC($U$6,$U28,2))*(2*$V28))),IF('Forward Curve'!$E$14=DataValidation!$A$5,Vols!$X28*(1+(SQRT(YEARFRAC($U$6,$U28,2))*(2*$V28)))+0.03,IF('Forward Curve'!$E$14=DataValidation!$A$6,Vols!$AF28*(1+(SQRT(YEARFRAC($U$6,$U28,2))*(2*$V28))),IF('Forward Curve'!$E$14=DataValidation!$A$4,Vols!$Z28*(1+(SQRT(YEARFRAC($U$6,$U28,2))*(2*$V28))),IF('Forward Curve'!$E$14=DataValidation!$A$7,Vols!$AY28*(1+(SQRT(YEARFRAC($U$6,$U28,2))*(2*$V28))),""))))))</f>
        <v>4.701211327711443E-2</v>
      </c>
      <c r="AM28" s="117">
        <f t="shared" si="22"/>
        <v>8.1249999999999985E-3</v>
      </c>
      <c r="AN28" s="2">
        <f>IF('Forward Curve'!$E$14=DataValidation!$A$2,Vols!$AM28,IF('Forward Curve'!$E$14=DataValidation!$A$3,Vols!$AM28+(Vols!$Y28-Vols!$X28),IF('Forward Curve'!$E$14=DataValidation!$A$5,Vols!$AM28+(Vols!$AA28-Vols!$X28),IF('Forward Curve'!$E$14=DataValidation!$A$6,Vols!$AM28+(Vols!$AF28-Vols!$X28),IF('Forward Curve'!$E$14=DataValidation!$A$4,Vols!$AM28+(Vols!$Z28-Vols!$X28),IF('Forward Curve'!$E$14=DataValidation!$A$7,Vols!$AM28+(Vols!$AY28-Vols!$X28)))))))</f>
        <v>8.1249999999999985E-3</v>
      </c>
      <c r="AO28" s="2">
        <f>IF('Forward Curve'!$E$14=DataValidation!$A$2,$X28+0.0025,IF('Forward Curve'!$E$14=DataValidation!$A$3,$Y28+0.0025,IF('Forward Curve'!$E$14=DataValidation!$A$5,Vols!$AA28+0.0025,IF('Forward Curve'!$E$14=DataValidation!$A$6,Vols!$AF28+0.0025,IF('Forward Curve'!$E$14=DataValidation!$A$4,Vols!$Z28+0.0025,IF('Forward Curve'!$E$14=DataValidation!$A$7,Vols!$AY28+0.0025,""))))))</f>
        <v>1.6809400000000002E-2</v>
      </c>
      <c r="AP28" s="2">
        <f>IF('Forward Curve'!$E$14=DataValidation!$A$2,$X28+0.005,IF('Forward Curve'!$E$14=DataValidation!$A$3,$Y28+0.005,IF('Forward Curve'!$E$14=DataValidation!$A$5,Vols!$AA28+0.005,IF('Forward Curve'!$E$14=DataValidation!$A$6,Vols!$AF28+0.005,IF('Forward Curve'!$E$14=DataValidation!$A$4,Vols!$Z28+0.005,IF('Forward Curve'!$E$14=DataValidation!$A$7,Vols!$AY28+0.005,""))))))</f>
        <v>1.9309400000000001E-2</v>
      </c>
      <c r="AR28" s="58">
        <f>IF('Forward Curve'!$E$15=DataValidation!$B$2,Vols!$AK28,IF('Forward Curve'!$E$15=DataValidation!$B$3,Vols!$AJ28,IF('Forward Curve'!$E$15=DataValidation!$B$4,Vols!$AI28,IF('Forward Curve'!$E$15=DataValidation!$B$5,Vols!$AH28,IF('Forward Curve'!$E$15=DataValidation!$B$7,$AN28,IF('Forward Curve'!$E$15=DataValidation!$B$8,Vols!$AO28,IF('Forward Curve'!$E$15=DataValidation!$B$9,Vols!$AP28,"ERROR")))))))</f>
        <v>3.0660756638557211E-2</v>
      </c>
      <c r="AS28" s="58"/>
      <c r="AT28" s="59"/>
      <c r="AU28" s="68">
        <v>23</v>
      </c>
      <c r="AV28" s="70">
        <f t="shared" si="19"/>
        <v>45227</v>
      </c>
      <c r="AW28" s="87">
        <f t="shared" si="5"/>
        <v>1.5681E-2</v>
      </c>
      <c r="AY28" s="2">
        <f t="shared" si="6"/>
        <v>1.7148238333333336E-2</v>
      </c>
      <c r="BA28" s="3">
        <f t="shared" si="7"/>
        <v>1.2148238333333335E-2</v>
      </c>
      <c r="BB28" s="3">
        <f t="shared" si="8"/>
        <v>1.4648238333333336E-2</v>
      </c>
      <c r="BC28" s="3">
        <f t="shared" si="9"/>
        <v>1.9648238333333335E-2</v>
      </c>
      <c r="BD28" s="3">
        <f t="shared" si="10"/>
        <v>2.2148238333333337E-2</v>
      </c>
      <c r="BF28" s="2">
        <f>IF('Forward Curve'!$E$16=DataValidation!$B$11,Vols!BA28,IF('Forward Curve'!$E$16=DataValidation!$B$12,Vols!BB28,IF('Forward Curve'!$E$16=DataValidation!$B$13,Vols!BC28,IF('Forward Curve'!$E$16=DataValidation!$B$14,Vols!BD28,""))))</f>
        <v>1.9648238333333335E-2</v>
      </c>
    </row>
    <row r="29" spans="2:58" x14ac:dyDescent="0.25">
      <c r="B29" s="71">
        <f t="shared" si="11"/>
        <v>45258</v>
      </c>
      <c r="C29" s="78">
        <v>85.37</v>
      </c>
      <c r="D29" s="2"/>
      <c r="E29" s="79">
        <v>1.43096</v>
      </c>
      <c r="F29" s="79">
        <v>1.6133</v>
      </c>
      <c r="G29" s="79">
        <v>1.4799500000000001</v>
      </c>
      <c r="H29" s="80">
        <v>4.4671399999999997</v>
      </c>
      <c r="I29" s="83"/>
      <c r="J29" s="106">
        <v>45258</v>
      </c>
      <c r="K29" s="107">
        <v>1.23454</v>
      </c>
      <c r="L29" s="83"/>
      <c r="M29" s="68">
        <f t="shared" si="12"/>
        <v>70</v>
      </c>
      <c r="N29" s="69">
        <v>1.7149099999999999</v>
      </c>
      <c r="O29" s="68">
        <f t="shared" si="13"/>
        <v>71</v>
      </c>
      <c r="P29" s="69">
        <v>1.73132</v>
      </c>
      <c r="Q29" s="68">
        <f t="shared" si="14"/>
        <v>72</v>
      </c>
      <c r="R29" s="69">
        <v>1.74953</v>
      </c>
      <c r="S29" s="83"/>
      <c r="U29" s="71">
        <f>'Forward Curve'!$G29</f>
        <v>45258</v>
      </c>
      <c r="V29" s="84">
        <f t="shared" si="0"/>
        <v>0.85370000000000001</v>
      </c>
      <c r="W29" s="58"/>
      <c r="X29" s="58">
        <f t="shared" si="1"/>
        <v>1.43096E-2</v>
      </c>
      <c r="Y29" s="58">
        <f t="shared" si="2"/>
        <v>1.6132999999999998E-2</v>
      </c>
      <c r="Z29" s="58">
        <f t="shared" si="3"/>
        <v>1.47995E-2</v>
      </c>
      <c r="AA29" s="86">
        <f t="shared" si="4"/>
        <v>4.46714E-2</v>
      </c>
      <c r="AB29" s="86"/>
      <c r="AC29" s="113">
        <f t="shared" si="16"/>
        <v>44583</v>
      </c>
      <c r="AD29" s="114">
        <f t="shared" si="17"/>
        <v>5.3069999999999994E-4</v>
      </c>
      <c r="AE29" s="113">
        <f t="shared" si="18"/>
        <v>45258</v>
      </c>
      <c r="AF29" s="115">
        <f t="shared" si="15"/>
        <v>1.2345399999999999E-2</v>
      </c>
      <c r="AG29" s="3"/>
      <c r="AH29" s="2">
        <f>IF('Forward Curve'!$E$14=DataValidation!$A$2,Vols!$X29*(1-(SQRT(YEARFRAC($U$6,$U29,2))*(2*$V29))),IF('Forward Curve'!$E$14=DataValidation!$A$3,Vols!$Y29*(1-(SQRT(YEARFRAC($U$6,$U29,2))*(2*$V29))),IF('Forward Curve'!$E$14=DataValidation!$A$5,Vols!$X29*(1-(SQRT(YEARFRAC($U$6,$U29,2))*(2*$V29)))+0.03,IF('Forward Curve'!$E$14=DataValidation!$A$6,Vols!$AF29*(1-(SQRT(YEARFRAC($U$6,$U29,2))*(2*$V29))),IF('Forward Curve'!$E$14=DataValidation!$A$4,Vols!$Z29*(1-(SQRT(YEARFRAC($U$6,$U29,2))*(2*$V29))),IF('Forward Curve'!$E$14=DataValidation!$A$7,Vols!$AY29*(1-(SQRT(YEARFRAC($U$6,$U29,2))*(2*$V29))),""))))))</f>
        <v>-1.9710785618183336E-2</v>
      </c>
      <c r="AI29" s="2">
        <f>IF('Forward Curve'!$E$14=DataValidation!$A$2,Vols!$X29*(1-(SQRT(YEARFRAC($U$6,$U29,2))*(1*$V29))),IF('Forward Curve'!$E$14=DataValidation!$A$3,Vols!$Y29*(1-(SQRT(YEARFRAC($U$6,$U29,2))*(1*$V29))),IF('Forward Curve'!$E$14=DataValidation!$A$5,Vols!$X29*(1-(SQRT(YEARFRAC($U$6,$U29,2))*(1*$V29)))+0.03,IF('Forward Curve'!$E$14=DataValidation!$A$6,Vols!$AF29*(1-(SQRT(YEARFRAC($U$6,$U29,2))*(1*$V29))),IF('Forward Curve'!$E$14=DataValidation!$A$4,Vols!$Z29*(1-(SQRT(YEARFRAC($U$6,$U29,2))*(1*$V29))),IF('Forward Curve'!$E$14=DataValidation!$A$7,Vols!$AY29*(1-(SQRT(YEARFRAC($U$6,$U29,2))*(1*$V29))),""))))))</f>
        <v>-2.7005928090916673E-3</v>
      </c>
      <c r="AJ29" s="2">
        <f>IF('Forward Curve'!$E$14=DataValidation!$A$2,Vols!$X29*(1+(SQRT(YEARFRAC($U$6,$U29,2))*(1*$V29))),IF('Forward Curve'!$E$14=DataValidation!$A$3,Vols!$Y29*(1+(SQRT(YEARFRAC($U$6,$U29,2))*(1*$V29))),IF('Forward Curve'!$E$14=DataValidation!$A$5,Vols!$X29*(1+(SQRT(YEARFRAC($U$6,$U29,2))*(1*$V29)))+0.03,IF('Forward Curve'!$E$14=DataValidation!$A$6,Vols!$AF29*(1+(SQRT(YEARFRAC($U$6,$U29,2))*(1*$V29))),IF('Forward Curve'!$E$14=DataValidation!$A$4,Vols!$Z29*(1+(SQRT(YEARFRAC($U$6,$U29,2))*(1*$V29))),IF('Forward Curve'!$E$14=DataValidation!$A$7,Vols!$AY29*(1+(SQRT(YEARFRAC($U$6,$U29,2))*(1*$V29))),""))))))</f>
        <v>3.1319792809091675E-2</v>
      </c>
      <c r="AK29" s="2">
        <f>IF('Forward Curve'!$E$14=DataValidation!$A$2,Vols!$X29*(1+(SQRT(YEARFRAC($U$6,$U29,2))*(2*$V29))),IF('Forward Curve'!$E$14=DataValidation!$A$3,Vols!$Y29*(1+(SQRT(YEARFRAC($U$6,$U29,2))*(2*$V29))),IF('Forward Curve'!$E$14=DataValidation!$A$5,Vols!$X29*(1+(SQRT(YEARFRAC($U$6,$U29,2))*(2*$V29)))+0.03,IF('Forward Curve'!$E$14=DataValidation!$A$6,Vols!$AF29*(1+(SQRT(YEARFRAC($U$6,$U29,2))*(2*$V29))),IF('Forward Curve'!$E$14=DataValidation!$A$4,Vols!$Z29*(1+(SQRT(YEARFRAC($U$6,$U29,2))*(2*$V29))),IF('Forward Curve'!$E$14=DataValidation!$A$7,Vols!$AY29*(1+(SQRT(YEARFRAC($U$6,$U29,2))*(2*$V29))),""))))))</f>
        <v>4.8329985618183337E-2</v>
      </c>
      <c r="AM29" s="117">
        <f t="shared" si="22"/>
        <v>8.7499999999999991E-3</v>
      </c>
      <c r="AN29" s="2">
        <f>IF('Forward Curve'!$E$14=DataValidation!$A$2,Vols!$AM29,IF('Forward Curve'!$E$14=DataValidation!$A$3,Vols!$AM29+(Vols!$Y29-Vols!$X29),IF('Forward Curve'!$E$14=DataValidation!$A$5,Vols!$AM29+(Vols!$AA29-Vols!$X29),IF('Forward Curve'!$E$14=DataValidation!$A$6,Vols!$AM29+(Vols!$AF29-Vols!$X29),IF('Forward Curve'!$E$14=DataValidation!$A$4,Vols!$AM29+(Vols!$Z29-Vols!$X29),IF('Forward Curve'!$E$14=DataValidation!$A$7,Vols!$AM29+(Vols!$AY29-Vols!$X29)))))))</f>
        <v>8.7499999999999991E-3</v>
      </c>
      <c r="AO29" s="2">
        <f>IF('Forward Curve'!$E$14=DataValidation!$A$2,$X29+0.0025,IF('Forward Curve'!$E$14=DataValidation!$A$3,$Y29+0.0025,IF('Forward Curve'!$E$14=DataValidation!$A$5,Vols!$AA29+0.0025,IF('Forward Curve'!$E$14=DataValidation!$A$6,Vols!$AF29+0.0025,IF('Forward Curve'!$E$14=DataValidation!$A$4,Vols!$Z29+0.0025,IF('Forward Curve'!$E$14=DataValidation!$A$7,Vols!$AY29+0.0025,""))))))</f>
        <v>1.6809600000000001E-2</v>
      </c>
      <c r="AP29" s="2">
        <f>IF('Forward Curve'!$E$14=DataValidation!$A$2,$X29+0.005,IF('Forward Curve'!$E$14=DataValidation!$A$3,$Y29+0.005,IF('Forward Curve'!$E$14=DataValidation!$A$5,Vols!$AA29+0.005,IF('Forward Curve'!$E$14=DataValidation!$A$6,Vols!$AF29+0.005,IF('Forward Curve'!$E$14=DataValidation!$A$4,Vols!$Z29+0.005,IF('Forward Curve'!$E$14=DataValidation!$A$7,Vols!$AY29+0.005,""))))))</f>
        <v>1.93096E-2</v>
      </c>
      <c r="AR29" s="58">
        <f>IF('Forward Curve'!$E$15=DataValidation!$B$2,Vols!$AK29,IF('Forward Curve'!$E$15=DataValidation!$B$3,Vols!$AJ29,IF('Forward Curve'!$E$15=DataValidation!$B$4,Vols!$AI29,IF('Forward Curve'!$E$15=DataValidation!$B$5,Vols!$AH29,IF('Forward Curve'!$E$15=DataValidation!$B$7,$AN29,IF('Forward Curve'!$E$15=DataValidation!$B$8,Vols!$AO29,IF('Forward Curve'!$E$15=DataValidation!$B$9,Vols!$AP29,"ERROR")))))))</f>
        <v>3.1319792809091675E-2</v>
      </c>
      <c r="AS29" s="58"/>
      <c r="AT29" s="59"/>
      <c r="AU29" s="68">
        <v>24</v>
      </c>
      <c r="AV29" s="70">
        <f t="shared" si="19"/>
        <v>45258</v>
      </c>
      <c r="AW29" s="87">
        <f t="shared" si="5"/>
        <v>1.5963499999999999E-2</v>
      </c>
      <c r="AY29" s="2">
        <f t="shared" si="6"/>
        <v>1.7181062500000004E-2</v>
      </c>
      <c r="BA29" s="3">
        <f t="shared" si="7"/>
        <v>1.2181062500000003E-2</v>
      </c>
      <c r="BB29" s="3">
        <f t="shared" si="8"/>
        <v>1.4681062500000003E-2</v>
      </c>
      <c r="BC29" s="3">
        <f t="shared" si="9"/>
        <v>1.9681062500000002E-2</v>
      </c>
      <c r="BD29" s="3">
        <f t="shared" si="10"/>
        <v>2.2181062500000005E-2</v>
      </c>
      <c r="BF29" s="2">
        <f>IF('Forward Curve'!$E$16=DataValidation!$B$11,Vols!BA29,IF('Forward Curve'!$E$16=DataValidation!$B$12,Vols!BB29,IF('Forward Curve'!$E$16=DataValidation!$B$13,Vols!BC29,IF('Forward Curve'!$E$16=DataValidation!$B$14,Vols!BD29,""))))</f>
        <v>1.9681062500000002E-2</v>
      </c>
    </row>
    <row r="30" spans="2:58" x14ac:dyDescent="0.25">
      <c r="B30" s="71">
        <f t="shared" si="11"/>
        <v>45288</v>
      </c>
      <c r="C30" s="78">
        <v>85.8</v>
      </c>
      <c r="D30" s="2"/>
      <c r="E30" s="79">
        <v>1.49912</v>
      </c>
      <c r="F30" s="79">
        <v>1.6371</v>
      </c>
      <c r="G30" s="79">
        <v>1.56447</v>
      </c>
      <c r="H30" s="80">
        <v>4.4663300000000001</v>
      </c>
      <c r="I30" s="83"/>
      <c r="J30" s="106">
        <v>45287</v>
      </c>
      <c r="K30" s="107">
        <v>1.34135</v>
      </c>
      <c r="L30" s="83"/>
      <c r="M30" s="68">
        <f t="shared" si="12"/>
        <v>73</v>
      </c>
      <c r="N30" s="69">
        <v>1.76807</v>
      </c>
      <c r="O30" s="68">
        <f t="shared" si="13"/>
        <v>74</v>
      </c>
      <c r="P30" s="69">
        <v>1.7710699999999999</v>
      </c>
      <c r="Q30" s="68">
        <f t="shared" si="14"/>
        <v>75</v>
      </c>
      <c r="R30" s="69">
        <v>1.7712000000000001</v>
      </c>
      <c r="S30" s="83"/>
      <c r="U30" s="71">
        <f>'Forward Curve'!$G30</f>
        <v>45288</v>
      </c>
      <c r="V30" s="84">
        <f t="shared" si="0"/>
        <v>0.85799999999999998</v>
      </c>
      <c r="W30" s="58"/>
      <c r="X30" s="58">
        <f t="shared" si="1"/>
        <v>1.49912E-2</v>
      </c>
      <c r="Y30" s="58">
        <f t="shared" si="2"/>
        <v>1.6371E-2</v>
      </c>
      <c r="Z30" s="58">
        <f t="shared" si="3"/>
        <v>1.5644700000000001E-2</v>
      </c>
      <c r="AA30" s="86">
        <f t="shared" si="4"/>
        <v>4.4663300000000003E-2</v>
      </c>
      <c r="AB30" s="86"/>
      <c r="AC30" s="113">
        <f t="shared" si="16"/>
        <v>44584</v>
      </c>
      <c r="AD30" s="114">
        <f t="shared" si="17"/>
        <v>5.3069999999999994E-4</v>
      </c>
      <c r="AE30" s="113">
        <f t="shared" si="18"/>
        <v>45288</v>
      </c>
      <c r="AF30" s="115">
        <f t="shared" si="15"/>
        <v>1.34135E-2</v>
      </c>
      <c r="AG30" s="3"/>
      <c r="AH30" s="2">
        <f>IF('Forward Curve'!$E$14=DataValidation!$A$2,Vols!$X30*(1-(SQRT(YEARFRAC($U$6,$U30,2))*(2*$V30))),IF('Forward Curve'!$E$14=DataValidation!$A$3,Vols!$Y30*(1-(SQRT(YEARFRAC($U$6,$U30,2))*(2*$V30))),IF('Forward Curve'!$E$14=DataValidation!$A$5,Vols!$X30*(1-(SQRT(YEARFRAC($U$6,$U30,2))*(2*$V30)))+0.03,IF('Forward Curve'!$E$14=DataValidation!$A$6,Vols!$AF30*(1-(SQRT(YEARFRAC($U$6,$U30,2))*(2*$V30))),IF('Forward Curve'!$E$14=DataValidation!$A$4,Vols!$Z30*(1-(SQRT(YEARFRAC($U$6,$U30,2))*(2*$V30))),IF('Forward Curve'!$E$14=DataValidation!$A$7,Vols!$AY30*(1-(SQRT(YEARFRAC($U$6,$U30,2))*(2*$V30))),""))))))</f>
        <v>-2.1590856905709208E-2</v>
      </c>
      <c r="AI30" s="2">
        <f>IF('Forward Curve'!$E$14=DataValidation!$A$2,Vols!$X30*(1-(SQRT(YEARFRAC($U$6,$U30,2))*(1*$V30))),IF('Forward Curve'!$E$14=DataValidation!$A$3,Vols!$Y30*(1-(SQRT(YEARFRAC($U$6,$U30,2))*(1*$V30))),IF('Forward Curve'!$E$14=DataValidation!$A$5,Vols!$X30*(1-(SQRT(YEARFRAC($U$6,$U30,2))*(1*$V30)))+0.03,IF('Forward Curve'!$E$14=DataValidation!$A$6,Vols!$AF30*(1-(SQRT(YEARFRAC($U$6,$U30,2))*(1*$V30))),IF('Forward Curve'!$E$14=DataValidation!$A$4,Vols!$Z30*(1-(SQRT(YEARFRAC($U$6,$U30,2))*(1*$V30))),IF('Forward Curve'!$E$14=DataValidation!$A$7,Vols!$AY30*(1-(SQRT(YEARFRAC($U$6,$U30,2))*(1*$V30))),""))))))</f>
        <v>-3.299828452854604E-3</v>
      </c>
      <c r="AJ30" s="2">
        <f>IF('Forward Curve'!$E$14=DataValidation!$A$2,Vols!$X30*(1+(SQRT(YEARFRAC($U$6,$U30,2))*(1*$V30))),IF('Forward Curve'!$E$14=DataValidation!$A$3,Vols!$Y30*(1+(SQRT(YEARFRAC($U$6,$U30,2))*(1*$V30))),IF('Forward Curve'!$E$14=DataValidation!$A$5,Vols!$X30*(1+(SQRT(YEARFRAC($U$6,$U30,2))*(1*$V30)))+0.03,IF('Forward Curve'!$E$14=DataValidation!$A$6,Vols!$AF30*(1+(SQRT(YEARFRAC($U$6,$U30,2))*(1*$V30))),IF('Forward Curve'!$E$14=DataValidation!$A$4,Vols!$Z30*(1+(SQRT(YEARFRAC($U$6,$U30,2))*(1*$V30))),IF('Forward Curve'!$E$14=DataValidation!$A$7,Vols!$AY30*(1+(SQRT(YEARFRAC($U$6,$U30,2))*(1*$V30))),""))))))</f>
        <v>3.3282228452854598E-2</v>
      </c>
      <c r="AK30" s="2">
        <f>IF('Forward Curve'!$E$14=DataValidation!$A$2,Vols!$X30*(1+(SQRT(YEARFRAC($U$6,$U30,2))*(2*$V30))),IF('Forward Curve'!$E$14=DataValidation!$A$3,Vols!$Y30*(1+(SQRT(YEARFRAC($U$6,$U30,2))*(2*$V30))),IF('Forward Curve'!$E$14=DataValidation!$A$5,Vols!$X30*(1+(SQRT(YEARFRAC($U$6,$U30,2))*(2*$V30)))+0.03,IF('Forward Curve'!$E$14=DataValidation!$A$6,Vols!$AF30*(1+(SQRT(YEARFRAC($U$6,$U30,2))*(2*$V30))),IF('Forward Curve'!$E$14=DataValidation!$A$4,Vols!$Z30*(1+(SQRT(YEARFRAC($U$6,$U30,2))*(2*$V30))),IF('Forward Curve'!$E$14=DataValidation!$A$7,Vols!$AY30*(1+(SQRT(YEARFRAC($U$6,$U30,2))*(2*$V30))),""))))))</f>
        <v>5.1573256905709207E-2</v>
      </c>
      <c r="AM30" s="117">
        <f t="shared" si="22"/>
        <v>9.3749999999999997E-3</v>
      </c>
      <c r="AN30" s="2">
        <f>IF('Forward Curve'!$E$14=DataValidation!$A$2,Vols!$AM30,IF('Forward Curve'!$E$14=DataValidation!$A$3,Vols!$AM30+(Vols!$Y30-Vols!$X30),IF('Forward Curve'!$E$14=DataValidation!$A$5,Vols!$AM30+(Vols!$AA30-Vols!$X30),IF('Forward Curve'!$E$14=DataValidation!$A$6,Vols!$AM30+(Vols!$AF30-Vols!$X30),IF('Forward Curve'!$E$14=DataValidation!$A$4,Vols!$AM30+(Vols!$Z30-Vols!$X30),IF('Forward Curve'!$E$14=DataValidation!$A$7,Vols!$AM30+(Vols!$AY30-Vols!$X30)))))))</f>
        <v>9.3749999999999997E-3</v>
      </c>
      <c r="AO30" s="2">
        <f>IF('Forward Curve'!$E$14=DataValidation!$A$2,$X30+0.0025,IF('Forward Curve'!$E$14=DataValidation!$A$3,$Y30+0.0025,IF('Forward Curve'!$E$14=DataValidation!$A$5,Vols!$AA30+0.0025,IF('Forward Curve'!$E$14=DataValidation!$A$6,Vols!$AF30+0.0025,IF('Forward Curve'!$E$14=DataValidation!$A$4,Vols!$Z30+0.0025,IF('Forward Curve'!$E$14=DataValidation!$A$7,Vols!$AY30+0.0025,""))))))</f>
        <v>1.7491199999999998E-2</v>
      </c>
      <c r="AP30" s="2">
        <f>IF('Forward Curve'!$E$14=DataValidation!$A$2,$X30+0.005,IF('Forward Curve'!$E$14=DataValidation!$A$3,$Y30+0.005,IF('Forward Curve'!$E$14=DataValidation!$A$5,Vols!$AA30+0.005,IF('Forward Curve'!$E$14=DataValidation!$A$6,Vols!$AF30+0.005,IF('Forward Curve'!$E$14=DataValidation!$A$4,Vols!$Z30+0.005,IF('Forward Curve'!$E$14=DataValidation!$A$7,Vols!$AY30+0.005,""))))))</f>
        <v>1.9991200000000001E-2</v>
      </c>
      <c r="AR30" s="58">
        <f>IF('Forward Curve'!$E$15=DataValidation!$B$2,Vols!$AK30,IF('Forward Curve'!$E$15=DataValidation!$B$3,Vols!$AJ30,IF('Forward Curve'!$E$15=DataValidation!$B$4,Vols!$AI30,IF('Forward Curve'!$E$15=DataValidation!$B$5,Vols!$AH30,IF('Forward Curve'!$E$15=DataValidation!$B$7,$AN30,IF('Forward Curve'!$E$15=DataValidation!$B$8,Vols!$AO30,IF('Forward Curve'!$E$15=DataValidation!$B$9,Vols!$AP30,"ERROR")))))))</f>
        <v>3.3282228452854598E-2</v>
      </c>
      <c r="AS30" s="58"/>
      <c r="AT30" s="59"/>
      <c r="AU30" s="68">
        <v>25</v>
      </c>
      <c r="AV30" s="70">
        <f t="shared" si="19"/>
        <v>45288</v>
      </c>
      <c r="AW30" s="87">
        <f t="shared" si="5"/>
        <v>1.6241999999999999E-2</v>
      </c>
      <c r="AY30" s="2">
        <f t="shared" si="6"/>
        <v>1.7212285833333334E-2</v>
      </c>
      <c r="BA30" s="3">
        <f t="shared" si="7"/>
        <v>1.2212285833333333E-2</v>
      </c>
      <c r="BB30" s="3">
        <f t="shared" si="8"/>
        <v>1.4712285833333333E-2</v>
      </c>
      <c r="BC30" s="3">
        <f t="shared" si="9"/>
        <v>1.9712285833333332E-2</v>
      </c>
      <c r="BD30" s="3">
        <f t="shared" si="10"/>
        <v>2.2212285833333335E-2</v>
      </c>
      <c r="BF30" s="2">
        <f>IF('Forward Curve'!$E$16=DataValidation!$B$11,Vols!BA30,IF('Forward Curve'!$E$16=DataValidation!$B$12,Vols!BB30,IF('Forward Curve'!$E$16=DataValidation!$B$13,Vols!BC30,IF('Forward Curve'!$E$16=DataValidation!$B$14,Vols!BD30,""))))</f>
        <v>1.9712285833333332E-2</v>
      </c>
    </row>
    <row r="31" spans="2:58" x14ac:dyDescent="0.25">
      <c r="B31" s="71">
        <f t="shared" si="11"/>
        <v>45319</v>
      </c>
      <c r="C31" s="78">
        <v>85.82</v>
      </c>
      <c r="D31" s="2"/>
      <c r="E31" s="79">
        <v>1.50112</v>
      </c>
      <c r="F31" s="79">
        <v>1.6424000000000001</v>
      </c>
      <c r="G31" s="79">
        <v>1.5806800000000001</v>
      </c>
      <c r="H31" s="80">
        <v>4.5103</v>
      </c>
      <c r="I31" s="83"/>
      <c r="J31" s="106">
        <v>45317</v>
      </c>
      <c r="K31" s="107">
        <v>1.37246</v>
      </c>
      <c r="L31" s="83"/>
      <c r="M31" s="68">
        <f t="shared" si="12"/>
        <v>76</v>
      </c>
      <c r="N31" s="69">
        <v>1.7712000000000001</v>
      </c>
      <c r="O31" s="68">
        <f t="shared" si="13"/>
        <v>77</v>
      </c>
      <c r="P31" s="69">
        <v>1.7712000000000001</v>
      </c>
      <c r="Q31" s="68">
        <f t="shared" si="14"/>
        <v>78</v>
      </c>
      <c r="R31" s="69">
        <v>1.7712000000000001</v>
      </c>
      <c r="S31" s="83"/>
      <c r="U31" s="71">
        <f>'Forward Curve'!$G31</f>
        <v>45319</v>
      </c>
      <c r="V31" s="84">
        <f t="shared" si="0"/>
        <v>0.85819999999999996</v>
      </c>
      <c r="W31" s="58"/>
      <c r="X31" s="58">
        <f t="shared" si="1"/>
        <v>1.5011200000000001E-2</v>
      </c>
      <c r="Y31" s="58">
        <f t="shared" si="2"/>
        <v>1.6424000000000001E-2</v>
      </c>
      <c r="Z31" s="58">
        <f t="shared" si="3"/>
        <v>1.5806799999999999E-2</v>
      </c>
      <c r="AA31" s="86">
        <f t="shared" si="4"/>
        <v>4.5102999999999997E-2</v>
      </c>
      <c r="AB31" s="86"/>
      <c r="AC31" s="113">
        <f t="shared" si="16"/>
        <v>44585</v>
      </c>
      <c r="AD31" s="114">
        <f t="shared" si="17"/>
        <v>5.3069999999999994E-4</v>
      </c>
      <c r="AE31" s="113">
        <f t="shared" si="18"/>
        <v>45319</v>
      </c>
      <c r="AF31" s="115">
        <f t="shared" si="15"/>
        <v>1.37246E-2</v>
      </c>
      <c r="AG31" s="3"/>
      <c r="AH31" s="2">
        <f>IF('Forward Curve'!$E$14=DataValidation!$A$2,Vols!$X31*(1-(SQRT(YEARFRAC($U$6,$U31,2))*(2*$V31))),IF('Forward Curve'!$E$14=DataValidation!$A$3,Vols!$Y31*(1-(SQRT(YEARFRAC($U$6,$U31,2))*(2*$V31))),IF('Forward Curve'!$E$14=DataValidation!$A$5,Vols!$X31*(1-(SQRT(YEARFRAC($U$6,$U31,2))*(2*$V31)))+0.03,IF('Forward Curve'!$E$14=DataValidation!$A$6,Vols!$AF31*(1-(SQRT(YEARFRAC($U$6,$U31,2))*(2*$V31))),IF('Forward Curve'!$E$14=DataValidation!$A$4,Vols!$Z31*(1-(SQRT(YEARFRAC($U$6,$U31,2))*(2*$V31))),IF('Forward Curve'!$E$14=DataValidation!$A$7,Vols!$AY31*(1-(SQRT(YEARFRAC($U$6,$U31,2))*(2*$V31))),""))))))</f>
        <v>-2.2400165037239402E-2</v>
      </c>
      <c r="AI31" s="2">
        <f>IF('Forward Curve'!$E$14=DataValidation!$A$2,Vols!$X31*(1-(SQRT(YEARFRAC($U$6,$U31,2))*(1*$V31))),IF('Forward Curve'!$E$14=DataValidation!$A$3,Vols!$Y31*(1-(SQRT(YEARFRAC($U$6,$U31,2))*(1*$V31))),IF('Forward Curve'!$E$14=DataValidation!$A$5,Vols!$X31*(1-(SQRT(YEARFRAC($U$6,$U31,2))*(1*$V31)))+0.03,IF('Forward Curve'!$E$14=DataValidation!$A$6,Vols!$AF31*(1-(SQRT(YEARFRAC($U$6,$U31,2))*(1*$V31))),IF('Forward Curve'!$E$14=DataValidation!$A$4,Vols!$Z31*(1-(SQRT(YEARFRAC($U$6,$U31,2))*(1*$V31))),IF('Forward Curve'!$E$14=DataValidation!$A$7,Vols!$AY31*(1-(SQRT(YEARFRAC($U$6,$U31,2))*(1*$V31))),""))))))</f>
        <v>-3.6944825186197012E-3</v>
      </c>
      <c r="AJ31" s="2">
        <f>IF('Forward Curve'!$E$14=DataValidation!$A$2,Vols!$X31*(1+(SQRT(YEARFRAC($U$6,$U31,2))*(1*$V31))),IF('Forward Curve'!$E$14=DataValidation!$A$3,Vols!$Y31*(1+(SQRT(YEARFRAC($U$6,$U31,2))*(1*$V31))),IF('Forward Curve'!$E$14=DataValidation!$A$5,Vols!$X31*(1+(SQRT(YEARFRAC($U$6,$U31,2))*(1*$V31)))+0.03,IF('Forward Curve'!$E$14=DataValidation!$A$6,Vols!$AF31*(1+(SQRT(YEARFRAC($U$6,$U31,2))*(1*$V31))),IF('Forward Curve'!$E$14=DataValidation!$A$4,Vols!$Z31*(1+(SQRT(YEARFRAC($U$6,$U31,2))*(1*$V31))),IF('Forward Curve'!$E$14=DataValidation!$A$7,Vols!$AY31*(1+(SQRT(YEARFRAC($U$6,$U31,2))*(1*$V31))),""))))))</f>
        <v>3.3716882518619699E-2</v>
      </c>
      <c r="AK31" s="2">
        <f>IF('Forward Curve'!$E$14=DataValidation!$A$2,Vols!$X31*(1+(SQRT(YEARFRAC($U$6,$U31,2))*(2*$V31))),IF('Forward Curve'!$E$14=DataValidation!$A$3,Vols!$Y31*(1+(SQRT(YEARFRAC($U$6,$U31,2))*(2*$V31))),IF('Forward Curve'!$E$14=DataValidation!$A$5,Vols!$X31*(1+(SQRT(YEARFRAC($U$6,$U31,2))*(2*$V31)))+0.03,IF('Forward Curve'!$E$14=DataValidation!$A$6,Vols!$AF31*(1+(SQRT(YEARFRAC($U$6,$U31,2))*(2*$V31))),IF('Forward Curve'!$E$14=DataValidation!$A$4,Vols!$Z31*(1+(SQRT(YEARFRAC($U$6,$U31,2))*(2*$V31))),IF('Forward Curve'!$E$14=DataValidation!$A$7,Vols!$AY31*(1+(SQRT(YEARFRAC($U$6,$U31,2))*(2*$V31))),""))))))</f>
        <v>5.2422565037239403E-2</v>
      </c>
      <c r="AL31" s="14"/>
      <c r="AM31" s="16">
        <v>0.01</v>
      </c>
      <c r="AN31" s="2">
        <f>IF('Forward Curve'!$E$14=DataValidation!$A$2,Vols!$AM31,IF('Forward Curve'!$E$14=DataValidation!$A$3,Vols!$AM31+(Vols!$Y31-Vols!$X31),IF('Forward Curve'!$E$14=DataValidation!$A$5,Vols!$AM31+(Vols!$AA31-Vols!$X31),IF('Forward Curve'!$E$14=DataValidation!$A$6,Vols!$AM31+(Vols!$AF31-Vols!$X31),IF('Forward Curve'!$E$14=DataValidation!$A$4,Vols!$AM31+(Vols!$Z31-Vols!$X31),IF('Forward Curve'!$E$14=DataValidation!$A$7,Vols!$AM31+(Vols!$AY31-Vols!$X31)))))))</f>
        <v>0.01</v>
      </c>
      <c r="AO31" s="2">
        <f>IF('Forward Curve'!$E$14=DataValidation!$A$2,$X31+0.0025,IF('Forward Curve'!$E$14=DataValidation!$A$3,$Y31+0.0025,IF('Forward Curve'!$E$14=DataValidation!$A$5,Vols!$AA31+0.0025,IF('Forward Curve'!$E$14=DataValidation!$A$6,Vols!$AF31+0.0025,IF('Forward Curve'!$E$14=DataValidation!$A$4,Vols!$Z31+0.0025,IF('Forward Curve'!$E$14=DataValidation!$A$7,Vols!$AY31+0.0025,""))))))</f>
        <v>1.7511200000000001E-2</v>
      </c>
      <c r="AP31" s="2">
        <f>IF('Forward Curve'!$E$14=DataValidation!$A$2,$X31+0.005,IF('Forward Curve'!$E$14=DataValidation!$A$3,$Y31+0.005,IF('Forward Curve'!$E$14=DataValidation!$A$5,Vols!$AA31+0.005,IF('Forward Curve'!$E$14=DataValidation!$A$6,Vols!$AF31+0.005,IF('Forward Curve'!$E$14=DataValidation!$A$4,Vols!$Z31+0.005,IF('Forward Curve'!$E$14=DataValidation!$A$7,Vols!$AY31+0.005,""))))))</f>
        <v>2.00112E-2</v>
      </c>
      <c r="AR31" s="58">
        <f>IF('Forward Curve'!$E$15=DataValidation!$B$2,Vols!$AK31,IF('Forward Curve'!$E$15=DataValidation!$B$3,Vols!$AJ31,IF('Forward Curve'!$E$15=DataValidation!$B$4,Vols!$AI31,IF('Forward Curve'!$E$15=DataValidation!$B$5,Vols!$AH31,IF('Forward Curve'!$E$15=DataValidation!$B$7,$AN31,IF('Forward Curve'!$E$15=DataValidation!$B$8,Vols!$AO31,IF('Forward Curve'!$E$15=DataValidation!$B$9,Vols!$AP31,"ERROR")))))))</f>
        <v>3.3716882518619699E-2</v>
      </c>
      <c r="AS31" s="58"/>
      <c r="AT31" s="59"/>
      <c r="AU31" s="68">
        <v>26</v>
      </c>
      <c r="AV31" s="70">
        <f t="shared" si="19"/>
        <v>45319</v>
      </c>
      <c r="AW31" s="87">
        <f t="shared" si="5"/>
        <v>1.6290499999999999E-2</v>
      </c>
      <c r="AY31" s="2">
        <f t="shared" si="6"/>
        <v>1.7241962500000006E-2</v>
      </c>
      <c r="BA31" s="3">
        <f t="shared" si="7"/>
        <v>1.2241962500000005E-2</v>
      </c>
      <c r="BB31" s="3">
        <f t="shared" si="8"/>
        <v>1.4741962500000006E-2</v>
      </c>
      <c r="BC31" s="3">
        <f t="shared" si="9"/>
        <v>1.9741962500000005E-2</v>
      </c>
      <c r="BD31" s="3">
        <f t="shared" si="10"/>
        <v>2.2241962500000007E-2</v>
      </c>
      <c r="BF31" s="2">
        <f>IF('Forward Curve'!$E$16=DataValidation!$B$11,Vols!BA31,IF('Forward Curve'!$E$16=DataValidation!$B$12,Vols!BB31,IF('Forward Curve'!$E$16=DataValidation!$B$13,Vols!BC31,IF('Forward Curve'!$E$16=DataValidation!$B$14,Vols!BD31,""))))</f>
        <v>1.9741962500000005E-2</v>
      </c>
    </row>
    <row r="32" spans="2:58" x14ac:dyDescent="0.25">
      <c r="B32" s="71">
        <f t="shared" si="11"/>
        <v>45350</v>
      </c>
      <c r="C32" s="78">
        <v>85.82</v>
      </c>
      <c r="D32" s="2"/>
      <c r="E32" s="79">
        <v>1.50118</v>
      </c>
      <c r="F32" s="79">
        <v>1.6426400000000001</v>
      </c>
      <c r="G32" s="79">
        <v>1.5806500000000001</v>
      </c>
      <c r="H32" s="80">
        <v>4.5104199999999999</v>
      </c>
      <c r="I32" s="83"/>
      <c r="J32" s="106">
        <v>45349</v>
      </c>
      <c r="K32" s="107">
        <v>1.3724099999999999</v>
      </c>
      <c r="L32" s="83"/>
      <c r="M32" s="68">
        <f t="shared" si="12"/>
        <v>79</v>
      </c>
      <c r="N32" s="69">
        <v>1.7711600000000001</v>
      </c>
      <c r="O32" s="68">
        <f t="shared" si="13"/>
        <v>80</v>
      </c>
      <c r="P32" s="69">
        <v>1.7712000000000001</v>
      </c>
      <c r="Q32" s="68">
        <f t="shared" si="14"/>
        <v>81</v>
      </c>
      <c r="R32" s="69">
        <v>1.7711600000000001</v>
      </c>
      <c r="S32" s="83"/>
      <c r="U32" s="71">
        <f>'Forward Curve'!$G32</f>
        <v>45350</v>
      </c>
      <c r="V32" s="84">
        <f t="shared" si="0"/>
        <v>0.85819999999999996</v>
      </c>
      <c r="W32" s="58"/>
      <c r="X32" s="58">
        <f t="shared" si="1"/>
        <v>1.5011799999999999E-2</v>
      </c>
      <c r="Y32" s="58">
        <f t="shared" si="2"/>
        <v>1.6426400000000001E-2</v>
      </c>
      <c r="Z32" s="58">
        <f t="shared" si="3"/>
        <v>1.5806500000000001E-2</v>
      </c>
      <c r="AA32" s="86">
        <f t="shared" si="4"/>
        <v>4.5104199999999997E-2</v>
      </c>
      <c r="AB32" s="86"/>
      <c r="AC32" s="113">
        <f t="shared" si="16"/>
        <v>44586</v>
      </c>
      <c r="AD32" s="114">
        <f t="shared" si="17"/>
        <v>5.3069999999999994E-4</v>
      </c>
      <c r="AE32" s="113">
        <f t="shared" si="18"/>
        <v>45350</v>
      </c>
      <c r="AF32" s="115">
        <f t="shared" si="15"/>
        <v>1.3724099999999999E-2</v>
      </c>
      <c r="AG32" s="3"/>
      <c r="AH32" s="2">
        <f>IF('Forward Curve'!$E$14=DataValidation!$A$2,Vols!$X32*(1-(SQRT(YEARFRAC($U$6,$U32,2))*(2*$V32))),IF('Forward Curve'!$E$14=DataValidation!$A$3,Vols!$Y32*(1-(SQRT(YEARFRAC($U$6,$U32,2))*(2*$V32))),IF('Forward Curve'!$E$14=DataValidation!$A$5,Vols!$X32*(1-(SQRT(YEARFRAC($U$6,$U32,2))*(2*$V32)))+0.03,IF('Forward Curve'!$E$14=DataValidation!$A$6,Vols!$AF32*(1-(SQRT(YEARFRAC($U$6,$U32,2))*(2*$V32))),IF('Forward Curve'!$E$14=DataValidation!$A$4,Vols!$Z32*(1-(SQRT(YEARFRAC($U$6,$U32,2))*(2*$V32))),IF('Forward Curve'!$E$14=DataValidation!$A$7,Vols!$AY32*(1-(SQRT(YEARFRAC($U$6,$U32,2))*(2*$V32))),""))))))</f>
        <v>-2.3157445115267024E-2</v>
      </c>
      <c r="AI32" s="2">
        <f>IF('Forward Curve'!$E$14=DataValidation!$A$2,Vols!$X32*(1-(SQRT(YEARFRAC($U$6,$U32,2))*(1*$V32))),IF('Forward Curve'!$E$14=DataValidation!$A$3,Vols!$Y32*(1-(SQRT(YEARFRAC($U$6,$U32,2))*(1*$V32))),IF('Forward Curve'!$E$14=DataValidation!$A$5,Vols!$X32*(1-(SQRT(YEARFRAC($U$6,$U32,2))*(1*$V32)))+0.03,IF('Forward Curve'!$E$14=DataValidation!$A$6,Vols!$AF32*(1-(SQRT(YEARFRAC($U$6,$U32,2))*(1*$V32))),IF('Forward Curve'!$E$14=DataValidation!$A$4,Vols!$Z32*(1-(SQRT(YEARFRAC($U$6,$U32,2))*(1*$V32))),IF('Forward Curve'!$E$14=DataValidation!$A$7,Vols!$AY32*(1-(SQRT(YEARFRAC($U$6,$U32,2))*(1*$V32))),""))))))</f>
        <v>-4.0728225576335125E-3</v>
      </c>
      <c r="AJ32" s="2">
        <f>IF('Forward Curve'!$E$14=DataValidation!$A$2,Vols!$X32*(1+(SQRT(YEARFRAC($U$6,$U32,2))*(1*$V32))),IF('Forward Curve'!$E$14=DataValidation!$A$3,Vols!$Y32*(1+(SQRT(YEARFRAC($U$6,$U32,2))*(1*$V32))),IF('Forward Curve'!$E$14=DataValidation!$A$5,Vols!$X32*(1+(SQRT(YEARFRAC($U$6,$U32,2))*(1*$V32)))+0.03,IF('Forward Curve'!$E$14=DataValidation!$A$6,Vols!$AF32*(1+(SQRT(YEARFRAC($U$6,$U32,2))*(1*$V32))),IF('Forward Curve'!$E$14=DataValidation!$A$4,Vols!$Z32*(1+(SQRT(YEARFRAC($U$6,$U32,2))*(1*$V32))),IF('Forward Curve'!$E$14=DataValidation!$A$7,Vols!$AY32*(1+(SQRT(YEARFRAC($U$6,$U32,2))*(1*$V32))),""))))))</f>
        <v>3.409642255763351E-2</v>
      </c>
      <c r="AK32" s="2">
        <f>IF('Forward Curve'!$E$14=DataValidation!$A$2,Vols!$X32*(1+(SQRT(YEARFRAC($U$6,$U32,2))*(2*$V32))),IF('Forward Curve'!$E$14=DataValidation!$A$3,Vols!$Y32*(1+(SQRT(YEARFRAC($U$6,$U32,2))*(2*$V32))),IF('Forward Curve'!$E$14=DataValidation!$A$5,Vols!$X32*(1+(SQRT(YEARFRAC($U$6,$U32,2))*(2*$V32)))+0.03,IF('Forward Curve'!$E$14=DataValidation!$A$6,Vols!$AF32*(1+(SQRT(YEARFRAC($U$6,$U32,2))*(2*$V32))),IF('Forward Curve'!$E$14=DataValidation!$A$4,Vols!$Z32*(1+(SQRT(YEARFRAC($U$6,$U32,2))*(2*$V32))),IF('Forward Curve'!$E$14=DataValidation!$A$7,Vols!$AY32*(1+(SQRT(YEARFRAC($U$6,$U32,2))*(2*$V32))),""))))))</f>
        <v>5.3181045115267021E-2</v>
      </c>
      <c r="AL32" s="14"/>
      <c r="AM32" s="117">
        <f t="shared" ref="AM32:AM37" si="23">(($AM$43-$AM$31)*(1/12))+AM31</f>
        <v>1.0625000000000001E-2</v>
      </c>
      <c r="AN32" s="2">
        <f>IF('Forward Curve'!$E$14=DataValidation!$A$2,Vols!$AM32,IF('Forward Curve'!$E$14=DataValidation!$A$3,Vols!$AM32+(Vols!$Y32-Vols!$X32),IF('Forward Curve'!$E$14=DataValidation!$A$5,Vols!$AM32+(Vols!$AA32-Vols!$X32),IF('Forward Curve'!$E$14=DataValidation!$A$6,Vols!$AM32+(Vols!$AF32-Vols!$X32),IF('Forward Curve'!$E$14=DataValidation!$A$4,Vols!$AM32+(Vols!$Z32-Vols!$X32),IF('Forward Curve'!$E$14=DataValidation!$A$7,Vols!$AM32+(Vols!$AY32-Vols!$X32)))))))</f>
        <v>1.0625000000000001E-2</v>
      </c>
      <c r="AO32" s="2">
        <f>IF('Forward Curve'!$E$14=DataValidation!$A$2,$X32+0.0025,IF('Forward Curve'!$E$14=DataValidation!$A$3,$Y32+0.0025,IF('Forward Curve'!$E$14=DataValidation!$A$5,Vols!$AA32+0.0025,IF('Forward Curve'!$E$14=DataValidation!$A$6,Vols!$AF32+0.0025,IF('Forward Curve'!$E$14=DataValidation!$A$4,Vols!$Z32+0.0025,IF('Forward Curve'!$E$14=DataValidation!$A$7,Vols!$AY32+0.0025,""))))))</f>
        <v>1.7511799999999998E-2</v>
      </c>
      <c r="AP32" s="2">
        <f>IF('Forward Curve'!$E$14=DataValidation!$A$2,$X32+0.005,IF('Forward Curve'!$E$14=DataValidation!$A$3,$Y32+0.005,IF('Forward Curve'!$E$14=DataValidation!$A$5,Vols!$AA32+0.005,IF('Forward Curve'!$E$14=DataValidation!$A$6,Vols!$AF32+0.005,IF('Forward Curve'!$E$14=DataValidation!$A$4,Vols!$Z32+0.005,IF('Forward Curve'!$E$14=DataValidation!$A$7,Vols!$AY32+0.005,""))))))</f>
        <v>2.00118E-2</v>
      </c>
      <c r="AR32" s="58">
        <f>IF('Forward Curve'!$E$15=DataValidation!$B$2,Vols!$AK32,IF('Forward Curve'!$E$15=DataValidation!$B$3,Vols!$AJ32,IF('Forward Curve'!$E$15=DataValidation!$B$4,Vols!$AI32,IF('Forward Curve'!$E$15=DataValidation!$B$5,Vols!$AH32,IF('Forward Curve'!$E$15=DataValidation!$B$7,$AN32,IF('Forward Curve'!$E$15=DataValidation!$B$8,Vols!$AO32,IF('Forward Curve'!$E$15=DataValidation!$B$9,Vols!$AP32,"ERROR")))))))</f>
        <v>3.409642255763351E-2</v>
      </c>
      <c r="AS32" s="58"/>
      <c r="AT32" s="59"/>
      <c r="AU32" s="68">
        <v>27</v>
      </c>
      <c r="AV32" s="70">
        <f t="shared" si="19"/>
        <v>45350</v>
      </c>
      <c r="AW32" s="87">
        <f t="shared" si="5"/>
        <v>1.6290900000000001E-2</v>
      </c>
      <c r="AY32" s="2">
        <f t="shared" si="6"/>
        <v>1.7271355000000002E-2</v>
      </c>
      <c r="BA32" s="3">
        <f t="shared" si="7"/>
        <v>1.2271355000000001E-2</v>
      </c>
      <c r="BB32" s="3">
        <f t="shared" si="8"/>
        <v>1.4771355000000002E-2</v>
      </c>
      <c r="BC32" s="3">
        <f t="shared" si="9"/>
        <v>1.9771355000000001E-2</v>
      </c>
      <c r="BD32" s="3">
        <f t="shared" si="10"/>
        <v>2.2271355000000003E-2</v>
      </c>
      <c r="BF32" s="2">
        <f>IF('Forward Curve'!$E$16=DataValidation!$B$11,Vols!BA32,IF('Forward Curve'!$E$16=DataValidation!$B$12,Vols!BB32,IF('Forward Curve'!$E$16=DataValidation!$B$13,Vols!BC32,IF('Forward Curve'!$E$16=DataValidation!$B$14,Vols!BD32,""))))</f>
        <v>1.9771355000000001E-2</v>
      </c>
    </row>
    <row r="33" spans="2:58" x14ac:dyDescent="0.25">
      <c r="B33" s="71">
        <f t="shared" si="11"/>
        <v>45379</v>
      </c>
      <c r="C33" s="78">
        <v>85.82</v>
      </c>
      <c r="D33" s="2"/>
      <c r="E33" s="79">
        <v>1.50115</v>
      </c>
      <c r="F33" s="79">
        <v>1.64255</v>
      </c>
      <c r="G33" s="79">
        <v>1.5806800000000001</v>
      </c>
      <c r="H33" s="80">
        <v>4.5094599999999998</v>
      </c>
      <c r="I33" s="83"/>
      <c r="J33" s="106">
        <v>45378</v>
      </c>
      <c r="K33" s="107">
        <v>1.37246</v>
      </c>
      <c r="L33" s="83"/>
      <c r="M33" s="68">
        <f t="shared" si="12"/>
        <v>82</v>
      </c>
      <c r="N33" s="69">
        <v>1.77112</v>
      </c>
      <c r="O33" s="68">
        <f t="shared" si="13"/>
        <v>83</v>
      </c>
      <c r="P33" s="69">
        <v>1.7842100000000001</v>
      </c>
      <c r="Q33" s="68">
        <f t="shared" si="14"/>
        <v>84</v>
      </c>
      <c r="R33" s="69">
        <v>1.79924</v>
      </c>
      <c r="S33" s="83"/>
      <c r="U33" s="71">
        <f>'Forward Curve'!$G33</f>
        <v>45379</v>
      </c>
      <c r="V33" s="84">
        <f t="shared" si="0"/>
        <v>0.85819999999999996</v>
      </c>
      <c r="W33" s="58"/>
      <c r="X33" s="58">
        <f t="shared" si="1"/>
        <v>1.5011500000000001E-2</v>
      </c>
      <c r="Y33" s="58">
        <f t="shared" si="2"/>
        <v>1.6425499999999999E-2</v>
      </c>
      <c r="Z33" s="58">
        <f t="shared" si="3"/>
        <v>1.5806799999999999E-2</v>
      </c>
      <c r="AA33" s="86">
        <f t="shared" si="4"/>
        <v>4.5094599999999999E-2</v>
      </c>
      <c r="AB33" s="86"/>
      <c r="AC33" s="113">
        <f t="shared" si="16"/>
        <v>44587</v>
      </c>
      <c r="AD33" s="114">
        <f t="shared" si="17"/>
        <v>5.3069999999999994E-4</v>
      </c>
      <c r="AE33" s="113">
        <f t="shared" si="18"/>
        <v>45379</v>
      </c>
      <c r="AF33" s="115">
        <f t="shared" si="15"/>
        <v>1.37246E-2</v>
      </c>
      <c r="AG33" s="3"/>
      <c r="AH33" s="2">
        <f>IF('Forward Curve'!$E$14=DataValidation!$A$2,Vols!$X33*(1-(SQRT(YEARFRAC($U$6,$U33,2))*(2*$V33))),IF('Forward Curve'!$E$14=DataValidation!$A$3,Vols!$Y33*(1-(SQRT(YEARFRAC($U$6,$U33,2))*(2*$V33))),IF('Forward Curve'!$E$14=DataValidation!$A$5,Vols!$X33*(1-(SQRT(YEARFRAC($U$6,$U33,2))*(2*$V33)))+0.03,IF('Forward Curve'!$E$14=DataValidation!$A$6,Vols!$AF33*(1-(SQRT(YEARFRAC($U$6,$U33,2))*(2*$V33))),IF('Forward Curve'!$E$14=DataValidation!$A$4,Vols!$Z33*(1-(SQRT(YEARFRAC($U$6,$U33,2))*(2*$V33))),IF('Forward Curve'!$E$14=DataValidation!$A$7,Vols!$AY33*(1-(SQRT(YEARFRAC($U$6,$U33,2))*(2*$V33))),""))))))</f>
        <v>-2.3851229249861376E-2</v>
      </c>
      <c r="AI33" s="2">
        <f>IF('Forward Curve'!$E$14=DataValidation!$A$2,Vols!$X33*(1-(SQRT(YEARFRAC($U$6,$U33,2))*(1*$V33))),IF('Forward Curve'!$E$14=DataValidation!$A$3,Vols!$Y33*(1-(SQRT(YEARFRAC($U$6,$U33,2))*(1*$V33))),IF('Forward Curve'!$E$14=DataValidation!$A$5,Vols!$X33*(1-(SQRT(YEARFRAC($U$6,$U33,2))*(1*$V33)))+0.03,IF('Forward Curve'!$E$14=DataValidation!$A$6,Vols!$AF33*(1-(SQRT(YEARFRAC($U$6,$U33,2))*(1*$V33))),IF('Forward Curve'!$E$14=DataValidation!$A$4,Vols!$Z33*(1-(SQRT(YEARFRAC($U$6,$U33,2))*(1*$V33))),IF('Forward Curve'!$E$14=DataValidation!$A$7,Vols!$AY33*(1-(SQRT(YEARFRAC($U$6,$U33,2))*(1*$V33))),""))))))</f>
        <v>-4.4198646249306878E-3</v>
      </c>
      <c r="AJ33" s="2">
        <f>IF('Forward Curve'!$E$14=DataValidation!$A$2,Vols!$X33*(1+(SQRT(YEARFRAC($U$6,$U33,2))*(1*$V33))),IF('Forward Curve'!$E$14=DataValidation!$A$3,Vols!$Y33*(1+(SQRT(YEARFRAC($U$6,$U33,2))*(1*$V33))),IF('Forward Curve'!$E$14=DataValidation!$A$5,Vols!$X33*(1+(SQRT(YEARFRAC($U$6,$U33,2))*(1*$V33)))+0.03,IF('Forward Curve'!$E$14=DataValidation!$A$6,Vols!$AF33*(1+(SQRT(YEARFRAC($U$6,$U33,2))*(1*$V33))),IF('Forward Curve'!$E$14=DataValidation!$A$4,Vols!$Z33*(1+(SQRT(YEARFRAC($U$6,$U33,2))*(1*$V33))),IF('Forward Curve'!$E$14=DataValidation!$A$7,Vols!$AY33*(1+(SQRT(YEARFRAC($U$6,$U33,2))*(1*$V33))),""))))))</f>
        <v>3.4442864624930687E-2</v>
      </c>
      <c r="AK33" s="2">
        <f>IF('Forward Curve'!$E$14=DataValidation!$A$2,Vols!$X33*(1+(SQRT(YEARFRAC($U$6,$U33,2))*(2*$V33))),IF('Forward Curve'!$E$14=DataValidation!$A$3,Vols!$Y33*(1+(SQRT(YEARFRAC($U$6,$U33,2))*(2*$V33))),IF('Forward Curve'!$E$14=DataValidation!$A$5,Vols!$X33*(1+(SQRT(YEARFRAC($U$6,$U33,2))*(2*$V33)))+0.03,IF('Forward Curve'!$E$14=DataValidation!$A$6,Vols!$AF33*(1+(SQRT(YEARFRAC($U$6,$U33,2))*(2*$V33))),IF('Forward Curve'!$E$14=DataValidation!$A$4,Vols!$Z33*(1+(SQRT(YEARFRAC($U$6,$U33,2))*(2*$V33))),IF('Forward Curve'!$E$14=DataValidation!$A$7,Vols!$AY33*(1+(SQRT(YEARFRAC($U$6,$U33,2))*(2*$V33))),""))))))</f>
        <v>5.3874229249861377E-2</v>
      </c>
      <c r="AM33" s="117">
        <f t="shared" si="23"/>
        <v>1.1250000000000001E-2</v>
      </c>
      <c r="AN33" s="2">
        <f>IF('Forward Curve'!$E$14=DataValidation!$A$2,Vols!$AM33,IF('Forward Curve'!$E$14=DataValidation!$A$3,Vols!$AM33+(Vols!$Y33-Vols!$X33),IF('Forward Curve'!$E$14=DataValidation!$A$5,Vols!$AM33+(Vols!$AA33-Vols!$X33),IF('Forward Curve'!$E$14=DataValidation!$A$6,Vols!$AM33+(Vols!$AF33-Vols!$X33),IF('Forward Curve'!$E$14=DataValidation!$A$4,Vols!$AM33+(Vols!$Z33-Vols!$X33),IF('Forward Curve'!$E$14=DataValidation!$A$7,Vols!$AM33+(Vols!$AY33-Vols!$X33)))))))</f>
        <v>1.1250000000000001E-2</v>
      </c>
      <c r="AO33" s="2">
        <f>IF('Forward Curve'!$E$14=DataValidation!$A$2,$X33+0.0025,IF('Forward Curve'!$E$14=DataValidation!$A$3,$Y33+0.0025,IF('Forward Curve'!$E$14=DataValidation!$A$5,Vols!$AA33+0.0025,IF('Forward Curve'!$E$14=DataValidation!$A$6,Vols!$AF33+0.0025,IF('Forward Curve'!$E$14=DataValidation!$A$4,Vols!$Z33+0.0025,IF('Forward Curve'!$E$14=DataValidation!$A$7,Vols!$AY33+0.0025,""))))))</f>
        <v>1.7511499999999999E-2</v>
      </c>
      <c r="AP33" s="2">
        <f>IF('Forward Curve'!$E$14=DataValidation!$A$2,$X33+0.005,IF('Forward Curve'!$E$14=DataValidation!$A$3,$Y33+0.005,IF('Forward Curve'!$E$14=DataValidation!$A$5,Vols!$AA33+0.005,IF('Forward Curve'!$E$14=DataValidation!$A$6,Vols!$AF33+0.005,IF('Forward Curve'!$E$14=DataValidation!$A$4,Vols!$Z33+0.005,IF('Forward Curve'!$E$14=DataValidation!$A$7,Vols!$AY33+0.005,""))))))</f>
        <v>2.0011500000000002E-2</v>
      </c>
      <c r="AR33" s="58">
        <f>IF('Forward Curve'!$E$15=DataValidation!$B$2,Vols!$AK33,IF('Forward Curve'!$E$15=DataValidation!$B$3,Vols!$AJ33,IF('Forward Curve'!$E$15=DataValidation!$B$4,Vols!$AI33,IF('Forward Curve'!$E$15=DataValidation!$B$5,Vols!$AH33,IF('Forward Curve'!$E$15=DataValidation!$B$7,$AN33,IF('Forward Curve'!$E$15=DataValidation!$B$8,Vols!$AO33,IF('Forward Curve'!$E$15=DataValidation!$B$9,Vols!$AP33,"ERROR")))))))</f>
        <v>3.4442864624930687E-2</v>
      </c>
      <c r="AS33" s="58"/>
      <c r="AT33" s="59"/>
      <c r="AU33" s="68">
        <v>28</v>
      </c>
      <c r="AV33" s="70">
        <f t="shared" si="19"/>
        <v>45379</v>
      </c>
      <c r="AW33" s="87">
        <f t="shared" si="5"/>
        <v>1.6290199999999998E-2</v>
      </c>
      <c r="AY33" s="2">
        <f t="shared" si="6"/>
        <v>1.7300761666666671E-2</v>
      </c>
      <c r="BA33" s="3">
        <f t="shared" si="7"/>
        <v>1.230076166666667E-2</v>
      </c>
      <c r="BB33" s="3">
        <f t="shared" si="8"/>
        <v>1.4800761666666671E-2</v>
      </c>
      <c r="BC33" s="3">
        <f t="shared" si="9"/>
        <v>1.980076166666667E-2</v>
      </c>
      <c r="BD33" s="3">
        <f t="shared" si="10"/>
        <v>2.2300761666666672E-2</v>
      </c>
      <c r="BF33" s="2">
        <f>IF('Forward Curve'!$E$16=DataValidation!$B$11,Vols!BA33,IF('Forward Curve'!$E$16=DataValidation!$B$12,Vols!BB33,IF('Forward Curve'!$E$16=DataValidation!$B$13,Vols!BC33,IF('Forward Curve'!$E$16=DataValidation!$B$14,Vols!BD33,""))))</f>
        <v>1.980076166666667E-2</v>
      </c>
    </row>
    <row r="34" spans="2:58" x14ac:dyDescent="0.25">
      <c r="B34" s="71">
        <f t="shared" si="11"/>
        <v>45410</v>
      </c>
      <c r="C34" s="78">
        <v>85.82</v>
      </c>
      <c r="D34" s="2"/>
      <c r="E34" s="79">
        <v>1.5012099999999999</v>
      </c>
      <c r="F34" s="79">
        <v>1.6428100000000001</v>
      </c>
      <c r="G34" s="79">
        <v>1.5807199999999999</v>
      </c>
      <c r="H34" s="80">
        <v>4.5097699999999996</v>
      </c>
      <c r="I34" s="83"/>
      <c r="J34" s="106">
        <v>45408</v>
      </c>
      <c r="K34" s="107">
        <v>1.37249</v>
      </c>
      <c r="L34" s="83"/>
      <c r="M34" s="68">
        <f t="shared" si="12"/>
        <v>85</v>
      </c>
      <c r="N34" s="69">
        <v>1.8145</v>
      </c>
      <c r="O34" s="68">
        <f t="shared" si="13"/>
        <v>86</v>
      </c>
      <c r="P34" s="69">
        <v>1.8171299999999999</v>
      </c>
      <c r="Q34" s="68">
        <f t="shared" si="14"/>
        <v>87</v>
      </c>
      <c r="R34" s="69">
        <v>1.8172200000000001</v>
      </c>
      <c r="S34" s="83"/>
      <c r="U34" s="71">
        <f>'Forward Curve'!$G34</f>
        <v>45410</v>
      </c>
      <c r="V34" s="84">
        <f t="shared" si="0"/>
        <v>0.85819999999999996</v>
      </c>
      <c r="W34" s="58"/>
      <c r="X34" s="58">
        <f t="shared" si="1"/>
        <v>1.5012099999999999E-2</v>
      </c>
      <c r="Y34" s="58">
        <f t="shared" si="2"/>
        <v>1.6428100000000001E-2</v>
      </c>
      <c r="Z34" s="58">
        <f t="shared" si="3"/>
        <v>1.58072E-2</v>
      </c>
      <c r="AA34" s="86">
        <f t="shared" si="4"/>
        <v>4.5097699999999998E-2</v>
      </c>
      <c r="AB34" s="86"/>
      <c r="AC34" s="113">
        <f t="shared" si="16"/>
        <v>44588</v>
      </c>
      <c r="AD34" s="114">
        <f t="shared" si="17"/>
        <v>6.1569999999999995E-4</v>
      </c>
      <c r="AE34" s="113">
        <f t="shared" si="18"/>
        <v>45410</v>
      </c>
      <c r="AF34" s="115">
        <f t="shared" si="15"/>
        <v>1.37249E-2</v>
      </c>
      <c r="AG34" s="3"/>
      <c r="AH34" s="2">
        <f>IF('Forward Curve'!$E$14=DataValidation!$A$2,Vols!$X34*(1-(SQRT(YEARFRAC($U$6,$U34,2))*(2*$V34))),IF('Forward Curve'!$E$14=DataValidation!$A$3,Vols!$Y34*(1-(SQRT(YEARFRAC($U$6,$U34,2))*(2*$V34))),IF('Forward Curve'!$E$14=DataValidation!$A$5,Vols!$X34*(1-(SQRT(YEARFRAC($U$6,$U34,2))*(2*$V34)))+0.03,IF('Forward Curve'!$E$14=DataValidation!$A$6,Vols!$AF34*(1-(SQRT(YEARFRAC($U$6,$U34,2))*(2*$V34))),IF('Forward Curve'!$E$14=DataValidation!$A$4,Vols!$Z34*(1-(SQRT(YEARFRAC($U$6,$U34,2))*(2*$V34))),IF('Forward Curve'!$E$14=DataValidation!$A$7,Vols!$AY34*(1-(SQRT(YEARFRAC($U$6,$U34,2))*(2*$V34))),""))))))</f>
        <v>-2.4580877858891875E-2</v>
      </c>
      <c r="AI34" s="2">
        <f>IF('Forward Curve'!$E$14=DataValidation!$A$2,Vols!$X34*(1-(SQRT(YEARFRAC($U$6,$U34,2))*(1*$V34))),IF('Forward Curve'!$E$14=DataValidation!$A$3,Vols!$Y34*(1-(SQRT(YEARFRAC($U$6,$U34,2))*(1*$V34))),IF('Forward Curve'!$E$14=DataValidation!$A$5,Vols!$X34*(1-(SQRT(YEARFRAC($U$6,$U34,2))*(1*$V34)))+0.03,IF('Forward Curve'!$E$14=DataValidation!$A$6,Vols!$AF34*(1-(SQRT(YEARFRAC($U$6,$U34,2))*(1*$V34))),IF('Forward Curve'!$E$14=DataValidation!$A$4,Vols!$Z34*(1-(SQRT(YEARFRAC($U$6,$U34,2))*(1*$V34))),IF('Forward Curve'!$E$14=DataValidation!$A$7,Vols!$AY34*(1-(SQRT(YEARFRAC($U$6,$U34,2))*(1*$V34))),""))))))</f>
        <v>-4.7843889294459391E-3</v>
      </c>
      <c r="AJ34" s="2">
        <f>IF('Forward Curve'!$E$14=DataValidation!$A$2,Vols!$X34*(1+(SQRT(YEARFRAC($U$6,$U34,2))*(1*$V34))),IF('Forward Curve'!$E$14=DataValidation!$A$3,Vols!$Y34*(1+(SQRT(YEARFRAC($U$6,$U34,2))*(1*$V34))),IF('Forward Curve'!$E$14=DataValidation!$A$5,Vols!$X34*(1+(SQRT(YEARFRAC($U$6,$U34,2))*(1*$V34)))+0.03,IF('Forward Curve'!$E$14=DataValidation!$A$6,Vols!$AF34*(1+(SQRT(YEARFRAC($U$6,$U34,2))*(1*$V34))),IF('Forward Curve'!$E$14=DataValidation!$A$4,Vols!$Z34*(1+(SQRT(YEARFRAC($U$6,$U34,2))*(1*$V34))),IF('Forward Curve'!$E$14=DataValidation!$A$7,Vols!$AY34*(1+(SQRT(YEARFRAC($U$6,$U34,2))*(1*$V34))),""))))))</f>
        <v>3.4808588929445938E-2</v>
      </c>
      <c r="AK34" s="2">
        <f>IF('Forward Curve'!$E$14=DataValidation!$A$2,Vols!$X34*(1+(SQRT(YEARFRAC($U$6,$U34,2))*(2*$V34))),IF('Forward Curve'!$E$14=DataValidation!$A$3,Vols!$Y34*(1+(SQRT(YEARFRAC($U$6,$U34,2))*(2*$V34))),IF('Forward Curve'!$E$14=DataValidation!$A$5,Vols!$X34*(1+(SQRT(YEARFRAC($U$6,$U34,2))*(2*$V34)))+0.03,IF('Forward Curve'!$E$14=DataValidation!$A$6,Vols!$AF34*(1+(SQRT(YEARFRAC($U$6,$U34,2))*(2*$V34))),IF('Forward Curve'!$E$14=DataValidation!$A$4,Vols!$Z34*(1+(SQRT(YEARFRAC($U$6,$U34,2))*(2*$V34))),IF('Forward Curve'!$E$14=DataValidation!$A$7,Vols!$AY34*(1+(SQRT(YEARFRAC($U$6,$U34,2))*(2*$V34))),""))))))</f>
        <v>5.4605077858891876E-2</v>
      </c>
      <c r="AM34" s="117">
        <f t="shared" si="23"/>
        <v>1.1875000000000002E-2</v>
      </c>
      <c r="AN34" s="2">
        <f>IF('Forward Curve'!$E$14=DataValidation!$A$2,Vols!$AM34,IF('Forward Curve'!$E$14=DataValidation!$A$3,Vols!$AM34+(Vols!$Y34-Vols!$X34),IF('Forward Curve'!$E$14=DataValidation!$A$5,Vols!$AM34+(Vols!$AA34-Vols!$X34),IF('Forward Curve'!$E$14=DataValidation!$A$6,Vols!$AM34+(Vols!$AF34-Vols!$X34),IF('Forward Curve'!$E$14=DataValidation!$A$4,Vols!$AM34+(Vols!$Z34-Vols!$X34),IF('Forward Curve'!$E$14=DataValidation!$A$7,Vols!$AM34+(Vols!$AY34-Vols!$X34)))))))</f>
        <v>1.1875000000000002E-2</v>
      </c>
      <c r="AO34" s="2">
        <f>IF('Forward Curve'!$E$14=DataValidation!$A$2,$X34+0.0025,IF('Forward Curve'!$E$14=DataValidation!$A$3,$Y34+0.0025,IF('Forward Curve'!$E$14=DataValidation!$A$5,Vols!$AA34+0.0025,IF('Forward Curve'!$E$14=DataValidation!$A$6,Vols!$AF34+0.0025,IF('Forward Curve'!$E$14=DataValidation!$A$4,Vols!$Z34+0.0025,IF('Forward Curve'!$E$14=DataValidation!$A$7,Vols!$AY34+0.0025,""))))))</f>
        <v>1.7512099999999999E-2</v>
      </c>
      <c r="AP34" s="2">
        <f>IF('Forward Curve'!$E$14=DataValidation!$A$2,$X34+0.005,IF('Forward Curve'!$E$14=DataValidation!$A$3,$Y34+0.005,IF('Forward Curve'!$E$14=DataValidation!$A$5,Vols!$AA34+0.005,IF('Forward Curve'!$E$14=DataValidation!$A$6,Vols!$AF34+0.005,IF('Forward Curve'!$E$14=DataValidation!$A$4,Vols!$Z34+0.005,IF('Forward Curve'!$E$14=DataValidation!$A$7,Vols!$AY34+0.005,""))))))</f>
        <v>2.0012099999999998E-2</v>
      </c>
      <c r="AR34" s="58">
        <f>IF('Forward Curve'!$E$15=DataValidation!$B$2,Vols!$AK34,IF('Forward Curve'!$E$15=DataValidation!$B$3,Vols!$AJ34,IF('Forward Curve'!$E$15=DataValidation!$B$4,Vols!$AI34,IF('Forward Curve'!$E$15=DataValidation!$B$5,Vols!$AH34,IF('Forward Curve'!$E$15=DataValidation!$B$7,$AN34,IF('Forward Curve'!$E$15=DataValidation!$B$8,Vols!$AO34,IF('Forward Curve'!$E$15=DataValidation!$B$9,Vols!$AP34,"ERROR")))))))</f>
        <v>3.4808588929445938E-2</v>
      </c>
      <c r="AS34" s="58"/>
      <c r="AT34" s="59"/>
      <c r="AU34" s="68">
        <v>29</v>
      </c>
      <c r="AV34" s="70">
        <f t="shared" si="19"/>
        <v>45410</v>
      </c>
      <c r="AW34" s="87">
        <f t="shared" si="5"/>
        <v>1.6290499999999999E-2</v>
      </c>
      <c r="AY34" s="2">
        <f t="shared" si="6"/>
        <v>1.7330174166666677E-2</v>
      </c>
      <c r="BA34" s="3">
        <f t="shared" si="7"/>
        <v>1.2330174166666676E-2</v>
      </c>
      <c r="BB34" s="3">
        <f t="shared" si="8"/>
        <v>1.4830174166666677E-2</v>
      </c>
      <c r="BC34" s="3">
        <f t="shared" si="9"/>
        <v>1.9830174166666676E-2</v>
      </c>
      <c r="BD34" s="3">
        <f t="shared" si="10"/>
        <v>2.2330174166666678E-2</v>
      </c>
      <c r="BF34" s="2">
        <f>IF('Forward Curve'!$E$16=DataValidation!$B$11,Vols!BA34,IF('Forward Curve'!$E$16=DataValidation!$B$12,Vols!BB34,IF('Forward Curve'!$E$16=DataValidation!$B$13,Vols!BC34,IF('Forward Curve'!$E$16=DataValidation!$B$14,Vols!BD34,""))))</f>
        <v>1.9830174166666676E-2</v>
      </c>
    </row>
    <row r="35" spans="2:58" x14ac:dyDescent="0.25">
      <c r="B35" s="71">
        <f t="shared" si="11"/>
        <v>45440</v>
      </c>
      <c r="C35" s="78">
        <v>85.82</v>
      </c>
      <c r="D35" s="2"/>
      <c r="E35" s="79">
        <v>1.50115</v>
      </c>
      <c r="F35" s="79">
        <v>1.6430400000000001</v>
      </c>
      <c r="G35" s="79">
        <v>1.5806500000000001</v>
      </c>
      <c r="H35" s="80">
        <v>4.50976</v>
      </c>
      <c r="I35" s="83"/>
      <c r="J35" s="106">
        <v>45440</v>
      </c>
      <c r="K35" s="107">
        <v>1.37243</v>
      </c>
      <c r="L35" s="83"/>
      <c r="M35" s="68">
        <f t="shared" si="12"/>
        <v>88</v>
      </c>
      <c r="N35" s="69">
        <v>1.81718</v>
      </c>
      <c r="O35" s="68">
        <f t="shared" si="13"/>
        <v>89</v>
      </c>
      <c r="P35" s="69">
        <v>1.81718</v>
      </c>
      <c r="Q35" s="68">
        <f t="shared" si="14"/>
        <v>90</v>
      </c>
      <c r="R35" s="69">
        <v>1.8172200000000001</v>
      </c>
      <c r="S35" s="83"/>
      <c r="U35" s="71">
        <f>'Forward Curve'!$G35</f>
        <v>45440</v>
      </c>
      <c r="V35" s="84">
        <f t="shared" si="0"/>
        <v>0.85819999999999996</v>
      </c>
      <c r="W35" s="58"/>
      <c r="X35" s="58">
        <f t="shared" si="1"/>
        <v>1.5011500000000001E-2</v>
      </c>
      <c r="Y35" s="58">
        <f t="shared" si="2"/>
        <v>1.6430400000000001E-2</v>
      </c>
      <c r="Z35" s="58">
        <f t="shared" si="3"/>
        <v>1.5806500000000001E-2</v>
      </c>
      <c r="AA35" s="86">
        <f t="shared" si="4"/>
        <v>4.5097600000000002E-2</v>
      </c>
      <c r="AB35" s="86"/>
      <c r="AC35" s="113">
        <f t="shared" si="16"/>
        <v>44589</v>
      </c>
      <c r="AD35" s="114">
        <f t="shared" si="17"/>
        <v>6.1569999999999995E-4</v>
      </c>
      <c r="AE35" s="113">
        <f t="shared" si="18"/>
        <v>45440</v>
      </c>
      <c r="AF35" s="115">
        <f t="shared" si="15"/>
        <v>1.37243E-2</v>
      </c>
      <c r="AG35" s="3"/>
      <c r="AH35" s="2">
        <f>IF('Forward Curve'!$E$14=DataValidation!$A$2,Vols!$X35*(1-(SQRT(YEARFRAC($U$6,$U35,2))*(2*$V35))),IF('Forward Curve'!$E$14=DataValidation!$A$3,Vols!$Y35*(1-(SQRT(YEARFRAC($U$6,$U35,2))*(2*$V35))),IF('Forward Curve'!$E$14=DataValidation!$A$5,Vols!$X35*(1-(SQRT(YEARFRAC($U$6,$U35,2))*(2*$V35)))+0.03,IF('Forward Curve'!$E$14=DataValidation!$A$6,Vols!$AF35*(1-(SQRT(YEARFRAC($U$6,$U35,2))*(2*$V35))),IF('Forward Curve'!$E$14=DataValidation!$A$4,Vols!$Z35*(1-(SQRT(YEARFRAC($U$6,$U35,2))*(2*$V35))),IF('Forward Curve'!$E$14=DataValidation!$A$7,Vols!$AY35*(1-(SQRT(YEARFRAC($U$6,$U35,2))*(2*$V35))),""))))))</f>
        <v>-2.5272508797643624E-2</v>
      </c>
      <c r="AI35" s="2">
        <f>IF('Forward Curve'!$E$14=DataValidation!$A$2,Vols!$X35*(1-(SQRT(YEARFRAC($U$6,$U35,2))*(1*$V35))),IF('Forward Curve'!$E$14=DataValidation!$A$3,Vols!$Y35*(1-(SQRT(YEARFRAC($U$6,$U35,2))*(1*$V35))),IF('Forward Curve'!$E$14=DataValidation!$A$5,Vols!$X35*(1-(SQRT(YEARFRAC($U$6,$U35,2))*(1*$V35)))+0.03,IF('Forward Curve'!$E$14=DataValidation!$A$6,Vols!$AF35*(1-(SQRT(YEARFRAC($U$6,$U35,2))*(1*$V35))),IF('Forward Curve'!$E$14=DataValidation!$A$4,Vols!$Z35*(1-(SQRT(YEARFRAC($U$6,$U35,2))*(1*$V35))),IF('Forward Curve'!$E$14=DataValidation!$A$7,Vols!$AY35*(1-(SQRT(YEARFRAC($U$6,$U35,2))*(1*$V35))),""))))))</f>
        <v>-5.1305043988218117E-3</v>
      </c>
      <c r="AJ35" s="2">
        <f>IF('Forward Curve'!$E$14=DataValidation!$A$2,Vols!$X35*(1+(SQRT(YEARFRAC($U$6,$U35,2))*(1*$V35))),IF('Forward Curve'!$E$14=DataValidation!$A$3,Vols!$Y35*(1+(SQRT(YEARFRAC($U$6,$U35,2))*(1*$V35))),IF('Forward Curve'!$E$14=DataValidation!$A$5,Vols!$X35*(1+(SQRT(YEARFRAC($U$6,$U35,2))*(1*$V35)))+0.03,IF('Forward Curve'!$E$14=DataValidation!$A$6,Vols!$AF35*(1+(SQRT(YEARFRAC($U$6,$U35,2))*(1*$V35))),IF('Forward Curve'!$E$14=DataValidation!$A$4,Vols!$Z35*(1+(SQRT(YEARFRAC($U$6,$U35,2))*(1*$V35))),IF('Forward Curve'!$E$14=DataValidation!$A$7,Vols!$AY35*(1+(SQRT(YEARFRAC($U$6,$U35,2))*(1*$V35))),""))))))</f>
        <v>3.5153504398821818E-2</v>
      </c>
      <c r="AK35" s="2">
        <f>IF('Forward Curve'!$E$14=DataValidation!$A$2,Vols!$X35*(1+(SQRT(YEARFRAC($U$6,$U35,2))*(2*$V35))),IF('Forward Curve'!$E$14=DataValidation!$A$3,Vols!$Y35*(1+(SQRT(YEARFRAC($U$6,$U35,2))*(2*$V35))),IF('Forward Curve'!$E$14=DataValidation!$A$5,Vols!$X35*(1+(SQRT(YEARFRAC($U$6,$U35,2))*(2*$V35)))+0.03,IF('Forward Curve'!$E$14=DataValidation!$A$6,Vols!$AF35*(1+(SQRT(YEARFRAC($U$6,$U35,2))*(2*$V35))),IF('Forward Curve'!$E$14=DataValidation!$A$4,Vols!$Z35*(1+(SQRT(YEARFRAC($U$6,$U35,2))*(2*$V35))),IF('Forward Curve'!$E$14=DataValidation!$A$7,Vols!$AY35*(1+(SQRT(YEARFRAC($U$6,$U35,2))*(2*$V35))),""))))))</f>
        <v>5.5295508797643625E-2</v>
      </c>
      <c r="AM35" s="117">
        <f t="shared" si="23"/>
        <v>1.2500000000000002E-2</v>
      </c>
      <c r="AN35" s="2">
        <f>IF('Forward Curve'!$E$14=DataValidation!$A$2,Vols!$AM35,IF('Forward Curve'!$E$14=DataValidation!$A$3,Vols!$AM35+(Vols!$Y35-Vols!$X35),IF('Forward Curve'!$E$14=DataValidation!$A$5,Vols!$AM35+(Vols!$AA35-Vols!$X35),IF('Forward Curve'!$E$14=DataValidation!$A$6,Vols!$AM35+(Vols!$AF35-Vols!$X35),IF('Forward Curve'!$E$14=DataValidation!$A$4,Vols!$AM35+(Vols!$Z35-Vols!$X35),IF('Forward Curve'!$E$14=DataValidation!$A$7,Vols!$AM35+(Vols!$AY35-Vols!$X35)))))))</f>
        <v>1.2500000000000002E-2</v>
      </c>
      <c r="AO35" s="2">
        <f>IF('Forward Curve'!$E$14=DataValidation!$A$2,$X35+0.0025,IF('Forward Curve'!$E$14=DataValidation!$A$3,$Y35+0.0025,IF('Forward Curve'!$E$14=DataValidation!$A$5,Vols!$AA35+0.0025,IF('Forward Curve'!$E$14=DataValidation!$A$6,Vols!$AF35+0.0025,IF('Forward Curve'!$E$14=DataValidation!$A$4,Vols!$Z35+0.0025,IF('Forward Curve'!$E$14=DataValidation!$A$7,Vols!$AY35+0.0025,""))))))</f>
        <v>1.7511499999999999E-2</v>
      </c>
      <c r="AP35" s="2">
        <f>IF('Forward Curve'!$E$14=DataValidation!$A$2,$X35+0.005,IF('Forward Curve'!$E$14=DataValidation!$A$3,$Y35+0.005,IF('Forward Curve'!$E$14=DataValidation!$A$5,Vols!$AA35+0.005,IF('Forward Curve'!$E$14=DataValidation!$A$6,Vols!$AF35+0.005,IF('Forward Curve'!$E$14=DataValidation!$A$4,Vols!$Z35+0.005,IF('Forward Curve'!$E$14=DataValidation!$A$7,Vols!$AY35+0.005,""))))))</f>
        <v>2.0011500000000002E-2</v>
      </c>
      <c r="AR35" s="58">
        <f>IF('Forward Curve'!$E$15=DataValidation!$B$2,Vols!$AK35,IF('Forward Curve'!$E$15=DataValidation!$B$3,Vols!$AJ35,IF('Forward Curve'!$E$15=DataValidation!$B$4,Vols!$AI35,IF('Forward Curve'!$E$15=DataValidation!$B$5,Vols!$AH35,IF('Forward Curve'!$E$15=DataValidation!$B$7,$AN35,IF('Forward Curve'!$E$15=DataValidation!$B$8,Vols!$AO35,IF('Forward Curve'!$E$15=DataValidation!$B$9,Vols!$AP35,"ERROR")))))))</f>
        <v>3.5153504398821818E-2</v>
      </c>
      <c r="AS35" s="58"/>
      <c r="AT35" s="59"/>
      <c r="AU35" s="68">
        <v>30</v>
      </c>
      <c r="AV35" s="70">
        <f t="shared" si="19"/>
        <v>45440</v>
      </c>
      <c r="AW35" s="87">
        <f t="shared" si="5"/>
        <v>1.6290499999999999E-2</v>
      </c>
      <c r="AY35" s="2">
        <f t="shared" si="6"/>
        <v>1.7359584166666674E-2</v>
      </c>
      <c r="BA35" s="3">
        <f t="shared" si="7"/>
        <v>1.2359584166666673E-2</v>
      </c>
      <c r="BB35" s="3">
        <f t="shared" si="8"/>
        <v>1.4859584166666674E-2</v>
      </c>
      <c r="BC35" s="3">
        <f t="shared" si="9"/>
        <v>1.9859584166666673E-2</v>
      </c>
      <c r="BD35" s="3">
        <f t="shared" si="10"/>
        <v>2.2359584166666675E-2</v>
      </c>
      <c r="BF35" s="2">
        <f>IF('Forward Curve'!$E$16=DataValidation!$B$11,Vols!BA35,IF('Forward Curve'!$E$16=DataValidation!$B$12,Vols!BB35,IF('Forward Curve'!$E$16=DataValidation!$B$13,Vols!BC35,IF('Forward Curve'!$E$16=DataValidation!$B$14,Vols!BD35,""))))</f>
        <v>1.9859584166666673E-2</v>
      </c>
    </row>
    <row r="36" spans="2:58" x14ac:dyDescent="0.25">
      <c r="B36" s="71">
        <f t="shared" si="11"/>
        <v>45471</v>
      </c>
      <c r="C36" s="78">
        <v>85.82</v>
      </c>
      <c r="D36" s="2"/>
      <c r="E36" s="79">
        <v>1.50118</v>
      </c>
      <c r="F36" s="79">
        <v>1.64313</v>
      </c>
      <c r="G36" s="79">
        <v>1.5807199999999999</v>
      </c>
      <c r="H36" s="80">
        <v>4.5071599999999998</v>
      </c>
      <c r="I36" s="83"/>
      <c r="J36" s="106">
        <v>45469</v>
      </c>
      <c r="K36" s="107">
        <v>1.37249</v>
      </c>
      <c r="L36" s="83"/>
      <c r="M36" s="68">
        <f t="shared" si="12"/>
        <v>91</v>
      </c>
      <c r="N36" s="69">
        <v>1.8171299999999999</v>
      </c>
      <c r="O36" s="68">
        <f t="shared" si="13"/>
        <v>92</v>
      </c>
      <c r="P36" s="69">
        <v>1.8172200000000001</v>
      </c>
      <c r="Q36" s="68">
        <f t="shared" si="14"/>
        <v>93</v>
      </c>
      <c r="R36" s="69">
        <v>1.81718</v>
      </c>
      <c r="S36" s="83"/>
      <c r="U36" s="71">
        <f>'Forward Curve'!$G36</f>
        <v>45471</v>
      </c>
      <c r="V36" s="84">
        <f t="shared" si="0"/>
        <v>0.85819999999999996</v>
      </c>
      <c r="W36" s="58"/>
      <c r="X36" s="58">
        <f t="shared" si="1"/>
        <v>1.5011799999999999E-2</v>
      </c>
      <c r="Y36" s="58">
        <f t="shared" si="2"/>
        <v>1.6431299999999999E-2</v>
      </c>
      <c r="Z36" s="58">
        <f t="shared" si="3"/>
        <v>1.58072E-2</v>
      </c>
      <c r="AA36" s="86">
        <f t="shared" si="4"/>
        <v>4.5071599999999996E-2</v>
      </c>
      <c r="AB36" s="86"/>
      <c r="AC36" s="113">
        <f t="shared" si="16"/>
        <v>44590</v>
      </c>
      <c r="AD36" s="114">
        <f t="shared" si="17"/>
        <v>6.1569999999999995E-4</v>
      </c>
      <c r="AE36" s="113">
        <f t="shared" si="18"/>
        <v>45471</v>
      </c>
      <c r="AF36" s="115">
        <f t="shared" si="15"/>
        <v>1.37249E-2</v>
      </c>
      <c r="AG36" s="3"/>
      <c r="AH36" s="2">
        <f>IF('Forward Curve'!$E$14=DataValidation!$A$2,Vols!$X36*(1-(SQRT(YEARFRAC($U$6,$U36,2))*(2*$V36))),IF('Forward Curve'!$E$14=DataValidation!$A$3,Vols!$Y36*(1-(SQRT(YEARFRAC($U$6,$U36,2))*(2*$V36))),IF('Forward Curve'!$E$14=DataValidation!$A$5,Vols!$X36*(1-(SQRT(YEARFRAC($U$6,$U36,2))*(2*$V36)))+0.03,IF('Forward Curve'!$E$14=DataValidation!$A$6,Vols!$AF36*(1-(SQRT(YEARFRAC($U$6,$U36,2))*(2*$V36))),IF('Forward Curve'!$E$14=DataValidation!$A$4,Vols!$Z36*(1-(SQRT(YEARFRAC($U$6,$U36,2))*(2*$V36))),IF('Forward Curve'!$E$14=DataValidation!$A$7,Vols!$AY36*(1-(SQRT(YEARFRAC($U$6,$U36,2))*(2*$V36))),""))))))</f>
        <v>-2.5976434641047607E-2</v>
      </c>
      <c r="AI36" s="2">
        <f>IF('Forward Curve'!$E$14=DataValidation!$A$2,Vols!$X36*(1-(SQRT(YEARFRAC($U$6,$U36,2))*(1*$V36))),IF('Forward Curve'!$E$14=DataValidation!$A$3,Vols!$Y36*(1-(SQRT(YEARFRAC($U$6,$U36,2))*(1*$V36))),IF('Forward Curve'!$E$14=DataValidation!$A$5,Vols!$X36*(1-(SQRT(YEARFRAC($U$6,$U36,2))*(1*$V36)))+0.03,IF('Forward Curve'!$E$14=DataValidation!$A$6,Vols!$AF36*(1-(SQRT(YEARFRAC($U$6,$U36,2))*(1*$V36))),IF('Forward Curve'!$E$14=DataValidation!$A$4,Vols!$Z36*(1-(SQRT(YEARFRAC($U$6,$U36,2))*(1*$V36))),IF('Forward Curve'!$E$14=DataValidation!$A$7,Vols!$AY36*(1-(SQRT(YEARFRAC($U$6,$U36,2))*(1*$V36))),""))))))</f>
        <v>-5.4823173205238041E-3</v>
      </c>
      <c r="AJ36" s="2">
        <f>IF('Forward Curve'!$E$14=DataValidation!$A$2,Vols!$X36*(1+(SQRT(YEARFRAC($U$6,$U36,2))*(1*$V36))),IF('Forward Curve'!$E$14=DataValidation!$A$3,Vols!$Y36*(1+(SQRT(YEARFRAC($U$6,$U36,2))*(1*$V36))),IF('Forward Curve'!$E$14=DataValidation!$A$5,Vols!$X36*(1+(SQRT(YEARFRAC($U$6,$U36,2))*(1*$V36)))+0.03,IF('Forward Curve'!$E$14=DataValidation!$A$6,Vols!$AF36*(1+(SQRT(YEARFRAC($U$6,$U36,2))*(1*$V36))),IF('Forward Curve'!$E$14=DataValidation!$A$4,Vols!$Z36*(1+(SQRT(YEARFRAC($U$6,$U36,2))*(1*$V36))),IF('Forward Curve'!$E$14=DataValidation!$A$7,Vols!$AY36*(1+(SQRT(YEARFRAC($U$6,$U36,2))*(1*$V36))),""))))))</f>
        <v>3.55059173205238E-2</v>
      </c>
      <c r="AK36" s="2">
        <f>IF('Forward Curve'!$E$14=DataValidation!$A$2,Vols!$X36*(1+(SQRT(YEARFRAC($U$6,$U36,2))*(2*$V36))),IF('Forward Curve'!$E$14=DataValidation!$A$3,Vols!$Y36*(1+(SQRT(YEARFRAC($U$6,$U36,2))*(2*$V36))),IF('Forward Curve'!$E$14=DataValidation!$A$5,Vols!$X36*(1+(SQRT(YEARFRAC($U$6,$U36,2))*(2*$V36)))+0.03,IF('Forward Curve'!$E$14=DataValidation!$A$6,Vols!$AF36*(1+(SQRT(YEARFRAC($U$6,$U36,2))*(2*$V36))),IF('Forward Curve'!$E$14=DataValidation!$A$4,Vols!$Z36*(1+(SQRT(YEARFRAC($U$6,$U36,2))*(2*$V36))),IF('Forward Curve'!$E$14=DataValidation!$A$7,Vols!$AY36*(1+(SQRT(YEARFRAC($U$6,$U36,2))*(2*$V36))),""))))))</f>
        <v>5.6000034641047608E-2</v>
      </c>
      <c r="AM36" s="117">
        <f t="shared" si="23"/>
        <v>1.3125000000000003E-2</v>
      </c>
      <c r="AN36" s="2">
        <f>IF('Forward Curve'!$E$14=DataValidation!$A$2,Vols!$AM36,IF('Forward Curve'!$E$14=DataValidation!$A$3,Vols!$AM36+(Vols!$Y36-Vols!$X36),IF('Forward Curve'!$E$14=DataValidation!$A$5,Vols!$AM36+(Vols!$AA36-Vols!$X36),IF('Forward Curve'!$E$14=DataValidation!$A$6,Vols!$AM36+(Vols!$AF36-Vols!$X36),IF('Forward Curve'!$E$14=DataValidation!$A$4,Vols!$AM36+(Vols!$Z36-Vols!$X36),IF('Forward Curve'!$E$14=DataValidation!$A$7,Vols!$AM36+(Vols!$AY36-Vols!$X36)))))))</f>
        <v>1.3125000000000003E-2</v>
      </c>
      <c r="AO36" s="2">
        <f>IF('Forward Curve'!$E$14=DataValidation!$A$2,$X36+0.0025,IF('Forward Curve'!$E$14=DataValidation!$A$3,$Y36+0.0025,IF('Forward Curve'!$E$14=DataValidation!$A$5,Vols!$AA36+0.0025,IF('Forward Curve'!$E$14=DataValidation!$A$6,Vols!$AF36+0.0025,IF('Forward Curve'!$E$14=DataValidation!$A$4,Vols!$Z36+0.0025,IF('Forward Curve'!$E$14=DataValidation!$A$7,Vols!$AY36+0.0025,""))))))</f>
        <v>1.7511799999999998E-2</v>
      </c>
      <c r="AP36" s="2">
        <f>IF('Forward Curve'!$E$14=DataValidation!$A$2,$X36+0.005,IF('Forward Curve'!$E$14=DataValidation!$A$3,$Y36+0.005,IF('Forward Curve'!$E$14=DataValidation!$A$5,Vols!$AA36+0.005,IF('Forward Curve'!$E$14=DataValidation!$A$6,Vols!$AF36+0.005,IF('Forward Curve'!$E$14=DataValidation!$A$4,Vols!$Z36+0.005,IF('Forward Curve'!$E$14=DataValidation!$A$7,Vols!$AY36+0.005,""))))))</f>
        <v>2.00118E-2</v>
      </c>
      <c r="AR36" s="58">
        <f>IF('Forward Curve'!$E$15=DataValidation!$B$2,Vols!$AK36,IF('Forward Curve'!$E$15=DataValidation!$B$3,Vols!$AJ36,IF('Forward Curve'!$E$15=DataValidation!$B$4,Vols!$AI36,IF('Forward Curve'!$E$15=DataValidation!$B$5,Vols!$AH36,IF('Forward Curve'!$E$15=DataValidation!$B$7,$AN36,IF('Forward Curve'!$E$15=DataValidation!$B$8,Vols!$AO36,IF('Forward Curve'!$E$15=DataValidation!$B$9,Vols!$AP36,"ERROR")))))))</f>
        <v>3.55059173205238E-2</v>
      </c>
      <c r="AS36" s="58"/>
      <c r="AT36" s="59"/>
      <c r="AU36" s="68">
        <v>31</v>
      </c>
      <c r="AV36" s="70">
        <f t="shared" si="19"/>
        <v>45471</v>
      </c>
      <c r="AW36" s="87">
        <f t="shared" si="5"/>
        <v>1.6290900000000001E-2</v>
      </c>
      <c r="AY36" s="2">
        <f t="shared" si="6"/>
        <v>1.7388994166666678E-2</v>
      </c>
      <c r="BA36" s="3">
        <f t="shared" si="7"/>
        <v>1.2388994166666677E-2</v>
      </c>
      <c r="BB36" s="3">
        <f t="shared" si="8"/>
        <v>1.4888994166666678E-2</v>
      </c>
      <c r="BC36" s="3">
        <f t="shared" si="9"/>
        <v>1.9888994166666677E-2</v>
      </c>
      <c r="BD36" s="3">
        <f t="shared" si="10"/>
        <v>2.2388994166666679E-2</v>
      </c>
      <c r="BF36" s="2">
        <f>IF('Forward Curve'!$E$16=DataValidation!$B$11,Vols!BA36,IF('Forward Curve'!$E$16=DataValidation!$B$12,Vols!BB36,IF('Forward Curve'!$E$16=DataValidation!$B$13,Vols!BC36,IF('Forward Curve'!$E$16=DataValidation!$B$14,Vols!BD36,""))))</f>
        <v>1.9888994166666677E-2</v>
      </c>
    </row>
    <row r="37" spans="2:58" x14ac:dyDescent="0.25">
      <c r="B37" s="71">
        <f t="shared" si="11"/>
        <v>45501</v>
      </c>
      <c r="C37" s="78">
        <v>85.82</v>
      </c>
      <c r="D37" s="2"/>
      <c r="E37" s="79">
        <v>1.5012399999999999</v>
      </c>
      <c r="F37" s="79">
        <v>1.64316</v>
      </c>
      <c r="G37" s="79">
        <v>1.5807199999999999</v>
      </c>
      <c r="H37" s="80">
        <v>4.5090599999999998</v>
      </c>
      <c r="I37" s="83"/>
      <c r="J37" s="106">
        <v>45499</v>
      </c>
      <c r="K37" s="107">
        <v>1.37249</v>
      </c>
      <c r="L37" s="83"/>
      <c r="M37" s="68">
        <f t="shared" si="12"/>
        <v>94</v>
      </c>
      <c r="N37" s="69">
        <v>1.8172200000000001</v>
      </c>
      <c r="O37" s="68">
        <f t="shared" si="13"/>
        <v>95</v>
      </c>
      <c r="P37" s="69">
        <v>1.8238099999999999</v>
      </c>
      <c r="Q37" s="68">
        <f t="shared" si="14"/>
        <v>96</v>
      </c>
      <c r="R37" s="69">
        <v>1.8313699999999999</v>
      </c>
      <c r="S37" s="83"/>
      <c r="U37" s="71">
        <f>'Forward Curve'!$G37</f>
        <v>45501</v>
      </c>
      <c r="V37" s="84">
        <f t="shared" si="0"/>
        <v>0.85819999999999996</v>
      </c>
      <c r="W37" s="58"/>
      <c r="X37" s="58">
        <f t="shared" si="1"/>
        <v>1.5012399999999999E-2</v>
      </c>
      <c r="Y37" s="58">
        <f t="shared" si="2"/>
        <v>1.6431600000000001E-2</v>
      </c>
      <c r="Z37" s="58">
        <f t="shared" si="3"/>
        <v>1.58072E-2</v>
      </c>
      <c r="AA37" s="86">
        <f t="shared" si="4"/>
        <v>4.5090600000000002E-2</v>
      </c>
      <c r="AB37" s="86"/>
      <c r="AC37" s="113">
        <f t="shared" si="16"/>
        <v>44591</v>
      </c>
      <c r="AD37" s="114">
        <f t="shared" si="17"/>
        <v>6.1569999999999995E-4</v>
      </c>
      <c r="AE37" s="113">
        <f t="shared" si="18"/>
        <v>45501</v>
      </c>
      <c r="AF37" s="115">
        <f t="shared" si="15"/>
        <v>1.37249E-2</v>
      </c>
      <c r="AG37" s="3"/>
      <c r="AH37" s="2">
        <f>IF('Forward Curve'!$E$14=DataValidation!$A$2,Vols!$X37*(1-(SQRT(YEARFRAC($U$6,$U37,2))*(2*$V37))),IF('Forward Curve'!$E$14=DataValidation!$A$3,Vols!$Y37*(1-(SQRT(YEARFRAC($U$6,$U37,2))*(2*$V37))),IF('Forward Curve'!$E$14=DataValidation!$A$5,Vols!$X37*(1-(SQRT(YEARFRAC($U$6,$U37,2))*(2*$V37)))+0.03,IF('Forward Curve'!$E$14=DataValidation!$A$6,Vols!$AF37*(1-(SQRT(YEARFRAC($U$6,$U37,2))*(2*$V37))),IF('Forward Curve'!$E$14=DataValidation!$A$4,Vols!$Z37*(1-(SQRT(YEARFRAC($U$6,$U37,2))*(2*$V37))),IF('Forward Curve'!$E$14=DataValidation!$A$7,Vols!$AY37*(1-(SQRT(YEARFRAC($U$6,$U37,2))*(2*$V37))),""))))))</f>
        <v>-2.6646921723988984E-2</v>
      </c>
      <c r="AI37" s="2">
        <f>IF('Forward Curve'!$E$14=DataValidation!$A$2,Vols!$X37*(1-(SQRT(YEARFRAC($U$6,$U37,2))*(1*$V37))),IF('Forward Curve'!$E$14=DataValidation!$A$3,Vols!$Y37*(1-(SQRT(YEARFRAC($U$6,$U37,2))*(1*$V37))),IF('Forward Curve'!$E$14=DataValidation!$A$5,Vols!$X37*(1-(SQRT(YEARFRAC($U$6,$U37,2))*(1*$V37)))+0.03,IF('Forward Curve'!$E$14=DataValidation!$A$6,Vols!$AF37*(1-(SQRT(YEARFRAC($U$6,$U37,2))*(1*$V37))),IF('Forward Curve'!$E$14=DataValidation!$A$4,Vols!$Z37*(1-(SQRT(YEARFRAC($U$6,$U37,2))*(1*$V37))),IF('Forward Curve'!$E$14=DataValidation!$A$7,Vols!$AY37*(1-(SQRT(YEARFRAC($U$6,$U37,2))*(1*$V37))),""))))))</f>
        <v>-5.8172608619944926E-3</v>
      </c>
      <c r="AJ37" s="2">
        <f>IF('Forward Curve'!$E$14=DataValidation!$A$2,Vols!$X37*(1+(SQRT(YEARFRAC($U$6,$U37,2))*(1*$V37))),IF('Forward Curve'!$E$14=DataValidation!$A$3,Vols!$Y37*(1+(SQRT(YEARFRAC($U$6,$U37,2))*(1*$V37))),IF('Forward Curve'!$E$14=DataValidation!$A$5,Vols!$X37*(1+(SQRT(YEARFRAC($U$6,$U37,2))*(1*$V37)))+0.03,IF('Forward Curve'!$E$14=DataValidation!$A$6,Vols!$AF37*(1+(SQRT(YEARFRAC($U$6,$U37,2))*(1*$V37))),IF('Forward Curve'!$E$14=DataValidation!$A$4,Vols!$Z37*(1+(SQRT(YEARFRAC($U$6,$U37,2))*(1*$V37))),IF('Forward Curve'!$E$14=DataValidation!$A$7,Vols!$AY37*(1+(SQRT(YEARFRAC($U$6,$U37,2))*(1*$V37))),""))))))</f>
        <v>3.5842060861994492E-2</v>
      </c>
      <c r="AK37" s="2">
        <f>IF('Forward Curve'!$E$14=DataValidation!$A$2,Vols!$X37*(1+(SQRT(YEARFRAC($U$6,$U37,2))*(2*$V37))),IF('Forward Curve'!$E$14=DataValidation!$A$3,Vols!$Y37*(1+(SQRT(YEARFRAC($U$6,$U37,2))*(2*$V37))),IF('Forward Curve'!$E$14=DataValidation!$A$5,Vols!$X37*(1+(SQRT(YEARFRAC($U$6,$U37,2))*(2*$V37)))+0.03,IF('Forward Curve'!$E$14=DataValidation!$A$6,Vols!$AF37*(1+(SQRT(YEARFRAC($U$6,$U37,2))*(2*$V37))),IF('Forward Curve'!$E$14=DataValidation!$A$4,Vols!$Z37*(1+(SQRT(YEARFRAC($U$6,$U37,2))*(2*$V37))),IF('Forward Curve'!$E$14=DataValidation!$A$7,Vols!$AY37*(1+(SQRT(YEARFRAC($U$6,$U37,2))*(2*$V37))),""))))))</f>
        <v>5.6671721723988981E-2</v>
      </c>
      <c r="AM37" s="117">
        <f t="shared" si="23"/>
        <v>1.3750000000000004E-2</v>
      </c>
      <c r="AN37" s="2">
        <f>IF('Forward Curve'!$E$14=DataValidation!$A$2,Vols!$AM37,IF('Forward Curve'!$E$14=DataValidation!$A$3,Vols!$AM37+(Vols!$Y37-Vols!$X37),IF('Forward Curve'!$E$14=DataValidation!$A$5,Vols!$AM37+(Vols!$AA37-Vols!$X37),IF('Forward Curve'!$E$14=DataValidation!$A$6,Vols!$AM37+(Vols!$AF37-Vols!$X37),IF('Forward Curve'!$E$14=DataValidation!$A$4,Vols!$AM37+(Vols!$Z37-Vols!$X37),IF('Forward Curve'!$E$14=DataValidation!$A$7,Vols!$AM37+(Vols!$AY37-Vols!$X37)))))))</f>
        <v>1.3750000000000004E-2</v>
      </c>
      <c r="AO37" s="2">
        <f>IF('Forward Curve'!$E$14=DataValidation!$A$2,$X37+0.0025,IF('Forward Curve'!$E$14=DataValidation!$A$3,$Y37+0.0025,IF('Forward Curve'!$E$14=DataValidation!$A$5,Vols!$AA37+0.0025,IF('Forward Curve'!$E$14=DataValidation!$A$6,Vols!$AF37+0.0025,IF('Forward Curve'!$E$14=DataValidation!$A$4,Vols!$Z37+0.0025,IF('Forward Curve'!$E$14=DataValidation!$A$7,Vols!$AY37+0.0025,""))))))</f>
        <v>1.7512399999999997E-2</v>
      </c>
      <c r="AP37" s="2">
        <f>IF('Forward Curve'!$E$14=DataValidation!$A$2,$X37+0.005,IF('Forward Curve'!$E$14=DataValidation!$A$3,$Y37+0.005,IF('Forward Curve'!$E$14=DataValidation!$A$5,Vols!$AA37+0.005,IF('Forward Curve'!$E$14=DataValidation!$A$6,Vols!$AF37+0.005,IF('Forward Curve'!$E$14=DataValidation!$A$4,Vols!$Z37+0.005,IF('Forward Curve'!$E$14=DataValidation!$A$7,Vols!$AY37+0.005,""))))))</f>
        <v>2.00124E-2</v>
      </c>
      <c r="AR37" s="58">
        <f>IF('Forward Curve'!$E$15=DataValidation!$B$2,Vols!$AK37,IF('Forward Curve'!$E$15=DataValidation!$B$3,Vols!$AJ37,IF('Forward Curve'!$E$15=DataValidation!$B$4,Vols!$AI37,IF('Forward Curve'!$E$15=DataValidation!$B$5,Vols!$AH37,IF('Forward Curve'!$E$15=DataValidation!$B$7,$AN37,IF('Forward Curve'!$E$15=DataValidation!$B$8,Vols!$AO37,IF('Forward Curve'!$E$15=DataValidation!$B$9,Vols!$AP37,"ERROR")))))))</f>
        <v>3.5842060861994492E-2</v>
      </c>
      <c r="AS37" s="58"/>
      <c r="AT37" s="59"/>
      <c r="AU37" s="68">
        <v>32</v>
      </c>
      <c r="AV37" s="70">
        <f t="shared" si="19"/>
        <v>45501</v>
      </c>
      <c r="AW37" s="87">
        <f t="shared" si="5"/>
        <v>1.6290900000000001E-2</v>
      </c>
      <c r="AY37" s="2">
        <f t="shared" si="6"/>
        <v>1.7418396666666679E-2</v>
      </c>
      <c r="BA37" s="3">
        <f t="shared" si="7"/>
        <v>1.2418396666666678E-2</v>
      </c>
      <c r="BB37" s="3">
        <f t="shared" si="8"/>
        <v>1.4918396666666679E-2</v>
      </c>
      <c r="BC37" s="3">
        <f t="shared" si="9"/>
        <v>1.9918396666666678E-2</v>
      </c>
      <c r="BD37" s="3">
        <f t="shared" si="10"/>
        <v>2.241839666666668E-2</v>
      </c>
      <c r="BF37" s="2">
        <f>IF('Forward Curve'!$E$16=DataValidation!$B$11,Vols!BA37,IF('Forward Curve'!$E$16=DataValidation!$B$12,Vols!BB37,IF('Forward Curve'!$E$16=DataValidation!$B$13,Vols!BC37,IF('Forward Curve'!$E$16=DataValidation!$B$14,Vols!BD37,""))))</f>
        <v>1.9918396666666678E-2</v>
      </c>
    </row>
    <row r="38" spans="2:58" x14ac:dyDescent="0.25">
      <c r="B38" s="71">
        <f t="shared" si="11"/>
        <v>45532</v>
      </c>
      <c r="C38" s="78">
        <v>85.82</v>
      </c>
      <c r="D38" s="2"/>
      <c r="E38" s="79">
        <v>1.50115</v>
      </c>
      <c r="F38" s="79">
        <v>1.6432199999999999</v>
      </c>
      <c r="G38" s="79">
        <v>1.5807199999999999</v>
      </c>
      <c r="H38" s="80">
        <v>4.50678</v>
      </c>
      <c r="I38" s="83"/>
      <c r="J38" s="106">
        <v>45532</v>
      </c>
      <c r="K38" s="107">
        <v>1.37249</v>
      </c>
      <c r="L38" s="83"/>
      <c r="M38" s="68">
        <f t="shared" si="12"/>
        <v>97</v>
      </c>
      <c r="N38" s="69">
        <v>1.83907</v>
      </c>
      <c r="O38" s="68">
        <f t="shared" si="13"/>
        <v>98</v>
      </c>
      <c r="P38" s="69">
        <v>1.84043</v>
      </c>
      <c r="Q38" s="68">
        <f t="shared" si="14"/>
        <v>99</v>
      </c>
      <c r="R38" s="69">
        <v>1.8405199999999999</v>
      </c>
      <c r="S38" s="83"/>
      <c r="U38" s="71">
        <f>'Forward Curve'!$G38</f>
        <v>45532</v>
      </c>
      <c r="V38" s="84">
        <f t="shared" ref="V38:V69" si="24">C38/100</f>
        <v>0.85819999999999996</v>
      </c>
      <c r="W38" s="58"/>
      <c r="X38" s="58">
        <f t="shared" ref="X38:X69" si="25">E38/100</f>
        <v>1.5011500000000001E-2</v>
      </c>
      <c r="Y38" s="58">
        <f t="shared" ref="Y38:Y69" si="26">F38/100</f>
        <v>1.6432199999999998E-2</v>
      </c>
      <c r="Z38" s="58">
        <f t="shared" ref="Z38:Z69" si="27">G38/100</f>
        <v>1.58072E-2</v>
      </c>
      <c r="AA38" s="86">
        <f t="shared" ref="AA38:AA69" si="28">H38/100</f>
        <v>4.5067799999999998E-2</v>
      </c>
      <c r="AB38" s="86"/>
      <c r="AC38" s="113">
        <f t="shared" si="16"/>
        <v>44592</v>
      </c>
      <c r="AD38" s="114">
        <f t="shared" si="17"/>
        <v>6.1569999999999995E-4</v>
      </c>
      <c r="AE38" s="113">
        <f t="shared" si="18"/>
        <v>45532</v>
      </c>
      <c r="AF38" s="115">
        <f t="shared" si="15"/>
        <v>1.37249E-2</v>
      </c>
      <c r="AG38" s="3"/>
      <c r="AH38" s="2">
        <f>IF('Forward Curve'!$E$14=DataValidation!$A$2,Vols!$X38*(1-(SQRT(YEARFRAC($U$6,$U38,2))*(2*$V38))),IF('Forward Curve'!$E$14=DataValidation!$A$3,Vols!$Y38*(1-(SQRT(YEARFRAC($U$6,$U38,2))*(2*$V38))),IF('Forward Curve'!$E$14=DataValidation!$A$5,Vols!$X38*(1-(SQRT(YEARFRAC($U$6,$U38,2))*(2*$V38)))+0.03,IF('Forward Curve'!$E$14=DataValidation!$A$6,Vols!$AF38*(1-(SQRT(YEARFRAC($U$6,$U38,2))*(2*$V38))),IF('Forward Curve'!$E$14=DataValidation!$A$4,Vols!$Z38*(1-(SQRT(YEARFRAC($U$6,$U38,2))*(2*$V38))),IF('Forward Curve'!$E$14=DataValidation!$A$7,Vols!$AY38*(1-(SQRT(YEARFRAC($U$6,$U38,2))*(2*$V38))),""))))))</f>
        <v>-2.7325928726004735E-2</v>
      </c>
      <c r="AI38" s="2">
        <f>IF('Forward Curve'!$E$14=DataValidation!$A$2,Vols!$X38*(1-(SQRT(YEARFRAC($U$6,$U38,2))*(1*$V38))),IF('Forward Curve'!$E$14=DataValidation!$A$3,Vols!$Y38*(1-(SQRT(YEARFRAC($U$6,$U38,2))*(1*$V38))),IF('Forward Curve'!$E$14=DataValidation!$A$5,Vols!$X38*(1-(SQRT(YEARFRAC($U$6,$U38,2))*(1*$V38)))+0.03,IF('Forward Curve'!$E$14=DataValidation!$A$6,Vols!$AF38*(1-(SQRT(YEARFRAC($U$6,$U38,2))*(1*$V38))),IF('Forward Curve'!$E$14=DataValidation!$A$4,Vols!$Z38*(1-(SQRT(YEARFRAC($U$6,$U38,2))*(1*$V38))),IF('Forward Curve'!$E$14=DataValidation!$A$7,Vols!$AY38*(1-(SQRT(YEARFRAC($U$6,$U38,2))*(1*$V38))),""))))))</f>
        <v>-6.157214363002368E-3</v>
      </c>
      <c r="AJ38" s="2">
        <f>IF('Forward Curve'!$E$14=DataValidation!$A$2,Vols!$X38*(1+(SQRT(YEARFRAC($U$6,$U38,2))*(1*$V38))),IF('Forward Curve'!$E$14=DataValidation!$A$3,Vols!$Y38*(1+(SQRT(YEARFRAC($U$6,$U38,2))*(1*$V38))),IF('Forward Curve'!$E$14=DataValidation!$A$5,Vols!$X38*(1+(SQRT(YEARFRAC($U$6,$U38,2))*(1*$V38)))+0.03,IF('Forward Curve'!$E$14=DataValidation!$A$6,Vols!$AF38*(1+(SQRT(YEARFRAC($U$6,$U38,2))*(1*$V38))),IF('Forward Curve'!$E$14=DataValidation!$A$4,Vols!$Z38*(1+(SQRT(YEARFRAC($U$6,$U38,2))*(1*$V38))),IF('Forward Curve'!$E$14=DataValidation!$A$7,Vols!$AY38*(1+(SQRT(YEARFRAC($U$6,$U38,2))*(1*$V38))),""))))))</f>
        <v>3.6180214363002373E-2</v>
      </c>
      <c r="AK38" s="2">
        <f>IF('Forward Curve'!$E$14=DataValidation!$A$2,Vols!$X38*(1+(SQRT(YEARFRAC($U$6,$U38,2))*(2*$V38))),IF('Forward Curve'!$E$14=DataValidation!$A$3,Vols!$Y38*(1+(SQRT(YEARFRAC($U$6,$U38,2))*(2*$V38))),IF('Forward Curve'!$E$14=DataValidation!$A$5,Vols!$X38*(1+(SQRT(YEARFRAC($U$6,$U38,2))*(2*$V38)))+0.03,IF('Forward Curve'!$E$14=DataValidation!$A$6,Vols!$AF38*(1+(SQRT(YEARFRAC($U$6,$U38,2))*(2*$V38))),IF('Forward Curve'!$E$14=DataValidation!$A$4,Vols!$Z38*(1+(SQRT(YEARFRAC($U$6,$U38,2))*(2*$V38))),IF('Forward Curve'!$E$14=DataValidation!$A$7,Vols!$AY38*(1+(SQRT(YEARFRAC($U$6,$U38,2))*(2*$V38))),""))))))</f>
        <v>5.7348928726004736E-2</v>
      </c>
      <c r="AM38" s="117">
        <f>(($AM$43-$AM$31)*(1/12))+AM37</f>
        <v>1.4375000000000004E-2</v>
      </c>
      <c r="AN38" s="2">
        <f>IF('Forward Curve'!$E$14=DataValidation!$A$2,Vols!$AM38,IF('Forward Curve'!$E$14=DataValidation!$A$3,Vols!$AM38+(Vols!$Y38-Vols!$X38),IF('Forward Curve'!$E$14=DataValidation!$A$5,Vols!$AM38+(Vols!$AA38-Vols!$X38),IF('Forward Curve'!$E$14=DataValidation!$A$6,Vols!$AM38+(Vols!$AF38-Vols!$X38),IF('Forward Curve'!$E$14=DataValidation!$A$4,Vols!$AM38+(Vols!$Z38-Vols!$X38),IF('Forward Curve'!$E$14=DataValidation!$A$7,Vols!$AM38+(Vols!$AY38-Vols!$X38)))))))</f>
        <v>1.4375000000000004E-2</v>
      </c>
      <c r="AO38" s="2">
        <f>IF('Forward Curve'!$E$14=DataValidation!$A$2,$X38+0.0025,IF('Forward Curve'!$E$14=DataValidation!$A$3,$Y38+0.0025,IF('Forward Curve'!$E$14=DataValidation!$A$5,Vols!$AA38+0.0025,IF('Forward Curve'!$E$14=DataValidation!$A$6,Vols!$AF38+0.0025,IF('Forward Curve'!$E$14=DataValidation!$A$4,Vols!$Z38+0.0025,IF('Forward Curve'!$E$14=DataValidation!$A$7,Vols!$AY38+0.0025,""))))))</f>
        <v>1.7511499999999999E-2</v>
      </c>
      <c r="AP38" s="2">
        <f>IF('Forward Curve'!$E$14=DataValidation!$A$2,$X38+0.005,IF('Forward Curve'!$E$14=DataValidation!$A$3,$Y38+0.005,IF('Forward Curve'!$E$14=DataValidation!$A$5,Vols!$AA38+0.005,IF('Forward Curve'!$E$14=DataValidation!$A$6,Vols!$AF38+0.005,IF('Forward Curve'!$E$14=DataValidation!$A$4,Vols!$Z38+0.005,IF('Forward Curve'!$E$14=DataValidation!$A$7,Vols!$AY38+0.005,""))))))</f>
        <v>2.0011500000000002E-2</v>
      </c>
      <c r="AR38" s="58">
        <f>IF('Forward Curve'!$E$15=DataValidation!$B$2,Vols!$AK38,IF('Forward Curve'!$E$15=DataValidation!$B$3,Vols!$AJ38,IF('Forward Curve'!$E$15=DataValidation!$B$4,Vols!$AI38,IF('Forward Curve'!$E$15=DataValidation!$B$5,Vols!$AH38,IF('Forward Curve'!$E$15=DataValidation!$B$7,$AN38,IF('Forward Curve'!$E$15=DataValidation!$B$8,Vols!$AO38,IF('Forward Curve'!$E$15=DataValidation!$B$9,Vols!$AP38,"ERROR")))))))</f>
        <v>3.6180214363002373E-2</v>
      </c>
      <c r="AS38" s="58"/>
      <c r="AT38" s="59"/>
      <c r="AU38" s="68">
        <v>33</v>
      </c>
      <c r="AV38" s="70">
        <f t="shared" si="19"/>
        <v>45532</v>
      </c>
      <c r="AW38" s="87">
        <f t="shared" si="5"/>
        <v>1.6290199999999998E-2</v>
      </c>
      <c r="AY38" s="2">
        <f t="shared" ref="AY38:AY69" si="29">AVERAGE(AW38:AW157)-$N$2</f>
        <v>1.7447803333333352E-2</v>
      </c>
      <c r="BA38" s="3">
        <f t="shared" ref="BA38:BA69" si="30">AY38-0.5%</f>
        <v>1.2447803333333351E-2</v>
      </c>
      <c r="BB38" s="3">
        <f t="shared" ref="BB38:BB69" si="31">AY38-0.25%</f>
        <v>1.4947803333333351E-2</v>
      </c>
      <c r="BC38" s="3">
        <f t="shared" ref="BC38:BC69" si="32">AY38+0.25%</f>
        <v>1.9947803333333351E-2</v>
      </c>
      <c r="BD38" s="3">
        <f t="shared" ref="BD38:BD69" si="33">AY38+0.5%</f>
        <v>2.2447803333333353E-2</v>
      </c>
      <c r="BF38" s="2">
        <f>IF('Forward Curve'!$E$16=DataValidation!$B$11,Vols!BA38,IF('Forward Curve'!$E$16=DataValidation!$B$12,Vols!BB38,IF('Forward Curve'!$E$16=DataValidation!$B$13,Vols!BC38,IF('Forward Curve'!$E$16=DataValidation!$B$14,Vols!BD38,""))))</f>
        <v>1.9947803333333351E-2</v>
      </c>
    </row>
    <row r="39" spans="2:58" x14ac:dyDescent="0.25">
      <c r="B39" s="71">
        <f t="shared" si="11"/>
        <v>45563</v>
      </c>
      <c r="C39" s="78">
        <v>85.81</v>
      </c>
      <c r="D39" s="2"/>
      <c r="E39" s="79">
        <v>1.5012399999999999</v>
      </c>
      <c r="F39" s="79">
        <v>1.64344</v>
      </c>
      <c r="G39" s="79">
        <v>1.5807199999999999</v>
      </c>
      <c r="H39" s="80">
        <v>4.5088900000000001</v>
      </c>
      <c r="I39" s="83"/>
      <c r="J39" s="106">
        <v>45561</v>
      </c>
      <c r="K39" s="107">
        <v>1.37249</v>
      </c>
      <c r="L39" s="83"/>
      <c r="M39" s="68">
        <f t="shared" ref="M39:M70" si="34">M38+3</f>
        <v>100</v>
      </c>
      <c r="N39" s="69">
        <v>1.84043</v>
      </c>
      <c r="O39" s="68">
        <f t="shared" ref="O39:O70" si="35">O38+3</f>
        <v>101</v>
      </c>
      <c r="P39" s="69">
        <v>1.8404799999999999</v>
      </c>
      <c r="Q39" s="68">
        <f t="shared" ref="Q39:Q70" si="36">Q38+3</f>
        <v>102</v>
      </c>
      <c r="R39" s="69">
        <v>1.8404799999999999</v>
      </c>
      <c r="S39" s="83"/>
      <c r="U39" s="71">
        <f>'Forward Curve'!$G39</f>
        <v>45563</v>
      </c>
      <c r="V39" s="84">
        <f t="shared" si="24"/>
        <v>0.85809999999999997</v>
      </c>
      <c r="W39" s="58"/>
      <c r="X39" s="58">
        <f t="shared" si="25"/>
        <v>1.5012399999999999E-2</v>
      </c>
      <c r="Y39" s="58">
        <f t="shared" si="26"/>
        <v>1.6434400000000002E-2</v>
      </c>
      <c r="Z39" s="58">
        <f t="shared" si="27"/>
        <v>1.58072E-2</v>
      </c>
      <c r="AA39" s="86">
        <f t="shared" si="28"/>
        <v>4.5088900000000001E-2</v>
      </c>
      <c r="AB39" s="86"/>
      <c r="AC39" s="113">
        <f t="shared" si="16"/>
        <v>44593</v>
      </c>
      <c r="AD39" s="114">
        <f t="shared" si="17"/>
        <v>6.1569999999999995E-4</v>
      </c>
      <c r="AE39" s="113">
        <f t="shared" si="18"/>
        <v>45563</v>
      </c>
      <c r="AF39" s="115">
        <f t="shared" si="15"/>
        <v>1.37249E-2</v>
      </c>
      <c r="AG39" s="3"/>
      <c r="AH39" s="2">
        <f>IF('Forward Curve'!$E$14=DataValidation!$A$2,Vols!$X39*(1-(SQRT(YEARFRAC($U$6,$U39,2))*(2*$V39))),IF('Forward Curve'!$E$14=DataValidation!$A$3,Vols!$Y39*(1-(SQRT(YEARFRAC($U$6,$U39,2))*(2*$V39))),IF('Forward Curve'!$E$14=DataValidation!$A$5,Vols!$X39*(1-(SQRT(YEARFRAC($U$6,$U39,2))*(2*$V39)))+0.03,IF('Forward Curve'!$E$14=DataValidation!$A$6,Vols!$AF39*(1-(SQRT(YEARFRAC($U$6,$U39,2))*(2*$V39))),IF('Forward Curve'!$E$14=DataValidation!$A$4,Vols!$Z39*(1-(SQRT(YEARFRAC($U$6,$U39,2))*(2*$V39))),IF('Forward Curve'!$E$14=DataValidation!$A$7,Vols!$AY39*(1-(SQRT(YEARFRAC($U$6,$U39,2))*(2*$V39))),""))))))</f>
        <v>-2.7992430599833137E-2</v>
      </c>
      <c r="AI39" s="2">
        <f>IF('Forward Curve'!$E$14=DataValidation!$A$2,Vols!$X39*(1-(SQRT(YEARFRAC($U$6,$U39,2))*(1*$V39))),IF('Forward Curve'!$E$14=DataValidation!$A$3,Vols!$Y39*(1-(SQRT(YEARFRAC($U$6,$U39,2))*(1*$V39))),IF('Forward Curve'!$E$14=DataValidation!$A$5,Vols!$X39*(1-(SQRT(YEARFRAC($U$6,$U39,2))*(1*$V39)))+0.03,IF('Forward Curve'!$E$14=DataValidation!$A$6,Vols!$AF39*(1-(SQRT(YEARFRAC($U$6,$U39,2))*(1*$V39))),IF('Forward Curve'!$E$14=DataValidation!$A$4,Vols!$Z39*(1-(SQRT(YEARFRAC($U$6,$U39,2))*(1*$V39))),IF('Forward Curve'!$E$14=DataValidation!$A$7,Vols!$AY39*(1-(SQRT(YEARFRAC($U$6,$U39,2))*(1*$V39))),""))))))</f>
        <v>-6.490015299916569E-3</v>
      </c>
      <c r="AJ39" s="2">
        <f>IF('Forward Curve'!$E$14=DataValidation!$A$2,Vols!$X39*(1+(SQRT(YEARFRAC($U$6,$U39,2))*(1*$V39))),IF('Forward Curve'!$E$14=DataValidation!$A$3,Vols!$Y39*(1+(SQRT(YEARFRAC($U$6,$U39,2))*(1*$V39))),IF('Forward Curve'!$E$14=DataValidation!$A$5,Vols!$X39*(1+(SQRT(YEARFRAC($U$6,$U39,2))*(1*$V39)))+0.03,IF('Forward Curve'!$E$14=DataValidation!$A$6,Vols!$AF39*(1+(SQRT(YEARFRAC($U$6,$U39,2))*(1*$V39))),IF('Forward Curve'!$E$14=DataValidation!$A$4,Vols!$Z39*(1+(SQRT(YEARFRAC($U$6,$U39,2))*(1*$V39))),IF('Forward Curve'!$E$14=DataValidation!$A$7,Vols!$AY39*(1+(SQRT(YEARFRAC($U$6,$U39,2))*(1*$V39))),""))))))</f>
        <v>3.651481529991657E-2</v>
      </c>
      <c r="AK39" s="2">
        <f>IF('Forward Curve'!$E$14=DataValidation!$A$2,Vols!$X39*(1+(SQRT(YEARFRAC($U$6,$U39,2))*(2*$V39))),IF('Forward Curve'!$E$14=DataValidation!$A$3,Vols!$Y39*(1+(SQRT(YEARFRAC($U$6,$U39,2))*(2*$V39))),IF('Forward Curve'!$E$14=DataValidation!$A$5,Vols!$X39*(1+(SQRT(YEARFRAC($U$6,$U39,2))*(2*$V39)))+0.03,IF('Forward Curve'!$E$14=DataValidation!$A$6,Vols!$AF39*(1+(SQRT(YEARFRAC($U$6,$U39,2))*(2*$V39))),IF('Forward Curve'!$E$14=DataValidation!$A$4,Vols!$Z39*(1+(SQRT(YEARFRAC($U$6,$U39,2))*(2*$V39))),IF('Forward Curve'!$E$14=DataValidation!$A$7,Vols!$AY39*(1+(SQRT(YEARFRAC($U$6,$U39,2))*(2*$V39))),""))))))</f>
        <v>5.8017230599833138E-2</v>
      </c>
      <c r="AM39" s="117">
        <f t="shared" ref="AM39:AM42" si="37">(($AM$43-$AM$31)*(1/12))+AM38</f>
        <v>1.5000000000000005E-2</v>
      </c>
      <c r="AN39" s="2">
        <f>IF('Forward Curve'!$E$14=DataValidation!$A$2,Vols!$AM39,IF('Forward Curve'!$E$14=DataValidation!$A$3,Vols!$AM39+(Vols!$Y39-Vols!$X39),IF('Forward Curve'!$E$14=DataValidation!$A$5,Vols!$AM39+(Vols!$AA39-Vols!$X39),IF('Forward Curve'!$E$14=DataValidation!$A$6,Vols!$AM39+(Vols!$AF39-Vols!$X39),IF('Forward Curve'!$E$14=DataValidation!$A$4,Vols!$AM39+(Vols!$Z39-Vols!$X39),IF('Forward Curve'!$E$14=DataValidation!$A$7,Vols!$AM39+(Vols!$AY39-Vols!$X39)))))))</f>
        <v>1.5000000000000005E-2</v>
      </c>
      <c r="AO39" s="2">
        <f>IF('Forward Curve'!$E$14=DataValidation!$A$2,$X39+0.0025,IF('Forward Curve'!$E$14=DataValidation!$A$3,$Y39+0.0025,IF('Forward Curve'!$E$14=DataValidation!$A$5,Vols!$AA39+0.0025,IF('Forward Curve'!$E$14=DataValidation!$A$6,Vols!$AF39+0.0025,IF('Forward Curve'!$E$14=DataValidation!$A$4,Vols!$Z39+0.0025,IF('Forward Curve'!$E$14=DataValidation!$A$7,Vols!$AY39+0.0025,""))))))</f>
        <v>1.7512399999999997E-2</v>
      </c>
      <c r="AP39" s="2">
        <f>IF('Forward Curve'!$E$14=DataValidation!$A$2,$X39+0.005,IF('Forward Curve'!$E$14=DataValidation!$A$3,$Y39+0.005,IF('Forward Curve'!$E$14=DataValidation!$A$5,Vols!$AA39+0.005,IF('Forward Curve'!$E$14=DataValidation!$A$6,Vols!$AF39+0.005,IF('Forward Curve'!$E$14=DataValidation!$A$4,Vols!$Z39+0.005,IF('Forward Curve'!$E$14=DataValidation!$A$7,Vols!$AY39+0.005,""))))))</f>
        <v>2.00124E-2</v>
      </c>
      <c r="AR39" s="58">
        <f>IF('Forward Curve'!$E$15=DataValidation!$B$2,Vols!$AK39,IF('Forward Curve'!$E$15=DataValidation!$B$3,Vols!$AJ39,IF('Forward Curve'!$E$15=DataValidation!$B$4,Vols!$AI39,IF('Forward Curve'!$E$15=DataValidation!$B$5,Vols!$AH39,IF('Forward Curve'!$E$15=DataValidation!$B$7,$AN39,IF('Forward Curve'!$E$15=DataValidation!$B$8,Vols!$AO39,IF('Forward Curve'!$E$15=DataValidation!$B$9,Vols!$AP39,"ERROR")))))))</f>
        <v>3.651481529991657E-2</v>
      </c>
      <c r="AS39" s="58"/>
      <c r="AT39" s="59"/>
      <c r="AU39" s="68">
        <v>34</v>
      </c>
      <c r="AV39" s="70">
        <f t="shared" si="19"/>
        <v>45563</v>
      </c>
      <c r="AW39" s="87">
        <f t="shared" si="5"/>
        <v>1.6290499999999999E-2</v>
      </c>
      <c r="AY39" s="2">
        <f t="shared" si="29"/>
        <v>1.7477211666666687E-2</v>
      </c>
      <c r="BA39" s="3">
        <f t="shared" si="30"/>
        <v>1.2477211666666686E-2</v>
      </c>
      <c r="BB39" s="3">
        <f t="shared" si="31"/>
        <v>1.4977211666666686E-2</v>
      </c>
      <c r="BC39" s="3">
        <f t="shared" si="32"/>
        <v>1.9977211666666685E-2</v>
      </c>
      <c r="BD39" s="3">
        <f t="shared" si="33"/>
        <v>2.2477211666666688E-2</v>
      </c>
      <c r="BF39" s="2">
        <f>IF('Forward Curve'!$E$16=DataValidation!$B$11,Vols!BA39,IF('Forward Curve'!$E$16=DataValidation!$B$12,Vols!BB39,IF('Forward Curve'!$E$16=DataValidation!$B$13,Vols!BC39,IF('Forward Curve'!$E$16=DataValidation!$B$14,Vols!BD39,""))))</f>
        <v>1.9977211666666685E-2</v>
      </c>
    </row>
    <row r="40" spans="2:58" x14ac:dyDescent="0.25">
      <c r="B40" s="71">
        <f t="shared" si="11"/>
        <v>45593</v>
      </c>
      <c r="C40" s="78">
        <v>85.39</v>
      </c>
      <c r="D40" s="2"/>
      <c r="E40" s="79">
        <v>1.50118</v>
      </c>
      <c r="F40" s="79">
        <v>1.6458699999999999</v>
      </c>
      <c r="G40" s="79">
        <v>1.5806800000000001</v>
      </c>
      <c r="H40" s="80">
        <v>4.5088699999999999</v>
      </c>
      <c r="I40" s="83"/>
      <c r="J40" s="106">
        <v>45593</v>
      </c>
      <c r="K40" s="107">
        <v>1.37246</v>
      </c>
      <c r="L40" s="83"/>
      <c r="M40" s="68">
        <f t="shared" si="34"/>
        <v>103</v>
      </c>
      <c r="N40" s="69">
        <v>1.8405199999999999</v>
      </c>
      <c r="O40" s="68">
        <f t="shared" si="35"/>
        <v>104</v>
      </c>
      <c r="P40" s="69">
        <v>1.8405199999999999</v>
      </c>
      <c r="Q40" s="68">
        <f t="shared" si="36"/>
        <v>105</v>
      </c>
      <c r="R40" s="69">
        <v>1.84043</v>
      </c>
      <c r="S40" s="83"/>
      <c r="U40" s="71">
        <f>'Forward Curve'!$G40</f>
        <v>45593</v>
      </c>
      <c r="V40" s="84">
        <f t="shared" si="24"/>
        <v>0.85389999999999999</v>
      </c>
      <c r="W40" s="58"/>
      <c r="X40" s="58">
        <f t="shared" si="25"/>
        <v>1.5011799999999999E-2</v>
      </c>
      <c r="Y40" s="58">
        <f t="shared" si="26"/>
        <v>1.64587E-2</v>
      </c>
      <c r="Z40" s="58">
        <f t="shared" si="27"/>
        <v>1.5806799999999999E-2</v>
      </c>
      <c r="AA40" s="86">
        <f t="shared" si="28"/>
        <v>4.5088700000000002E-2</v>
      </c>
      <c r="AB40" s="86"/>
      <c r="AC40" s="113">
        <f t="shared" si="16"/>
        <v>44594</v>
      </c>
      <c r="AD40" s="114">
        <f t="shared" si="17"/>
        <v>6.1569999999999995E-4</v>
      </c>
      <c r="AE40" s="113">
        <f t="shared" si="18"/>
        <v>45593</v>
      </c>
      <c r="AF40" s="115">
        <f t="shared" si="15"/>
        <v>1.37246E-2</v>
      </c>
      <c r="AG40" s="3"/>
      <c r="AH40" s="2">
        <f>IF('Forward Curve'!$E$14=DataValidation!$A$2,Vols!$X40*(1-(SQRT(YEARFRAC($U$6,$U40,2))*(2*$V40))),IF('Forward Curve'!$E$14=DataValidation!$A$3,Vols!$Y40*(1-(SQRT(YEARFRAC($U$6,$U40,2))*(2*$V40))),IF('Forward Curve'!$E$14=DataValidation!$A$5,Vols!$X40*(1-(SQRT(YEARFRAC($U$6,$U40,2))*(2*$V40)))+0.03,IF('Forward Curve'!$E$14=DataValidation!$A$6,Vols!$AF40*(1-(SQRT(YEARFRAC($U$6,$U40,2))*(2*$V40))),IF('Forward Curve'!$E$14=DataValidation!$A$4,Vols!$Z40*(1-(SQRT(YEARFRAC($U$6,$U40,2))*(2*$V40))),IF('Forward Curve'!$E$14=DataValidation!$A$7,Vols!$AY40*(1-(SQRT(YEARFRAC($U$6,$U40,2))*(2*$V40))),""))))))</f>
        <v>-2.8416086021858272E-2</v>
      </c>
      <c r="AI40" s="2">
        <f>IF('Forward Curve'!$E$14=DataValidation!$A$2,Vols!$X40*(1-(SQRT(YEARFRAC($U$6,$U40,2))*(1*$V40))),IF('Forward Curve'!$E$14=DataValidation!$A$3,Vols!$Y40*(1-(SQRT(YEARFRAC($U$6,$U40,2))*(1*$V40))),IF('Forward Curve'!$E$14=DataValidation!$A$5,Vols!$X40*(1-(SQRT(YEARFRAC($U$6,$U40,2))*(1*$V40)))+0.03,IF('Forward Curve'!$E$14=DataValidation!$A$6,Vols!$AF40*(1-(SQRT(YEARFRAC($U$6,$U40,2))*(1*$V40))),IF('Forward Curve'!$E$14=DataValidation!$A$4,Vols!$Z40*(1-(SQRT(YEARFRAC($U$6,$U40,2))*(1*$V40))),IF('Forward Curve'!$E$14=DataValidation!$A$7,Vols!$AY40*(1-(SQRT(YEARFRAC($U$6,$U40,2))*(1*$V40))),""))))))</f>
        <v>-6.7021430109291376E-3</v>
      </c>
      <c r="AJ40" s="2">
        <f>IF('Forward Curve'!$E$14=DataValidation!$A$2,Vols!$X40*(1+(SQRT(YEARFRAC($U$6,$U40,2))*(1*$V40))),IF('Forward Curve'!$E$14=DataValidation!$A$3,Vols!$Y40*(1+(SQRT(YEARFRAC($U$6,$U40,2))*(1*$V40))),IF('Forward Curve'!$E$14=DataValidation!$A$5,Vols!$X40*(1+(SQRT(YEARFRAC($U$6,$U40,2))*(1*$V40)))+0.03,IF('Forward Curve'!$E$14=DataValidation!$A$6,Vols!$AF40*(1+(SQRT(YEARFRAC($U$6,$U40,2))*(1*$V40))),IF('Forward Curve'!$E$14=DataValidation!$A$4,Vols!$Z40*(1+(SQRT(YEARFRAC($U$6,$U40,2))*(1*$V40))),IF('Forward Curve'!$E$14=DataValidation!$A$7,Vols!$AY40*(1+(SQRT(YEARFRAC($U$6,$U40,2))*(1*$V40))),""))))))</f>
        <v>3.6725743010929138E-2</v>
      </c>
      <c r="AK40" s="2">
        <f>IF('Forward Curve'!$E$14=DataValidation!$A$2,Vols!$X40*(1+(SQRT(YEARFRAC($U$6,$U40,2))*(2*$V40))),IF('Forward Curve'!$E$14=DataValidation!$A$3,Vols!$Y40*(1+(SQRT(YEARFRAC($U$6,$U40,2))*(2*$V40))),IF('Forward Curve'!$E$14=DataValidation!$A$5,Vols!$X40*(1+(SQRT(YEARFRAC($U$6,$U40,2))*(2*$V40)))+0.03,IF('Forward Curve'!$E$14=DataValidation!$A$6,Vols!$AF40*(1+(SQRT(YEARFRAC($U$6,$U40,2))*(2*$V40))),IF('Forward Curve'!$E$14=DataValidation!$A$4,Vols!$Z40*(1+(SQRT(YEARFRAC($U$6,$U40,2))*(2*$V40))),IF('Forward Curve'!$E$14=DataValidation!$A$7,Vols!$AY40*(1+(SQRT(YEARFRAC($U$6,$U40,2))*(2*$V40))),""))))))</f>
        <v>5.843968602185827E-2</v>
      </c>
      <c r="AM40" s="117">
        <f t="shared" si="37"/>
        <v>1.5625000000000003E-2</v>
      </c>
      <c r="AN40" s="2">
        <f>IF('Forward Curve'!$E$14=DataValidation!$A$2,Vols!$AM40,IF('Forward Curve'!$E$14=DataValidation!$A$3,Vols!$AM40+(Vols!$Y40-Vols!$X40),IF('Forward Curve'!$E$14=DataValidation!$A$5,Vols!$AM40+(Vols!$AA40-Vols!$X40),IF('Forward Curve'!$E$14=DataValidation!$A$6,Vols!$AM40+(Vols!$AF40-Vols!$X40),IF('Forward Curve'!$E$14=DataValidation!$A$4,Vols!$AM40+(Vols!$Z40-Vols!$X40),IF('Forward Curve'!$E$14=DataValidation!$A$7,Vols!$AM40+(Vols!$AY40-Vols!$X40)))))))</f>
        <v>1.5625000000000003E-2</v>
      </c>
      <c r="AO40" s="2">
        <f>IF('Forward Curve'!$E$14=DataValidation!$A$2,$X40+0.0025,IF('Forward Curve'!$E$14=DataValidation!$A$3,$Y40+0.0025,IF('Forward Curve'!$E$14=DataValidation!$A$5,Vols!$AA40+0.0025,IF('Forward Curve'!$E$14=DataValidation!$A$6,Vols!$AF40+0.0025,IF('Forward Curve'!$E$14=DataValidation!$A$4,Vols!$Z40+0.0025,IF('Forward Curve'!$E$14=DataValidation!$A$7,Vols!$AY40+0.0025,""))))))</f>
        <v>1.7511799999999998E-2</v>
      </c>
      <c r="AP40" s="2">
        <f>IF('Forward Curve'!$E$14=DataValidation!$A$2,$X40+0.005,IF('Forward Curve'!$E$14=DataValidation!$A$3,$Y40+0.005,IF('Forward Curve'!$E$14=DataValidation!$A$5,Vols!$AA40+0.005,IF('Forward Curve'!$E$14=DataValidation!$A$6,Vols!$AF40+0.005,IF('Forward Curve'!$E$14=DataValidation!$A$4,Vols!$Z40+0.005,IF('Forward Curve'!$E$14=DataValidation!$A$7,Vols!$AY40+0.005,""))))))</f>
        <v>2.00118E-2</v>
      </c>
      <c r="AR40" s="58">
        <f>IF('Forward Curve'!$E$15=DataValidation!$B$2,Vols!$AK40,IF('Forward Curve'!$E$15=DataValidation!$B$3,Vols!$AJ40,IF('Forward Curve'!$E$15=DataValidation!$B$4,Vols!$AI40,IF('Forward Curve'!$E$15=DataValidation!$B$5,Vols!$AH40,IF('Forward Curve'!$E$15=DataValidation!$B$7,$AN40,IF('Forward Curve'!$E$15=DataValidation!$B$8,Vols!$AO40,IF('Forward Curve'!$E$15=DataValidation!$B$9,Vols!$AP40,"ERROR")))))))</f>
        <v>3.6725743010929138E-2</v>
      </c>
      <c r="AS40" s="58"/>
      <c r="AT40" s="59"/>
      <c r="AU40" s="68">
        <v>35</v>
      </c>
      <c r="AV40" s="70">
        <f t="shared" si="19"/>
        <v>45593</v>
      </c>
      <c r="AW40" s="87">
        <f t="shared" si="5"/>
        <v>1.63149E-2</v>
      </c>
      <c r="AY40" s="2">
        <f t="shared" si="29"/>
        <v>1.7506613333333355E-2</v>
      </c>
      <c r="BA40" s="3">
        <f t="shared" si="30"/>
        <v>1.2506613333333354E-2</v>
      </c>
      <c r="BB40" s="3">
        <f t="shared" si="31"/>
        <v>1.5006613333333354E-2</v>
      </c>
      <c r="BC40" s="3">
        <f t="shared" si="32"/>
        <v>2.0006613333333353E-2</v>
      </c>
      <c r="BD40" s="3">
        <f t="shared" si="33"/>
        <v>2.2506613333333356E-2</v>
      </c>
      <c r="BF40" s="2">
        <f>IF('Forward Curve'!$E$16=DataValidation!$B$11,Vols!BA40,IF('Forward Curve'!$E$16=DataValidation!$B$12,Vols!BB40,IF('Forward Curve'!$E$16=DataValidation!$B$13,Vols!BC40,IF('Forward Curve'!$E$16=DataValidation!$B$14,Vols!BD40,""))))</f>
        <v>2.0006613333333353E-2</v>
      </c>
    </row>
    <row r="41" spans="2:58" x14ac:dyDescent="0.25">
      <c r="B41" s="71">
        <f t="shared" si="11"/>
        <v>45624</v>
      </c>
      <c r="C41" s="78">
        <v>84.98</v>
      </c>
      <c r="D41" s="2"/>
      <c r="E41" s="79">
        <v>1.50118</v>
      </c>
      <c r="F41" s="79">
        <v>1.6486099999999999</v>
      </c>
      <c r="G41" s="79">
        <v>1.5807199999999999</v>
      </c>
      <c r="H41" s="80">
        <v>4.5061200000000001</v>
      </c>
      <c r="I41" s="83"/>
      <c r="J41" s="106">
        <v>45622</v>
      </c>
      <c r="K41" s="107">
        <v>1.37249</v>
      </c>
      <c r="L41" s="83"/>
      <c r="M41" s="68">
        <f t="shared" si="34"/>
        <v>106</v>
      </c>
      <c r="N41" s="69">
        <v>1.8404799999999999</v>
      </c>
      <c r="O41" s="68">
        <f t="shared" si="35"/>
        <v>107</v>
      </c>
      <c r="P41" s="69">
        <v>1.8601099999999999</v>
      </c>
      <c r="Q41" s="68">
        <f t="shared" si="36"/>
        <v>108</v>
      </c>
      <c r="R41" s="69">
        <v>1.88463</v>
      </c>
      <c r="S41" s="83"/>
      <c r="U41" s="71">
        <f>'Forward Curve'!$G41</f>
        <v>45624</v>
      </c>
      <c r="V41" s="84">
        <f t="shared" si="24"/>
        <v>0.8498</v>
      </c>
      <c r="W41" s="58"/>
      <c r="X41" s="58">
        <f t="shared" si="25"/>
        <v>1.5011799999999999E-2</v>
      </c>
      <c r="Y41" s="58">
        <f t="shared" si="26"/>
        <v>1.64861E-2</v>
      </c>
      <c r="Z41" s="58">
        <f t="shared" si="27"/>
        <v>1.58072E-2</v>
      </c>
      <c r="AA41" s="86">
        <f t="shared" si="28"/>
        <v>4.5061200000000003E-2</v>
      </c>
      <c r="AB41" s="86"/>
      <c r="AC41" s="113">
        <f t="shared" si="16"/>
        <v>44595</v>
      </c>
      <c r="AD41" s="114">
        <f t="shared" si="17"/>
        <v>6.1569999999999995E-4</v>
      </c>
      <c r="AE41" s="113">
        <f t="shared" si="18"/>
        <v>45624</v>
      </c>
      <c r="AF41" s="115">
        <f t="shared" si="15"/>
        <v>1.37249E-2</v>
      </c>
      <c r="AG41" s="3"/>
      <c r="AH41" s="2">
        <f>IF('Forward Curve'!$E$14=DataValidation!$A$2,Vols!$X41*(1-(SQRT(YEARFRAC($U$6,$U41,2))*(2*$V41))),IF('Forward Curve'!$E$14=DataValidation!$A$3,Vols!$Y41*(1-(SQRT(YEARFRAC($U$6,$U41,2))*(2*$V41))),IF('Forward Curve'!$E$14=DataValidation!$A$5,Vols!$X41*(1-(SQRT(YEARFRAC($U$6,$U41,2))*(2*$V41)))+0.03,IF('Forward Curve'!$E$14=DataValidation!$A$6,Vols!$AF41*(1-(SQRT(YEARFRAC($U$6,$U41,2))*(2*$V41))),IF('Forward Curve'!$E$14=DataValidation!$A$4,Vols!$Z41*(1-(SQRT(YEARFRAC($U$6,$U41,2))*(2*$V41))),IF('Forward Curve'!$E$14=DataValidation!$A$7,Vols!$AY41*(1-(SQRT(YEARFRAC($U$6,$U41,2))*(2*$V41))),""))))))</f>
        <v>-2.8851273114842067E-2</v>
      </c>
      <c r="AI41" s="2">
        <f>IF('Forward Curve'!$E$14=DataValidation!$A$2,Vols!$X41*(1-(SQRT(YEARFRAC($U$6,$U41,2))*(1*$V41))),IF('Forward Curve'!$E$14=DataValidation!$A$3,Vols!$Y41*(1-(SQRT(YEARFRAC($U$6,$U41,2))*(1*$V41))),IF('Forward Curve'!$E$14=DataValidation!$A$5,Vols!$X41*(1-(SQRT(YEARFRAC($U$6,$U41,2))*(1*$V41)))+0.03,IF('Forward Curve'!$E$14=DataValidation!$A$6,Vols!$AF41*(1-(SQRT(YEARFRAC($U$6,$U41,2))*(1*$V41))),IF('Forward Curve'!$E$14=DataValidation!$A$4,Vols!$Z41*(1-(SQRT(YEARFRAC($U$6,$U41,2))*(1*$V41))),IF('Forward Curve'!$E$14=DataValidation!$A$7,Vols!$AY41*(1-(SQRT(YEARFRAC($U$6,$U41,2))*(1*$V41))),""))))))</f>
        <v>-6.9197365574210339E-3</v>
      </c>
      <c r="AJ41" s="2">
        <f>IF('Forward Curve'!$E$14=DataValidation!$A$2,Vols!$X41*(1+(SQRT(YEARFRAC($U$6,$U41,2))*(1*$V41))),IF('Forward Curve'!$E$14=DataValidation!$A$3,Vols!$Y41*(1+(SQRT(YEARFRAC($U$6,$U41,2))*(1*$V41))),IF('Forward Curve'!$E$14=DataValidation!$A$5,Vols!$X41*(1+(SQRT(YEARFRAC($U$6,$U41,2))*(1*$V41)))+0.03,IF('Forward Curve'!$E$14=DataValidation!$A$6,Vols!$AF41*(1+(SQRT(YEARFRAC($U$6,$U41,2))*(1*$V41))),IF('Forward Curve'!$E$14=DataValidation!$A$4,Vols!$Z41*(1+(SQRT(YEARFRAC($U$6,$U41,2))*(1*$V41))),IF('Forward Curve'!$E$14=DataValidation!$A$7,Vols!$AY41*(1+(SQRT(YEARFRAC($U$6,$U41,2))*(1*$V41))),""))))))</f>
        <v>3.6943336557421033E-2</v>
      </c>
      <c r="AK41" s="2">
        <f>IF('Forward Curve'!$E$14=DataValidation!$A$2,Vols!$X41*(1+(SQRT(YEARFRAC($U$6,$U41,2))*(2*$V41))),IF('Forward Curve'!$E$14=DataValidation!$A$3,Vols!$Y41*(1+(SQRT(YEARFRAC($U$6,$U41,2))*(2*$V41))),IF('Forward Curve'!$E$14=DataValidation!$A$5,Vols!$X41*(1+(SQRT(YEARFRAC($U$6,$U41,2))*(2*$V41)))+0.03,IF('Forward Curve'!$E$14=DataValidation!$A$6,Vols!$AF41*(1+(SQRT(YEARFRAC($U$6,$U41,2))*(2*$V41))),IF('Forward Curve'!$E$14=DataValidation!$A$4,Vols!$Z41*(1+(SQRT(YEARFRAC($U$6,$U41,2))*(2*$V41))),IF('Forward Curve'!$E$14=DataValidation!$A$7,Vols!$AY41*(1+(SQRT(YEARFRAC($U$6,$U41,2))*(2*$V41))),""))))))</f>
        <v>5.8874873114842061E-2</v>
      </c>
      <c r="AM41" s="117">
        <f t="shared" si="37"/>
        <v>1.6250000000000004E-2</v>
      </c>
      <c r="AN41" s="2">
        <f>IF('Forward Curve'!$E$14=DataValidation!$A$2,Vols!$AM41,IF('Forward Curve'!$E$14=DataValidation!$A$3,Vols!$AM41+(Vols!$Y41-Vols!$X41),IF('Forward Curve'!$E$14=DataValidation!$A$5,Vols!$AM41+(Vols!$AA41-Vols!$X41),IF('Forward Curve'!$E$14=DataValidation!$A$6,Vols!$AM41+(Vols!$AF41-Vols!$X41),IF('Forward Curve'!$E$14=DataValidation!$A$4,Vols!$AM41+(Vols!$Z41-Vols!$X41),IF('Forward Curve'!$E$14=DataValidation!$A$7,Vols!$AM41+(Vols!$AY41-Vols!$X41)))))))</f>
        <v>1.6250000000000004E-2</v>
      </c>
      <c r="AO41" s="2">
        <f>IF('Forward Curve'!$E$14=DataValidation!$A$2,$X41+0.0025,IF('Forward Curve'!$E$14=DataValidation!$A$3,$Y41+0.0025,IF('Forward Curve'!$E$14=DataValidation!$A$5,Vols!$AA41+0.0025,IF('Forward Curve'!$E$14=DataValidation!$A$6,Vols!$AF41+0.0025,IF('Forward Curve'!$E$14=DataValidation!$A$4,Vols!$Z41+0.0025,IF('Forward Curve'!$E$14=DataValidation!$A$7,Vols!$AY41+0.0025,""))))))</f>
        <v>1.7511799999999998E-2</v>
      </c>
      <c r="AP41" s="2">
        <f>IF('Forward Curve'!$E$14=DataValidation!$A$2,$X41+0.005,IF('Forward Curve'!$E$14=DataValidation!$A$3,$Y41+0.005,IF('Forward Curve'!$E$14=DataValidation!$A$5,Vols!$AA41+0.005,IF('Forward Curve'!$E$14=DataValidation!$A$6,Vols!$AF41+0.005,IF('Forward Curve'!$E$14=DataValidation!$A$4,Vols!$Z41+0.005,IF('Forward Curve'!$E$14=DataValidation!$A$7,Vols!$AY41+0.005,""))))))</f>
        <v>2.00118E-2</v>
      </c>
      <c r="AR41" s="58">
        <f>IF('Forward Curve'!$E$15=DataValidation!$B$2,Vols!$AK41,IF('Forward Curve'!$E$15=DataValidation!$B$3,Vols!$AJ41,IF('Forward Curve'!$E$15=DataValidation!$B$4,Vols!$AI41,IF('Forward Curve'!$E$15=DataValidation!$B$5,Vols!$AH41,IF('Forward Curve'!$E$15=DataValidation!$B$7,$AN41,IF('Forward Curve'!$E$15=DataValidation!$B$8,Vols!$AO41,IF('Forward Curve'!$E$15=DataValidation!$B$9,Vols!$AP41,"ERROR")))))))</f>
        <v>3.6943336557421033E-2</v>
      </c>
      <c r="AS41" s="58"/>
      <c r="AT41" s="59"/>
      <c r="AU41" s="68">
        <v>36</v>
      </c>
      <c r="AV41" s="70">
        <f t="shared" si="19"/>
        <v>45624</v>
      </c>
      <c r="AW41" s="87">
        <f t="shared" si="5"/>
        <v>1.6344299999999999E-2</v>
      </c>
      <c r="AY41" s="2">
        <f t="shared" si="29"/>
        <v>1.7535820000000014E-2</v>
      </c>
      <c r="BA41" s="3">
        <f t="shared" si="30"/>
        <v>1.2535820000000013E-2</v>
      </c>
      <c r="BB41" s="3">
        <f t="shared" si="31"/>
        <v>1.5035820000000014E-2</v>
      </c>
      <c r="BC41" s="3">
        <f t="shared" si="32"/>
        <v>2.0035820000000013E-2</v>
      </c>
      <c r="BD41" s="3">
        <f t="shared" si="33"/>
        <v>2.2535820000000015E-2</v>
      </c>
      <c r="BF41" s="2">
        <f>IF('Forward Curve'!$E$16=DataValidation!$B$11,Vols!BA41,IF('Forward Curve'!$E$16=DataValidation!$B$12,Vols!BB41,IF('Forward Curve'!$E$16=DataValidation!$B$13,Vols!BC41,IF('Forward Curve'!$E$16=DataValidation!$B$14,Vols!BD41,""))))</f>
        <v>2.0035820000000013E-2</v>
      </c>
    </row>
    <row r="42" spans="2:58" x14ac:dyDescent="0.25">
      <c r="B42" s="71">
        <f t="shared" si="11"/>
        <v>45654</v>
      </c>
      <c r="C42" s="78">
        <v>84.47</v>
      </c>
      <c r="D42" s="2"/>
      <c r="E42" s="79">
        <v>1.5081199999999999</v>
      </c>
      <c r="F42" s="79">
        <v>1.65167</v>
      </c>
      <c r="G42" s="79">
        <v>1.6446099999999999</v>
      </c>
      <c r="H42" s="80">
        <v>4.5087000000000002</v>
      </c>
      <c r="I42" s="83"/>
      <c r="J42" s="106">
        <v>45652</v>
      </c>
      <c r="K42" s="107">
        <v>1.37599</v>
      </c>
      <c r="L42" s="83"/>
      <c r="M42" s="68">
        <f t="shared" si="34"/>
        <v>109</v>
      </c>
      <c r="N42" s="69">
        <v>1.90977</v>
      </c>
      <c r="O42" s="68">
        <f t="shared" si="35"/>
        <v>110</v>
      </c>
      <c r="P42" s="69">
        <v>1.9155</v>
      </c>
      <c r="Q42" s="68">
        <f t="shared" si="36"/>
        <v>111</v>
      </c>
      <c r="R42" s="69">
        <v>1.9155500000000001</v>
      </c>
      <c r="S42" s="83"/>
      <c r="U42" s="71">
        <f>'Forward Curve'!$G42</f>
        <v>45654</v>
      </c>
      <c r="V42" s="84">
        <f t="shared" si="24"/>
        <v>0.84470000000000001</v>
      </c>
      <c r="W42" s="58"/>
      <c r="X42" s="58">
        <f t="shared" si="25"/>
        <v>1.5081199999999999E-2</v>
      </c>
      <c r="Y42" s="58">
        <f t="shared" si="26"/>
        <v>1.6516699999999999E-2</v>
      </c>
      <c r="Z42" s="58">
        <f t="shared" si="27"/>
        <v>1.6446099999999998E-2</v>
      </c>
      <c r="AA42" s="86">
        <f t="shared" si="28"/>
        <v>4.5087000000000002E-2</v>
      </c>
      <c r="AB42" s="86"/>
      <c r="AC42" s="113">
        <f t="shared" si="16"/>
        <v>44596</v>
      </c>
      <c r="AD42" s="114">
        <f t="shared" si="17"/>
        <v>6.1569999999999995E-4</v>
      </c>
      <c r="AE42" s="113">
        <f t="shared" si="18"/>
        <v>45654</v>
      </c>
      <c r="AF42" s="115">
        <f t="shared" si="15"/>
        <v>1.37599E-2</v>
      </c>
      <c r="AG42" s="3"/>
      <c r="AH42" s="2">
        <f>IF('Forward Curve'!$E$14=DataValidation!$A$2,Vols!$X42*(1-(SQRT(YEARFRAC($U$6,$U42,2))*(2*$V42))),IF('Forward Curve'!$E$14=DataValidation!$A$3,Vols!$Y42*(1-(SQRT(YEARFRAC($U$6,$U42,2))*(2*$V42))),IF('Forward Curve'!$E$14=DataValidation!$A$5,Vols!$X42*(1-(SQRT(YEARFRAC($U$6,$U42,2))*(2*$V42)))+0.03,IF('Forward Curve'!$E$14=DataValidation!$A$6,Vols!$AF42*(1-(SQRT(YEARFRAC($U$6,$U42,2))*(2*$V42))),IF('Forward Curve'!$E$14=DataValidation!$A$4,Vols!$Z42*(1-(SQRT(YEARFRAC($U$6,$U42,2))*(2*$V42))),IF('Forward Curve'!$E$14=DataValidation!$A$7,Vols!$AY42*(1-(SQRT(YEARFRAC($U$6,$U42,2))*(2*$V42))),""))))))</f>
        <v>-2.9333404569069788E-2</v>
      </c>
      <c r="AI42" s="2">
        <f>IF('Forward Curve'!$E$14=DataValidation!$A$2,Vols!$X42*(1-(SQRT(YEARFRAC($U$6,$U42,2))*(1*$V42))),IF('Forward Curve'!$E$14=DataValidation!$A$3,Vols!$Y42*(1-(SQRT(YEARFRAC($U$6,$U42,2))*(1*$V42))),IF('Forward Curve'!$E$14=DataValidation!$A$5,Vols!$X42*(1-(SQRT(YEARFRAC($U$6,$U42,2))*(1*$V42)))+0.03,IF('Forward Curve'!$E$14=DataValidation!$A$6,Vols!$AF42*(1-(SQRT(YEARFRAC($U$6,$U42,2))*(1*$V42))),IF('Forward Curve'!$E$14=DataValidation!$A$4,Vols!$Z42*(1-(SQRT(YEARFRAC($U$6,$U42,2))*(1*$V42))),IF('Forward Curve'!$E$14=DataValidation!$A$7,Vols!$AY42*(1-(SQRT(YEARFRAC($U$6,$U42,2))*(1*$V42))),""))))))</f>
        <v>-7.1261022845348935E-3</v>
      </c>
      <c r="AJ42" s="2">
        <f>IF('Forward Curve'!$E$14=DataValidation!$A$2,Vols!$X42*(1+(SQRT(YEARFRAC($U$6,$U42,2))*(1*$V42))),IF('Forward Curve'!$E$14=DataValidation!$A$3,Vols!$Y42*(1+(SQRT(YEARFRAC($U$6,$U42,2))*(1*$V42))),IF('Forward Curve'!$E$14=DataValidation!$A$5,Vols!$X42*(1+(SQRT(YEARFRAC($U$6,$U42,2))*(1*$V42)))+0.03,IF('Forward Curve'!$E$14=DataValidation!$A$6,Vols!$AF42*(1+(SQRT(YEARFRAC($U$6,$U42,2))*(1*$V42))),IF('Forward Curve'!$E$14=DataValidation!$A$4,Vols!$Z42*(1+(SQRT(YEARFRAC($U$6,$U42,2))*(1*$V42))),IF('Forward Curve'!$E$14=DataValidation!$A$7,Vols!$AY42*(1+(SQRT(YEARFRAC($U$6,$U42,2))*(1*$V42))),""))))))</f>
        <v>3.7288502284534897E-2</v>
      </c>
      <c r="AK42" s="2">
        <f>IF('Forward Curve'!$E$14=DataValidation!$A$2,Vols!$X42*(1+(SQRT(YEARFRAC($U$6,$U42,2))*(2*$V42))),IF('Forward Curve'!$E$14=DataValidation!$A$3,Vols!$Y42*(1+(SQRT(YEARFRAC($U$6,$U42,2))*(2*$V42))),IF('Forward Curve'!$E$14=DataValidation!$A$5,Vols!$X42*(1+(SQRT(YEARFRAC($U$6,$U42,2))*(2*$V42)))+0.03,IF('Forward Curve'!$E$14=DataValidation!$A$6,Vols!$AF42*(1+(SQRT(YEARFRAC($U$6,$U42,2))*(2*$V42))),IF('Forward Curve'!$E$14=DataValidation!$A$4,Vols!$Z42*(1+(SQRT(YEARFRAC($U$6,$U42,2))*(2*$V42))),IF('Forward Curve'!$E$14=DataValidation!$A$7,Vols!$AY42*(1+(SQRT(YEARFRAC($U$6,$U42,2))*(2*$V42))),""))))))</f>
        <v>5.9495804569069784E-2</v>
      </c>
      <c r="AM42" s="117">
        <f t="shared" si="37"/>
        <v>1.6875000000000005E-2</v>
      </c>
      <c r="AN42" s="2">
        <f>IF('Forward Curve'!$E$14=DataValidation!$A$2,Vols!$AM42,IF('Forward Curve'!$E$14=DataValidation!$A$3,Vols!$AM42+(Vols!$Y42-Vols!$X42),IF('Forward Curve'!$E$14=DataValidation!$A$5,Vols!$AM42+(Vols!$AA42-Vols!$X42),IF('Forward Curve'!$E$14=DataValidation!$A$6,Vols!$AM42+(Vols!$AF42-Vols!$X42),IF('Forward Curve'!$E$14=DataValidation!$A$4,Vols!$AM42+(Vols!$Z42-Vols!$X42),IF('Forward Curve'!$E$14=DataValidation!$A$7,Vols!$AM42+(Vols!$AY42-Vols!$X42)))))))</f>
        <v>1.6875000000000005E-2</v>
      </c>
      <c r="AO42" s="2">
        <f>IF('Forward Curve'!$E$14=DataValidation!$A$2,$X42+0.0025,IF('Forward Curve'!$E$14=DataValidation!$A$3,$Y42+0.0025,IF('Forward Curve'!$E$14=DataValidation!$A$5,Vols!$AA42+0.0025,IF('Forward Curve'!$E$14=DataValidation!$A$6,Vols!$AF42+0.0025,IF('Forward Curve'!$E$14=DataValidation!$A$4,Vols!$Z42+0.0025,IF('Forward Curve'!$E$14=DataValidation!$A$7,Vols!$AY42+0.0025,""))))))</f>
        <v>1.7581199999999998E-2</v>
      </c>
      <c r="AP42" s="2">
        <f>IF('Forward Curve'!$E$14=DataValidation!$A$2,$X42+0.005,IF('Forward Curve'!$E$14=DataValidation!$A$3,$Y42+0.005,IF('Forward Curve'!$E$14=DataValidation!$A$5,Vols!$AA42+0.005,IF('Forward Curve'!$E$14=DataValidation!$A$6,Vols!$AF42+0.005,IF('Forward Curve'!$E$14=DataValidation!$A$4,Vols!$Z42+0.005,IF('Forward Curve'!$E$14=DataValidation!$A$7,Vols!$AY42+0.005,""))))))</f>
        <v>2.00812E-2</v>
      </c>
      <c r="AR42" s="58">
        <f>IF('Forward Curve'!$E$15=DataValidation!$B$2,Vols!$AK42,IF('Forward Curve'!$E$15=DataValidation!$B$3,Vols!$AJ42,IF('Forward Curve'!$E$15=DataValidation!$B$4,Vols!$AI42,IF('Forward Curve'!$E$15=DataValidation!$B$5,Vols!$AH42,IF('Forward Curve'!$E$15=DataValidation!$B$7,$AN42,IF('Forward Curve'!$E$15=DataValidation!$B$8,Vols!$AO42,IF('Forward Curve'!$E$15=DataValidation!$B$9,Vols!$AP42,"ERROR")))))))</f>
        <v>3.7288502284534897E-2</v>
      </c>
      <c r="AS42" s="58"/>
      <c r="AT42" s="59"/>
      <c r="AU42" s="68">
        <v>37</v>
      </c>
      <c r="AV42" s="70">
        <f t="shared" si="19"/>
        <v>45654</v>
      </c>
      <c r="AW42" s="87">
        <f t="shared" si="5"/>
        <v>1.6375399999999998E-2</v>
      </c>
      <c r="AY42" s="2">
        <f t="shared" si="29"/>
        <v>1.7564773333333349E-2</v>
      </c>
      <c r="BA42" s="3">
        <f t="shared" si="30"/>
        <v>1.2564773333333348E-2</v>
      </c>
      <c r="BB42" s="3">
        <f t="shared" si="31"/>
        <v>1.5064773333333349E-2</v>
      </c>
      <c r="BC42" s="3">
        <f t="shared" si="32"/>
        <v>2.0064773333333348E-2</v>
      </c>
      <c r="BD42" s="3">
        <f t="shared" si="33"/>
        <v>2.256477333333335E-2</v>
      </c>
      <c r="BF42" s="2">
        <f>IF('Forward Curve'!$E$16=DataValidation!$B$11,Vols!BA42,IF('Forward Curve'!$E$16=DataValidation!$B$12,Vols!BB42,IF('Forward Curve'!$E$16=DataValidation!$B$13,Vols!BC42,IF('Forward Curve'!$E$16=DataValidation!$B$14,Vols!BD42,""))))</f>
        <v>2.0064773333333348E-2</v>
      </c>
    </row>
    <row r="43" spans="2:58" x14ac:dyDescent="0.25">
      <c r="B43" s="71">
        <f t="shared" si="11"/>
        <v>45685</v>
      </c>
      <c r="C43" s="78">
        <v>84.44</v>
      </c>
      <c r="D43" s="2"/>
      <c r="E43" s="79">
        <v>1.50898</v>
      </c>
      <c r="F43" s="79">
        <v>1.6525399999999999</v>
      </c>
      <c r="G43" s="79">
        <v>1.6539999999999999</v>
      </c>
      <c r="H43" s="80">
        <v>4.5265000000000004</v>
      </c>
      <c r="I43" s="83"/>
      <c r="J43" s="106">
        <v>45685</v>
      </c>
      <c r="K43" s="107">
        <v>1.3771599999999999</v>
      </c>
      <c r="L43" s="83"/>
      <c r="M43" s="68">
        <f t="shared" si="34"/>
        <v>112</v>
      </c>
      <c r="N43" s="69">
        <v>1.9156</v>
      </c>
      <c r="O43" s="68">
        <f t="shared" si="35"/>
        <v>113</v>
      </c>
      <c r="P43" s="69">
        <v>1.9155500000000001</v>
      </c>
      <c r="Q43" s="68">
        <f t="shared" si="36"/>
        <v>114</v>
      </c>
      <c r="R43" s="69">
        <v>1.9155</v>
      </c>
      <c r="S43" s="83"/>
      <c r="U43" s="71">
        <f>'Forward Curve'!$G43</f>
        <v>45685</v>
      </c>
      <c r="V43" s="84">
        <f t="shared" si="24"/>
        <v>0.84439999999999993</v>
      </c>
      <c r="W43" s="58"/>
      <c r="X43" s="58">
        <f t="shared" si="25"/>
        <v>1.50898E-2</v>
      </c>
      <c r="Y43" s="58">
        <f t="shared" si="26"/>
        <v>1.6525399999999999E-2</v>
      </c>
      <c r="Z43" s="58">
        <f t="shared" si="27"/>
        <v>1.6539999999999999E-2</v>
      </c>
      <c r="AA43" s="86">
        <f t="shared" si="28"/>
        <v>4.5265000000000007E-2</v>
      </c>
      <c r="AB43" s="86"/>
      <c r="AC43" s="113">
        <f t="shared" si="16"/>
        <v>44597</v>
      </c>
      <c r="AD43" s="114">
        <f t="shared" si="17"/>
        <v>6.1569999999999995E-4</v>
      </c>
      <c r="AE43" s="113">
        <f t="shared" si="18"/>
        <v>45685</v>
      </c>
      <c r="AF43" s="115">
        <f t="shared" si="15"/>
        <v>1.37716E-2</v>
      </c>
      <c r="AG43" s="3"/>
      <c r="AH43" s="2">
        <f>IF('Forward Curve'!$E$14=DataValidation!$A$2,Vols!$X43*(1-(SQRT(YEARFRAC($U$6,$U43,2))*(2*$V43))),IF('Forward Curve'!$E$14=DataValidation!$A$3,Vols!$Y43*(1-(SQRT(YEARFRAC($U$6,$U43,2))*(2*$V43))),IF('Forward Curve'!$E$14=DataValidation!$A$5,Vols!$X43*(1-(SQRT(YEARFRAC($U$6,$U43,2))*(2*$V43)))+0.03,IF('Forward Curve'!$E$14=DataValidation!$A$6,Vols!$AF43*(1-(SQRT(YEARFRAC($U$6,$U43,2))*(2*$V43))),IF('Forward Curve'!$E$14=DataValidation!$A$4,Vols!$Z43*(1-(SQRT(YEARFRAC($U$6,$U43,2))*(2*$V43))),IF('Forward Curve'!$E$14=DataValidation!$A$7,Vols!$AY43*(1-(SQRT(YEARFRAC($U$6,$U43,2))*(2*$V43))),""))))))</f>
        <v>-2.9959361806293286E-2</v>
      </c>
      <c r="AI43" s="2">
        <f>IF('Forward Curve'!$E$14=DataValidation!$A$2,Vols!$X43*(1-(SQRT(YEARFRAC($U$6,$U43,2))*(1*$V43))),IF('Forward Curve'!$E$14=DataValidation!$A$3,Vols!$Y43*(1-(SQRT(YEARFRAC($U$6,$U43,2))*(1*$V43))),IF('Forward Curve'!$E$14=DataValidation!$A$5,Vols!$X43*(1-(SQRT(YEARFRAC($U$6,$U43,2))*(1*$V43)))+0.03,IF('Forward Curve'!$E$14=DataValidation!$A$6,Vols!$AF43*(1-(SQRT(YEARFRAC($U$6,$U43,2))*(1*$V43))),IF('Forward Curve'!$E$14=DataValidation!$A$4,Vols!$Z43*(1-(SQRT(YEARFRAC($U$6,$U43,2))*(1*$V43))),IF('Forward Curve'!$E$14=DataValidation!$A$7,Vols!$AY43*(1-(SQRT(YEARFRAC($U$6,$U43,2))*(1*$V43))),""))))))</f>
        <v>-7.4347809031466427E-3</v>
      </c>
      <c r="AJ43" s="2">
        <f>IF('Forward Curve'!$E$14=DataValidation!$A$2,Vols!$X43*(1+(SQRT(YEARFRAC($U$6,$U43,2))*(1*$V43))),IF('Forward Curve'!$E$14=DataValidation!$A$3,Vols!$Y43*(1+(SQRT(YEARFRAC($U$6,$U43,2))*(1*$V43))),IF('Forward Curve'!$E$14=DataValidation!$A$5,Vols!$X43*(1+(SQRT(YEARFRAC($U$6,$U43,2))*(1*$V43)))+0.03,IF('Forward Curve'!$E$14=DataValidation!$A$6,Vols!$AF43*(1+(SQRT(YEARFRAC($U$6,$U43,2))*(1*$V43))),IF('Forward Curve'!$E$14=DataValidation!$A$4,Vols!$Z43*(1+(SQRT(YEARFRAC($U$6,$U43,2))*(1*$V43))),IF('Forward Curve'!$E$14=DataValidation!$A$7,Vols!$AY43*(1+(SQRT(YEARFRAC($U$6,$U43,2))*(1*$V43))),""))))))</f>
        <v>3.7614380903146644E-2</v>
      </c>
      <c r="AK43" s="2">
        <f>IF('Forward Curve'!$E$14=DataValidation!$A$2,Vols!$X43*(1+(SQRT(YEARFRAC($U$6,$U43,2))*(2*$V43))),IF('Forward Curve'!$E$14=DataValidation!$A$3,Vols!$Y43*(1+(SQRT(YEARFRAC($U$6,$U43,2))*(2*$V43))),IF('Forward Curve'!$E$14=DataValidation!$A$5,Vols!$X43*(1+(SQRT(YEARFRAC($U$6,$U43,2))*(2*$V43)))+0.03,IF('Forward Curve'!$E$14=DataValidation!$A$6,Vols!$AF43*(1+(SQRT(YEARFRAC($U$6,$U43,2))*(2*$V43))),IF('Forward Curve'!$E$14=DataValidation!$A$4,Vols!$Z43*(1+(SQRT(YEARFRAC($U$6,$U43,2))*(2*$V43))),IF('Forward Curve'!$E$14=DataValidation!$A$7,Vols!$AY43*(1+(SQRT(YEARFRAC($U$6,$U43,2))*(2*$V43))),""))))))</f>
        <v>6.0138961806293287E-2</v>
      </c>
      <c r="AM43" s="16">
        <v>1.7500000000000002E-2</v>
      </c>
      <c r="AN43" s="2">
        <f>IF('Forward Curve'!$E$14=DataValidation!$A$2,Vols!$AM43,IF('Forward Curve'!$E$14=DataValidation!$A$3,Vols!$AM43+(Vols!$Y43-Vols!$X43),IF('Forward Curve'!$E$14=DataValidation!$A$5,Vols!$AM43+(Vols!$AA43-Vols!$X43),IF('Forward Curve'!$E$14=DataValidation!$A$6,Vols!$AM43+(Vols!$AF43-Vols!$X43),IF('Forward Curve'!$E$14=DataValidation!$A$4,Vols!$AM43+(Vols!$Z43-Vols!$X43),IF('Forward Curve'!$E$14=DataValidation!$A$7,Vols!$AM43+(Vols!$AY43-Vols!$X43)))))))</f>
        <v>1.7500000000000002E-2</v>
      </c>
      <c r="AO43" s="2">
        <f>IF('Forward Curve'!$E$14=DataValidation!$A$2,$X43+0.0025,IF('Forward Curve'!$E$14=DataValidation!$A$3,$Y43+0.0025,IF('Forward Curve'!$E$14=DataValidation!$A$5,Vols!$AA43+0.0025,IF('Forward Curve'!$E$14=DataValidation!$A$6,Vols!$AF43+0.0025,IF('Forward Curve'!$E$14=DataValidation!$A$4,Vols!$Z43+0.0025,IF('Forward Curve'!$E$14=DataValidation!$A$7,Vols!$AY43+0.0025,""))))))</f>
        <v>1.7589799999999999E-2</v>
      </c>
      <c r="AP43" s="2">
        <f>IF('Forward Curve'!$E$14=DataValidation!$A$2,$X43+0.005,IF('Forward Curve'!$E$14=DataValidation!$A$3,$Y43+0.005,IF('Forward Curve'!$E$14=DataValidation!$A$5,Vols!$AA43+0.005,IF('Forward Curve'!$E$14=DataValidation!$A$6,Vols!$AF43+0.005,IF('Forward Curve'!$E$14=DataValidation!$A$4,Vols!$Z43+0.005,IF('Forward Curve'!$E$14=DataValidation!$A$7,Vols!$AY43+0.005,""))))))</f>
        <v>2.0089800000000001E-2</v>
      </c>
      <c r="AR43" s="58">
        <f>IF('Forward Curve'!$E$15=DataValidation!$B$2,Vols!$AK43,IF('Forward Curve'!$E$15=DataValidation!$B$3,Vols!$AJ43,IF('Forward Curve'!$E$15=DataValidation!$B$4,Vols!$AI43,IF('Forward Curve'!$E$15=DataValidation!$B$5,Vols!$AH43,IF('Forward Curve'!$E$15=DataValidation!$B$7,$AN43,IF('Forward Curve'!$E$15=DataValidation!$B$8,Vols!$AO43,IF('Forward Curve'!$E$15=DataValidation!$B$9,Vols!$AP43,"ERROR")))))))</f>
        <v>3.7614380903146644E-2</v>
      </c>
      <c r="AS43" s="58"/>
      <c r="AT43" s="59"/>
      <c r="AU43" s="68">
        <v>38</v>
      </c>
      <c r="AV43" s="70">
        <f t="shared" si="19"/>
        <v>45685</v>
      </c>
      <c r="AW43" s="87">
        <f t="shared" si="5"/>
        <v>1.63821E-2</v>
      </c>
      <c r="AY43" s="2">
        <f t="shared" si="29"/>
        <v>1.7593467500000019E-2</v>
      </c>
      <c r="BA43" s="3">
        <f t="shared" si="30"/>
        <v>1.2593467500000018E-2</v>
      </c>
      <c r="BB43" s="3">
        <f t="shared" si="31"/>
        <v>1.5093467500000018E-2</v>
      </c>
      <c r="BC43" s="3">
        <f t="shared" si="32"/>
        <v>2.0093467500000017E-2</v>
      </c>
      <c r="BD43" s="3">
        <f t="shared" si="33"/>
        <v>2.259346750000002E-2</v>
      </c>
      <c r="BF43" s="2">
        <f>IF('Forward Curve'!$E$16=DataValidation!$B$11,Vols!BA43,IF('Forward Curve'!$E$16=DataValidation!$B$12,Vols!BB43,IF('Forward Curve'!$E$16=DataValidation!$B$13,Vols!BC43,IF('Forward Curve'!$E$16=DataValidation!$B$14,Vols!BD43,""))))</f>
        <v>2.0093467500000017E-2</v>
      </c>
    </row>
    <row r="44" spans="2:58" x14ac:dyDescent="0.25">
      <c r="B44" s="71">
        <f t="shared" si="11"/>
        <v>45716</v>
      </c>
      <c r="C44" s="78">
        <v>84.44</v>
      </c>
      <c r="D44" s="2"/>
      <c r="E44" s="79">
        <v>1.50908</v>
      </c>
      <c r="F44" s="79">
        <v>1.65249</v>
      </c>
      <c r="G44" s="79">
        <v>1.6540699999999999</v>
      </c>
      <c r="H44" s="80">
        <v>4.5229499999999998</v>
      </c>
      <c r="I44" s="83"/>
      <c r="J44" s="106">
        <v>45714</v>
      </c>
      <c r="K44" s="107">
        <v>1.37721</v>
      </c>
      <c r="L44" s="83"/>
      <c r="M44" s="68">
        <f t="shared" si="34"/>
        <v>115</v>
      </c>
      <c r="N44" s="69">
        <v>1.9156</v>
      </c>
      <c r="O44" s="68">
        <f t="shared" si="35"/>
        <v>116</v>
      </c>
      <c r="P44" s="69">
        <v>1.9156</v>
      </c>
      <c r="Q44" s="68">
        <f t="shared" si="36"/>
        <v>117</v>
      </c>
      <c r="R44" s="69">
        <v>1.9154500000000001</v>
      </c>
      <c r="S44" s="83"/>
      <c r="U44" s="71">
        <f>'Forward Curve'!$G44</f>
        <v>45716</v>
      </c>
      <c r="V44" s="84">
        <f t="shared" si="24"/>
        <v>0.84439999999999993</v>
      </c>
      <c r="W44" s="58"/>
      <c r="X44" s="58">
        <f t="shared" si="25"/>
        <v>1.50908E-2</v>
      </c>
      <c r="Y44" s="58">
        <f t="shared" si="26"/>
        <v>1.6524899999999999E-2</v>
      </c>
      <c r="Z44" s="58">
        <f t="shared" si="27"/>
        <v>1.6540699999999998E-2</v>
      </c>
      <c r="AA44" s="86">
        <f t="shared" si="28"/>
        <v>4.5229499999999999E-2</v>
      </c>
      <c r="AB44" s="86"/>
      <c r="AC44" s="113">
        <f t="shared" si="16"/>
        <v>44598</v>
      </c>
      <c r="AD44" s="114">
        <f t="shared" si="17"/>
        <v>6.1569999999999995E-4</v>
      </c>
      <c r="AE44" s="113">
        <f t="shared" si="18"/>
        <v>45716</v>
      </c>
      <c r="AF44" s="115">
        <f t="shared" si="15"/>
        <v>1.3772100000000001E-2</v>
      </c>
      <c r="AG44" s="3"/>
      <c r="AH44" s="2">
        <f>IF('Forward Curve'!$E$14=DataValidation!$A$2,Vols!$X44*(1-(SQRT(YEARFRAC($U$6,$U44,2))*(2*$V44))),IF('Forward Curve'!$E$14=DataValidation!$A$3,Vols!$Y44*(1-(SQRT(YEARFRAC($U$6,$U44,2))*(2*$V44))),IF('Forward Curve'!$E$14=DataValidation!$A$5,Vols!$X44*(1-(SQRT(YEARFRAC($U$6,$U44,2))*(2*$V44)))+0.03,IF('Forward Curve'!$E$14=DataValidation!$A$6,Vols!$AF44*(1-(SQRT(YEARFRAC($U$6,$U44,2))*(2*$V44))),IF('Forward Curve'!$E$14=DataValidation!$A$4,Vols!$Z44*(1-(SQRT(YEARFRAC($U$6,$U44,2))*(2*$V44))),IF('Forward Curve'!$E$14=DataValidation!$A$7,Vols!$AY44*(1-(SQRT(YEARFRAC($U$6,$U44,2))*(2*$V44))),""))))))</f>
        <v>-3.0577847542367819E-2</v>
      </c>
      <c r="AI44" s="2">
        <f>IF('Forward Curve'!$E$14=DataValidation!$A$2,Vols!$X44*(1-(SQRT(YEARFRAC($U$6,$U44,2))*(1*$V44))),IF('Forward Curve'!$E$14=DataValidation!$A$3,Vols!$Y44*(1-(SQRT(YEARFRAC($U$6,$U44,2))*(1*$V44))),IF('Forward Curve'!$E$14=DataValidation!$A$5,Vols!$X44*(1-(SQRT(YEARFRAC($U$6,$U44,2))*(1*$V44)))+0.03,IF('Forward Curve'!$E$14=DataValidation!$A$6,Vols!$AF44*(1-(SQRT(YEARFRAC($U$6,$U44,2))*(1*$V44))),IF('Forward Curve'!$E$14=DataValidation!$A$4,Vols!$Z44*(1-(SQRT(YEARFRAC($U$6,$U44,2))*(1*$V44))),IF('Forward Curve'!$E$14=DataValidation!$A$7,Vols!$AY44*(1-(SQRT(YEARFRAC($U$6,$U44,2))*(1*$V44))),""))))))</f>
        <v>-7.7435237711839097E-3</v>
      </c>
      <c r="AJ44" s="2">
        <f>IF('Forward Curve'!$E$14=DataValidation!$A$2,Vols!$X44*(1+(SQRT(YEARFRAC($U$6,$U44,2))*(1*$V44))),IF('Forward Curve'!$E$14=DataValidation!$A$3,Vols!$Y44*(1+(SQRT(YEARFRAC($U$6,$U44,2))*(1*$V44))),IF('Forward Curve'!$E$14=DataValidation!$A$5,Vols!$X44*(1+(SQRT(YEARFRAC($U$6,$U44,2))*(1*$V44)))+0.03,IF('Forward Curve'!$E$14=DataValidation!$A$6,Vols!$AF44*(1+(SQRT(YEARFRAC($U$6,$U44,2))*(1*$V44))),IF('Forward Curve'!$E$14=DataValidation!$A$4,Vols!$Z44*(1+(SQRT(YEARFRAC($U$6,$U44,2))*(1*$V44))),IF('Forward Curve'!$E$14=DataValidation!$A$7,Vols!$AY44*(1+(SQRT(YEARFRAC($U$6,$U44,2))*(1*$V44))),""))))))</f>
        <v>3.7925123771183906E-2</v>
      </c>
      <c r="AK44" s="2">
        <f>IF('Forward Curve'!$E$14=DataValidation!$A$2,Vols!$X44*(1+(SQRT(YEARFRAC($U$6,$U44,2))*(2*$V44))),IF('Forward Curve'!$E$14=DataValidation!$A$3,Vols!$Y44*(1+(SQRT(YEARFRAC($U$6,$U44,2))*(2*$V44))),IF('Forward Curve'!$E$14=DataValidation!$A$5,Vols!$X44*(1+(SQRT(YEARFRAC($U$6,$U44,2))*(2*$V44)))+0.03,IF('Forward Curve'!$E$14=DataValidation!$A$6,Vols!$AF44*(1+(SQRT(YEARFRAC($U$6,$U44,2))*(2*$V44))),IF('Forward Curve'!$E$14=DataValidation!$A$4,Vols!$Z44*(1+(SQRT(YEARFRAC($U$6,$U44,2))*(2*$V44))),IF('Forward Curve'!$E$14=DataValidation!$A$7,Vols!$AY44*(1+(SQRT(YEARFRAC($U$6,$U44,2))*(2*$V44))),""))))))</f>
        <v>6.0759447542367812E-2</v>
      </c>
      <c r="AM44" s="117">
        <f t="shared" ref="AM44:AM47" si="38">(($AM$55-$AM$43)*(1/12))+AM43</f>
        <v>1.8125000000000002E-2</v>
      </c>
      <c r="AN44" s="2">
        <f>IF('Forward Curve'!$E$14=DataValidation!$A$2,Vols!$AM44,IF('Forward Curve'!$E$14=DataValidation!$A$3,Vols!$AM44+(Vols!$Y44-Vols!$X44),IF('Forward Curve'!$E$14=DataValidation!$A$5,Vols!$AM44+(Vols!$AA44-Vols!$X44),IF('Forward Curve'!$E$14=DataValidation!$A$6,Vols!$AM44+(Vols!$AF44-Vols!$X44),IF('Forward Curve'!$E$14=DataValidation!$A$4,Vols!$AM44+(Vols!$Z44-Vols!$X44),IF('Forward Curve'!$E$14=DataValidation!$A$7,Vols!$AM44+(Vols!$AY44-Vols!$X44)))))))</f>
        <v>1.8125000000000002E-2</v>
      </c>
      <c r="AO44" s="2">
        <f>IF('Forward Curve'!$E$14=DataValidation!$A$2,$X44+0.0025,IF('Forward Curve'!$E$14=DataValidation!$A$3,$Y44+0.0025,IF('Forward Curve'!$E$14=DataValidation!$A$5,Vols!$AA44+0.0025,IF('Forward Curve'!$E$14=DataValidation!$A$6,Vols!$AF44+0.0025,IF('Forward Curve'!$E$14=DataValidation!$A$4,Vols!$Z44+0.0025,IF('Forward Curve'!$E$14=DataValidation!$A$7,Vols!$AY44+0.0025,""))))))</f>
        <v>1.75908E-2</v>
      </c>
      <c r="AP44" s="2">
        <f>IF('Forward Curve'!$E$14=DataValidation!$A$2,$X44+0.005,IF('Forward Curve'!$E$14=DataValidation!$A$3,$Y44+0.005,IF('Forward Curve'!$E$14=DataValidation!$A$5,Vols!$AA44+0.005,IF('Forward Curve'!$E$14=DataValidation!$A$6,Vols!$AF44+0.005,IF('Forward Curve'!$E$14=DataValidation!$A$4,Vols!$Z44+0.005,IF('Forward Curve'!$E$14=DataValidation!$A$7,Vols!$AY44+0.005,""))))))</f>
        <v>2.0090799999999999E-2</v>
      </c>
      <c r="AR44" s="58">
        <f>IF('Forward Curve'!$E$15=DataValidation!$B$2,Vols!$AK44,IF('Forward Curve'!$E$15=DataValidation!$B$3,Vols!$AJ44,IF('Forward Curve'!$E$15=DataValidation!$B$4,Vols!$AI44,IF('Forward Curve'!$E$15=DataValidation!$B$5,Vols!$AH44,IF('Forward Curve'!$E$15=DataValidation!$B$7,$AN44,IF('Forward Curve'!$E$15=DataValidation!$B$8,Vols!$AO44,IF('Forward Curve'!$E$15=DataValidation!$B$9,Vols!$AP44,"ERROR")))))))</f>
        <v>3.7925123771183906E-2</v>
      </c>
      <c r="AS44" s="58"/>
      <c r="AT44" s="59"/>
      <c r="AU44" s="68">
        <v>39</v>
      </c>
      <c r="AV44" s="70">
        <f t="shared" si="19"/>
        <v>45716</v>
      </c>
      <c r="AW44" s="87">
        <f t="shared" si="5"/>
        <v>1.6382500000000001E-2</v>
      </c>
      <c r="AY44" s="2">
        <f t="shared" si="29"/>
        <v>1.7622105833333353E-2</v>
      </c>
      <c r="BA44" s="3">
        <f t="shared" si="30"/>
        <v>1.2622105833333352E-2</v>
      </c>
      <c r="BB44" s="3">
        <f t="shared" si="31"/>
        <v>1.5122105833333352E-2</v>
      </c>
      <c r="BC44" s="3">
        <f t="shared" si="32"/>
        <v>2.0122105833333351E-2</v>
      </c>
      <c r="BD44" s="3">
        <f t="shared" si="33"/>
        <v>2.2622105833333354E-2</v>
      </c>
      <c r="BF44" s="2">
        <f>IF('Forward Curve'!$E$16=DataValidation!$B$11,Vols!BA44,IF('Forward Curve'!$E$16=DataValidation!$B$12,Vols!BB44,IF('Forward Curve'!$E$16=DataValidation!$B$13,Vols!BC44,IF('Forward Curve'!$E$16=DataValidation!$B$14,Vols!BD44,""))))</f>
        <v>2.0122105833333351E-2</v>
      </c>
    </row>
    <row r="45" spans="2:58" x14ac:dyDescent="0.25">
      <c r="B45" s="71">
        <f t="shared" si="11"/>
        <v>45744</v>
      </c>
      <c r="C45" s="78">
        <v>84.44</v>
      </c>
      <c r="D45" s="2"/>
      <c r="E45" s="79">
        <v>1.50905</v>
      </c>
      <c r="F45" s="79">
        <v>1.6527799999999999</v>
      </c>
      <c r="G45" s="79">
        <v>1.6540299999999999</v>
      </c>
      <c r="H45" s="80">
        <v>4.5259900000000002</v>
      </c>
      <c r="I45" s="83"/>
      <c r="J45" s="106">
        <v>45743</v>
      </c>
      <c r="K45" s="107">
        <v>1.3771800000000001</v>
      </c>
      <c r="L45" s="83"/>
      <c r="M45" s="68">
        <f t="shared" si="34"/>
        <v>118</v>
      </c>
      <c r="N45" s="69">
        <v>1.9155500000000001</v>
      </c>
      <c r="O45" s="68">
        <f t="shared" si="35"/>
        <v>119</v>
      </c>
      <c r="P45" s="69">
        <v>1.9407099999999999</v>
      </c>
      <c r="Q45" s="68">
        <f t="shared" si="36"/>
        <v>120</v>
      </c>
      <c r="R45" s="69">
        <v>1.9704600000000001</v>
      </c>
      <c r="S45" s="83"/>
      <c r="U45" s="71">
        <f>'Forward Curve'!$G45</f>
        <v>45744</v>
      </c>
      <c r="V45" s="84">
        <f t="shared" si="24"/>
        <v>0.84439999999999993</v>
      </c>
      <c r="W45" s="58"/>
      <c r="X45" s="58">
        <f t="shared" si="25"/>
        <v>1.50905E-2</v>
      </c>
      <c r="Y45" s="58">
        <f t="shared" si="26"/>
        <v>1.6527799999999999E-2</v>
      </c>
      <c r="Z45" s="58">
        <f t="shared" si="27"/>
        <v>1.6540299999999997E-2</v>
      </c>
      <c r="AA45" s="86">
        <f t="shared" si="28"/>
        <v>4.5259899999999999E-2</v>
      </c>
      <c r="AB45" s="86"/>
      <c r="AC45" s="113">
        <f t="shared" si="16"/>
        <v>44599</v>
      </c>
      <c r="AD45" s="114">
        <f t="shared" si="17"/>
        <v>6.1569999999999995E-4</v>
      </c>
      <c r="AE45" s="113">
        <f t="shared" si="18"/>
        <v>45744</v>
      </c>
      <c r="AF45" s="115">
        <f t="shared" si="15"/>
        <v>1.3771800000000001E-2</v>
      </c>
      <c r="AG45" s="3"/>
      <c r="AH45" s="2">
        <f>IF('Forward Curve'!$E$14=DataValidation!$A$2,Vols!$X45*(1-(SQRT(YEARFRAC($U$6,$U45,2))*(2*$V45))),IF('Forward Curve'!$E$14=DataValidation!$A$3,Vols!$Y45*(1-(SQRT(YEARFRAC($U$6,$U45,2))*(2*$V45))),IF('Forward Curve'!$E$14=DataValidation!$A$5,Vols!$X45*(1-(SQRT(YEARFRAC($U$6,$U45,2))*(2*$V45)))+0.03,IF('Forward Curve'!$E$14=DataValidation!$A$6,Vols!$AF45*(1-(SQRT(YEARFRAC($U$6,$U45,2))*(2*$V45))),IF('Forward Curve'!$E$14=DataValidation!$A$4,Vols!$Z45*(1-(SQRT(YEARFRAC($U$6,$U45,2))*(2*$V45))),IF('Forward Curve'!$E$14=DataValidation!$A$7,Vols!$AY45*(1-(SQRT(YEARFRAC($U$6,$U45,2))*(2*$V45))),""))))))</f>
        <v>-3.1127000095273003E-2</v>
      </c>
      <c r="AI45" s="2">
        <f>IF('Forward Curve'!$E$14=DataValidation!$A$2,Vols!$X45*(1-(SQRT(YEARFRAC($U$6,$U45,2))*(1*$V45))),IF('Forward Curve'!$E$14=DataValidation!$A$3,Vols!$Y45*(1-(SQRT(YEARFRAC($U$6,$U45,2))*(1*$V45))),IF('Forward Curve'!$E$14=DataValidation!$A$5,Vols!$X45*(1-(SQRT(YEARFRAC($U$6,$U45,2))*(1*$V45)))+0.03,IF('Forward Curve'!$E$14=DataValidation!$A$6,Vols!$AF45*(1-(SQRT(YEARFRAC($U$6,$U45,2))*(1*$V45))),IF('Forward Curve'!$E$14=DataValidation!$A$4,Vols!$Z45*(1-(SQRT(YEARFRAC($U$6,$U45,2))*(1*$V45))),IF('Forward Curve'!$E$14=DataValidation!$A$7,Vols!$AY45*(1-(SQRT(YEARFRAC($U$6,$U45,2))*(1*$V45))),""))))))</f>
        <v>-8.0182500476365017E-3</v>
      </c>
      <c r="AJ45" s="2">
        <f>IF('Forward Curve'!$E$14=DataValidation!$A$2,Vols!$X45*(1+(SQRT(YEARFRAC($U$6,$U45,2))*(1*$V45))),IF('Forward Curve'!$E$14=DataValidation!$A$3,Vols!$Y45*(1+(SQRT(YEARFRAC($U$6,$U45,2))*(1*$V45))),IF('Forward Curve'!$E$14=DataValidation!$A$5,Vols!$X45*(1+(SQRT(YEARFRAC($U$6,$U45,2))*(1*$V45)))+0.03,IF('Forward Curve'!$E$14=DataValidation!$A$6,Vols!$AF45*(1+(SQRT(YEARFRAC($U$6,$U45,2))*(1*$V45))),IF('Forward Curve'!$E$14=DataValidation!$A$4,Vols!$Z45*(1+(SQRT(YEARFRAC($U$6,$U45,2))*(1*$V45))),IF('Forward Curve'!$E$14=DataValidation!$A$7,Vols!$AY45*(1+(SQRT(YEARFRAC($U$6,$U45,2))*(1*$V45))),""))))))</f>
        <v>3.8199250047636503E-2</v>
      </c>
      <c r="AK45" s="2">
        <f>IF('Forward Curve'!$E$14=DataValidation!$A$2,Vols!$X45*(1+(SQRT(YEARFRAC($U$6,$U45,2))*(2*$V45))),IF('Forward Curve'!$E$14=DataValidation!$A$3,Vols!$Y45*(1+(SQRT(YEARFRAC($U$6,$U45,2))*(2*$V45))),IF('Forward Curve'!$E$14=DataValidation!$A$5,Vols!$X45*(1+(SQRT(YEARFRAC($U$6,$U45,2))*(2*$V45)))+0.03,IF('Forward Curve'!$E$14=DataValidation!$A$6,Vols!$AF45*(1+(SQRT(YEARFRAC($U$6,$U45,2))*(2*$V45))),IF('Forward Curve'!$E$14=DataValidation!$A$4,Vols!$Z45*(1+(SQRT(YEARFRAC($U$6,$U45,2))*(2*$V45))),IF('Forward Curve'!$E$14=DataValidation!$A$7,Vols!$AY45*(1+(SQRT(YEARFRAC($U$6,$U45,2))*(2*$V45))),""))))))</f>
        <v>6.1308000095273006E-2</v>
      </c>
      <c r="AM45" s="117">
        <f t="shared" si="38"/>
        <v>1.8750000000000003E-2</v>
      </c>
      <c r="AN45" s="2">
        <f>IF('Forward Curve'!$E$14=DataValidation!$A$2,Vols!$AM45,IF('Forward Curve'!$E$14=DataValidation!$A$3,Vols!$AM45+(Vols!$Y45-Vols!$X45),IF('Forward Curve'!$E$14=DataValidation!$A$5,Vols!$AM45+(Vols!$AA45-Vols!$X45),IF('Forward Curve'!$E$14=DataValidation!$A$6,Vols!$AM45+(Vols!$AF45-Vols!$X45),IF('Forward Curve'!$E$14=DataValidation!$A$4,Vols!$AM45+(Vols!$Z45-Vols!$X45),IF('Forward Curve'!$E$14=DataValidation!$A$7,Vols!$AM45+(Vols!$AY45-Vols!$X45)))))))</f>
        <v>1.8750000000000003E-2</v>
      </c>
      <c r="AO45" s="2">
        <f>IF('Forward Curve'!$E$14=DataValidation!$A$2,$X45+0.0025,IF('Forward Curve'!$E$14=DataValidation!$A$3,$Y45+0.0025,IF('Forward Curve'!$E$14=DataValidation!$A$5,Vols!$AA45+0.0025,IF('Forward Curve'!$E$14=DataValidation!$A$6,Vols!$AF45+0.0025,IF('Forward Curve'!$E$14=DataValidation!$A$4,Vols!$Z45+0.0025,IF('Forward Curve'!$E$14=DataValidation!$A$7,Vols!$AY45+0.0025,""))))))</f>
        <v>1.7590499999999998E-2</v>
      </c>
      <c r="AP45" s="2">
        <f>IF('Forward Curve'!$E$14=DataValidation!$A$2,$X45+0.005,IF('Forward Curve'!$E$14=DataValidation!$A$3,$Y45+0.005,IF('Forward Curve'!$E$14=DataValidation!$A$5,Vols!$AA45+0.005,IF('Forward Curve'!$E$14=DataValidation!$A$6,Vols!$AF45+0.005,IF('Forward Curve'!$E$14=DataValidation!$A$4,Vols!$Z45+0.005,IF('Forward Curve'!$E$14=DataValidation!$A$7,Vols!$AY45+0.005,""))))))</f>
        <v>2.0090500000000001E-2</v>
      </c>
      <c r="AR45" s="58">
        <f>IF('Forward Curve'!$E$15=DataValidation!$B$2,Vols!$AK45,IF('Forward Curve'!$E$15=DataValidation!$B$3,Vols!$AJ45,IF('Forward Curve'!$E$15=DataValidation!$B$4,Vols!$AI45,IF('Forward Curve'!$E$15=DataValidation!$B$5,Vols!$AH45,IF('Forward Curve'!$E$15=DataValidation!$B$7,$AN45,IF('Forward Curve'!$E$15=DataValidation!$B$8,Vols!$AO45,IF('Forward Curve'!$E$15=DataValidation!$B$9,Vols!$AP45,"ERROR")))))))</f>
        <v>3.8199250047636503E-2</v>
      </c>
      <c r="AS45" s="58"/>
      <c r="AT45" s="59"/>
      <c r="AU45" s="68">
        <v>40</v>
      </c>
      <c r="AV45" s="70">
        <f t="shared" si="19"/>
        <v>45744</v>
      </c>
      <c r="AW45" s="87">
        <f t="shared" si="5"/>
        <v>1.6382799999999999E-2</v>
      </c>
      <c r="AY45" s="2">
        <f t="shared" si="29"/>
        <v>1.7650749166666681E-2</v>
      </c>
      <c r="BA45" s="3">
        <f t="shared" si="30"/>
        <v>1.265074916666668E-2</v>
      </c>
      <c r="BB45" s="3">
        <f t="shared" si="31"/>
        <v>1.515074916666668E-2</v>
      </c>
      <c r="BC45" s="3">
        <f t="shared" si="32"/>
        <v>2.015074916666668E-2</v>
      </c>
      <c r="BD45" s="3">
        <f t="shared" si="33"/>
        <v>2.2650749166666682E-2</v>
      </c>
      <c r="BF45" s="2">
        <f>IF('Forward Curve'!$E$16=DataValidation!$B$11,Vols!BA45,IF('Forward Curve'!$E$16=DataValidation!$B$12,Vols!BB45,IF('Forward Curve'!$E$16=DataValidation!$B$13,Vols!BC45,IF('Forward Curve'!$E$16=DataValidation!$B$14,Vols!BD45,""))))</f>
        <v>2.015074916666668E-2</v>
      </c>
    </row>
    <row r="46" spans="2:58" x14ac:dyDescent="0.25">
      <c r="B46" s="71">
        <f t="shared" si="11"/>
        <v>45775</v>
      </c>
      <c r="C46" s="78">
        <v>84.44</v>
      </c>
      <c r="D46" s="2"/>
      <c r="E46" s="79">
        <v>1.50908</v>
      </c>
      <c r="F46" s="79">
        <v>1.6529499999999999</v>
      </c>
      <c r="G46" s="79">
        <v>1.6540299999999999</v>
      </c>
      <c r="H46" s="80">
        <v>4.5258200000000004</v>
      </c>
      <c r="I46" s="83"/>
      <c r="J46" s="106">
        <v>45775</v>
      </c>
      <c r="K46" s="107">
        <v>1.3771800000000001</v>
      </c>
      <c r="L46" s="83"/>
      <c r="M46" s="68">
        <f t="shared" si="34"/>
        <v>121</v>
      </c>
      <c r="N46" s="69">
        <v>2.0018600000000002</v>
      </c>
      <c r="O46" s="68">
        <f t="shared" si="35"/>
        <v>122</v>
      </c>
      <c r="P46" s="69">
        <v>2.0079500000000001</v>
      </c>
      <c r="Q46" s="68">
        <f t="shared" si="36"/>
        <v>123</v>
      </c>
      <c r="R46" s="69">
        <v>2.0078399999999998</v>
      </c>
      <c r="S46" s="83"/>
      <c r="U46" s="71">
        <f>'Forward Curve'!$G46</f>
        <v>45775</v>
      </c>
      <c r="V46" s="84">
        <f t="shared" si="24"/>
        <v>0.84439999999999993</v>
      </c>
      <c r="W46" s="58"/>
      <c r="X46" s="58">
        <f t="shared" si="25"/>
        <v>1.50908E-2</v>
      </c>
      <c r="Y46" s="58">
        <f t="shared" si="26"/>
        <v>1.6529499999999999E-2</v>
      </c>
      <c r="Z46" s="58">
        <f t="shared" si="27"/>
        <v>1.6540299999999997E-2</v>
      </c>
      <c r="AA46" s="86">
        <f t="shared" si="28"/>
        <v>4.5258200000000005E-2</v>
      </c>
      <c r="AB46" s="86"/>
      <c r="AC46" s="113">
        <f t="shared" si="16"/>
        <v>44600</v>
      </c>
      <c r="AD46" s="114">
        <f t="shared" si="17"/>
        <v>6.1569999999999995E-4</v>
      </c>
      <c r="AE46" s="113">
        <f t="shared" si="18"/>
        <v>45775</v>
      </c>
      <c r="AF46" s="115">
        <f t="shared" si="15"/>
        <v>1.3771800000000001E-2</v>
      </c>
      <c r="AG46" s="3"/>
      <c r="AH46" s="2">
        <f>IF('Forward Curve'!$E$14=DataValidation!$A$2,Vols!$X46*(1-(SQRT(YEARFRAC($U$6,$U46,2))*(2*$V46))),IF('Forward Curve'!$E$14=DataValidation!$A$3,Vols!$Y46*(1-(SQRT(YEARFRAC($U$6,$U46,2))*(2*$V46))),IF('Forward Curve'!$E$14=DataValidation!$A$5,Vols!$X46*(1-(SQRT(YEARFRAC($U$6,$U46,2))*(2*$V46)))+0.03,IF('Forward Curve'!$E$14=DataValidation!$A$6,Vols!$AF46*(1-(SQRT(YEARFRAC($U$6,$U46,2))*(2*$V46))),IF('Forward Curve'!$E$14=DataValidation!$A$4,Vols!$Z46*(1-(SQRT(YEARFRAC($U$6,$U46,2))*(2*$V46))),IF('Forward Curve'!$E$14=DataValidation!$A$7,Vols!$AY46*(1-(SQRT(YEARFRAC($U$6,$U46,2))*(2*$V46))),""))))))</f>
        <v>-3.1728764775842994E-2</v>
      </c>
      <c r="AI46" s="2">
        <f>IF('Forward Curve'!$E$14=DataValidation!$A$2,Vols!$X46*(1-(SQRT(YEARFRAC($U$6,$U46,2))*(1*$V46))),IF('Forward Curve'!$E$14=DataValidation!$A$3,Vols!$Y46*(1-(SQRT(YEARFRAC($U$6,$U46,2))*(1*$V46))),IF('Forward Curve'!$E$14=DataValidation!$A$5,Vols!$X46*(1-(SQRT(YEARFRAC($U$6,$U46,2))*(1*$V46)))+0.03,IF('Forward Curve'!$E$14=DataValidation!$A$6,Vols!$AF46*(1-(SQRT(YEARFRAC($U$6,$U46,2))*(1*$V46))),IF('Forward Curve'!$E$14=DataValidation!$A$4,Vols!$Z46*(1-(SQRT(YEARFRAC($U$6,$U46,2))*(1*$V46))),IF('Forward Curve'!$E$14=DataValidation!$A$7,Vols!$AY46*(1-(SQRT(YEARFRAC($U$6,$U46,2))*(1*$V46))),""))))))</f>
        <v>-8.3189823879214961E-3</v>
      </c>
      <c r="AJ46" s="2">
        <f>IF('Forward Curve'!$E$14=DataValidation!$A$2,Vols!$X46*(1+(SQRT(YEARFRAC($U$6,$U46,2))*(1*$V46))),IF('Forward Curve'!$E$14=DataValidation!$A$3,Vols!$Y46*(1+(SQRT(YEARFRAC($U$6,$U46,2))*(1*$V46))),IF('Forward Curve'!$E$14=DataValidation!$A$5,Vols!$X46*(1+(SQRT(YEARFRAC($U$6,$U46,2))*(1*$V46)))+0.03,IF('Forward Curve'!$E$14=DataValidation!$A$6,Vols!$AF46*(1+(SQRT(YEARFRAC($U$6,$U46,2))*(1*$V46))),IF('Forward Curve'!$E$14=DataValidation!$A$4,Vols!$Z46*(1+(SQRT(YEARFRAC($U$6,$U46,2))*(1*$V46))),IF('Forward Curve'!$E$14=DataValidation!$A$7,Vols!$AY46*(1+(SQRT(YEARFRAC($U$6,$U46,2))*(1*$V46))),""))))))</f>
        <v>3.8500582387921492E-2</v>
      </c>
      <c r="AK46" s="2">
        <f>IF('Forward Curve'!$E$14=DataValidation!$A$2,Vols!$X46*(1+(SQRT(YEARFRAC($U$6,$U46,2))*(2*$V46))),IF('Forward Curve'!$E$14=DataValidation!$A$3,Vols!$Y46*(1+(SQRT(YEARFRAC($U$6,$U46,2))*(2*$V46))),IF('Forward Curve'!$E$14=DataValidation!$A$5,Vols!$X46*(1+(SQRT(YEARFRAC($U$6,$U46,2))*(2*$V46)))+0.03,IF('Forward Curve'!$E$14=DataValidation!$A$6,Vols!$AF46*(1+(SQRT(YEARFRAC($U$6,$U46,2))*(2*$V46))),IF('Forward Curve'!$E$14=DataValidation!$A$4,Vols!$Z46*(1+(SQRT(YEARFRAC($U$6,$U46,2))*(2*$V46))),IF('Forward Curve'!$E$14=DataValidation!$A$7,Vols!$AY46*(1+(SQRT(YEARFRAC($U$6,$U46,2))*(2*$V46))),""))))))</f>
        <v>6.1910364775842983E-2</v>
      </c>
      <c r="AM46" s="117">
        <f t="shared" si="38"/>
        <v>1.9375000000000003E-2</v>
      </c>
      <c r="AN46" s="2">
        <f>IF('Forward Curve'!$E$14=DataValidation!$A$2,Vols!$AM46,IF('Forward Curve'!$E$14=DataValidation!$A$3,Vols!$AM46+(Vols!$Y46-Vols!$X46),IF('Forward Curve'!$E$14=DataValidation!$A$5,Vols!$AM46+(Vols!$AA46-Vols!$X46),IF('Forward Curve'!$E$14=DataValidation!$A$6,Vols!$AM46+(Vols!$AF46-Vols!$X46),IF('Forward Curve'!$E$14=DataValidation!$A$4,Vols!$AM46+(Vols!$Z46-Vols!$X46),IF('Forward Curve'!$E$14=DataValidation!$A$7,Vols!$AM46+(Vols!$AY46-Vols!$X46)))))))</f>
        <v>1.9375000000000003E-2</v>
      </c>
      <c r="AO46" s="2">
        <f>IF('Forward Curve'!$E$14=DataValidation!$A$2,$X46+0.0025,IF('Forward Curve'!$E$14=DataValidation!$A$3,$Y46+0.0025,IF('Forward Curve'!$E$14=DataValidation!$A$5,Vols!$AA46+0.0025,IF('Forward Curve'!$E$14=DataValidation!$A$6,Vols!$AF46+0.0025,IF('Forward Curve'!$E$14=DataValidation!$A$4,Vols!$Z46+0.0025,IF('Forward Curve'!$E$14=DataValidation!$A$7,Vols!$AY46+0.0025,""))))))</f>
        <v>1.75908E-2</v>
      </c>
      <c r="AP46" s="2">
        <f>IF('Forward Curve'!$E$14=DataValidation!$A$2,$X46+0.005,IF('Forward Curve'!$E$14=DataValidation!$A$3,$Y46+0.005,IF('Forward Curve'!$E$14=DataValidation!$A$5,Vols!$AA46+0.005,IF('Forward Curve'!$E$14=DataValidation!$A$6,Vols!$AF46+0.005,IF('Forward Curve'!$E$14=DataValidation!$A$4,Vols!$Z46+0.005,IF('Forward Curve'!$E$14=DataValidation!$A$7,Vols!$AY46+0.005,""))))))</f>
        <v>2.0090799999999999E-2</v>
      </c>
      <c r="AR46" s="58">
        <f>IF('Forward Curve'!$E$15=DataValidation!$B$2,Vols!$AK46,IF('Forward Curve'!$E$15=DataValidation!$B$3,Vols!$AJ46,IF('Forward Curve'!$E$15=DataValidation!$B$4,Vols!$AI46,IF('Forward Curve'!$E$15=DataValidation!$B$5,Vols!$AH46,IF('Forward Curve'!$E$15=DataValidation!$B$7,$AN46,IF('Forward Curve'!$E$15=DataValidation!$B$8,Vols!$AO46,IF('Forward Curve'!$E$15=DataValidation!$B$9,Vols!$AP46,"ERROR")))))))</f>
        <v>3.8500582387921492E-2</v>
      </c>
      <c r="AS46" s="58"/>
      <c r="AT46" s="59"/>
      <c r="AU46" s="68">
        <v>41</v>
      </c>
      <c r="AV46" s="70">
        <f t="shared" si="19"/>
        <v>45775</v>
      </c>
      <c r="AW46" s="87">
        <f t="shared" si="5"/>
        <v>1.6382500000000001E-2</v>
      </c>
      <c r="AY46" s="2">
        <f t="shared" si="29"/>
        <v>1.7679385833333349E-2</v>
      </c>
      <c r="BA46" s="3">
        <f t="shared" si="30"/>
        <v>1.2679385833333348E-2</v>
      </c>
      <c r="BB46" s="3">
        <f t="shared" si="31"/>
        <v>1.5179385833333349E-2</v>
      </c>
      <c r="BC46" s="3">
        <f t="shared" si="32"/>
        <v>2.0179385833333348E-2</v>
      </c>
      <c r="BD46" s="3">
        <f t="shared" si="33"/>
        <v>2.267938583333335E-2</v>
      </c>
      <c r="BF46" s="2">
        <f>IF('Forward Curve'!$E$16=DataValidation!$B$11,Vols!BA46,IF('Forward Curve'!$E$16=DataValidation!$B$12,Vols!BB46,IF('Forward Curve'!$E$16=DataValidation!$B$13,Vols!BC46,IF('Forward Curve'!$E$16=DataValidation!$B$14,Vols!BD46,""))))</f>
        <v>2.0179385833333348E-2</v>
      </c>
    </row>
    <row r="47" spans="2:58" x14ac:dyDescent="0.25">
      <c r="B47" s="71">
        <f t="shared" si="11"/>
        <v>45805</v>
      </c>
      <c r="C47" s="78">
        <v>84.44</v>
      </c>
      <c r="D47" s="2"/>
      <c r="E47" s="79">
        <v>1.50905</v>
      </c>
      <c r="F47" s="79">
        <v>1.6529499999999999</v>
      </c>
      <c r="G47" s="79">
        <v>1.6540699999999999</v>
      </c>
      <c r="H47" s="80">
        <v>4.52156</v>
      </c>
      <c r="I47" s="83"/>
      <c r="J47" s="106">
        <v>45805</v>
      </c>
      <c r="K47" s="107">
        <v>1.37721</v>
      </c>
      <c r="L47" s="83"/>
      <c r="M47" s="68">
        <f t="shared" si="34"/>
        <v>124</v>
      </c>
      <c r="N47" s="69">
        <v>2.0080100000000001</v>
      </c>
      <c r="O47" s="68">
        <f t="shared" si="35"/>
        <v>125</v>
      </c>
      <c r="P47" s="69">
        <v>2.0079500000000001</v>
      </c>
      <c r="Q47" s="68">
        <f t="shared" si="36"/>
        <v>126</v>
      </c>
      <c r="R47" s="69">
        <v>2.0080100000000001</v>
      </c>
      <c r="S47" s="83"/>
      <c r="U47" s="71">
        <f>'Forward Curve'!$G47</f>
        <v>45805</v>
      </c>
      <c r="V47" s="84">
        <f t="shared" si="24"/>
        <v>0.84439999999999993</v>
      </c>
      <c r="W47" s="58"/>
      <c r="X47" s="58">
        <f t="shared" si="25"/>
        <v>1.50905E-2</v>
      </c>
      <c r="Y47" s="58">
        <f t="shared" si="26"/>
        <v>1.6529499999999999E-2</v>
      </c>
      <c r="Z47" s="58">
        <f t="shared" si="27"/>
        <v>1.6540699999999998E-2</v>
      </c>
      <c r="AA47" s="86">
        <f t="shared" si="28"/>
        <v>4.5215600000000002E-2</v>
      </c>
      <c r="AB47" s="86"/>
      <c r="AC47" s="113">
        <f t="shared" si="16"/>
        <v>44601</v>
      </c>
      <c r="AD47" s="114">
        <f t="shared" si="17"/>
        <v>6.1569999999999995E-4</v>
      </c>
      <c r="AE47" s="113">
        <f t="shared" si="18"/>
        <v>45805</v>
      </c>
      <c r="AF47" s="115">
        <f t="shared" si="15"/>
        <v>1.3772100000000001E-2</v>
      </c>
      <c r="AG47" s="3"/>
      <c r="AH47" s="2">
        <f>IF('Forward Curve'!$E$14=DataValidation!$A$2,Vols!$X47*(1-(SQRT(YEARFRAC($U$6,$U47,2))*(2*$V47))),IF('Forward Curve'!$E$14=DataValidation!$A$3,Vols!$Y47*(1-(SQRT(YEARFRAC($U$6,$U47,2))*(2*$V47))),IF('Forward Curve'!$E$14=DataValidation!$A$5,Vols!$X47*(1-(SQRT(YEARFRAC($U$6,$U47,2))*(2*$V47)))+0.03,IF('Forward Curve'!$E$14=DataValidation!$A$6,Vols!$AF47*(1-(SQRT(YEARFRAC($U$6,$U47,2))*(2*$V47))),IF('Forward Curve'!$E$14=DataValidation!$A$4,Vols!$Z47*(1-(SQRT(YEARFRAC($U$6,$U47,2))*(2*$V47))),IF('Forward Curve'!$E$14=DataValidation!$A$7,Vols!$AY47*(1-(SQRT(YEARFRAC($U$6,$U47,2))*(2*$V47))),""))))))</f>
        <v>-3.2302617277101132E-2</v>
      </c>
      <c r="AI47" s="2">
        <f>IF('Forward Curve'!$E$14=DataValidation!$A$2,Vols!$X47*(1-(SQRT(YEARFRAC($U$6,$U47,2))*(1*$V47))),IF('Forward Curve'!$E$14=DataValidation!$A$3,Vols!$Y47*(1-(SQRT(YEARFRAC($U$6,$U47,2))*(1*$V47))),IF('Forward Curve'!$E$14=DataValidation!$A$5,Vols!$X47*(1-(SQRT(YEARFRAC($U$6,$U47,2))*(1*$V47)))+0.03,IF('Forward Curve'!$E$14=DataValidation!$A$6,Vols!$AF47*(1-(SQRT(YEARFRAC($U$6,$U47,2))*(1*$V47))),IF('Forward Curve'!$E$14=DataValidation!$A$4,Vols!$Z47*(1-(SQRT(YEARFRAC($U$6,$U47,2))*(1*$V47))),IF('Forward Curve'!$E$14=DataValidation!$A$7,Vols!$AY47*(1-(SQRT(YEARFRAC($U$6,$U47,2))*(1*$V47))),""))))))</f>
        <v>-8.6060586385505646E-3</v>
      </c>
      <c r="AJ47" s="2">
        <f>IF('Forward Curve'!$E$14=DataValidation!$A$2,Vols!$X47*(1+(SQRT(YEARFRAC($U$6,$U47,2))*(1*$V47))),IF('Forward Curve'!$E$14=DataValidation!$A$3,Vols!$Y47*(1+(SQRT(YEARFRAC($U$6,$U47,2))*(1*$V47))),IF('Forward Curve'!$E$14=DataValidation!$A$5,Vols!$X47*(1+(SQRT(YEARFRAC($U$6,$U47,2))*(1*$V47)))+0.03,IF('Forward Curve'!$E$14=DataValidation!$A$6,Vols!$AF47*(1+(SQRT(YEARFRAC($U$6,$U47,2))*(1*$V47))),IF('Forward Curve'!$E$14=DataValidation!$A$4,Vols!$Z47*(1+(SQRT(YEARFRAC($U$6,$U47,2))*(1*$V47))),IF('Forward Curve'!$E$14=DataValidation!$A$7,Vols!$AY47*(1+(SQRT(YEARFRAC($U$6,$U47,2))*(1*$V47))),""))))))</f>
        <v>3.8787058638550566E-2</v>
      </c>
      <c r="AK47" s="2">
        <f>IF('Forward Curve'!$E$14=DataValidation!$A$2,Vols!$X47*(1+(SQRT(YEARFRAC($U$6,$U47,2))*(2*$V47))),IF('Forward Curve'!$E$14=DataValidation!$A$3,Vols!$Y47*(1+(SQRT(YEARFRAC($U$6,$U47,2))*(2*$V47))),IF('Forward Curve'!$E$14=DataValidation!$A$5,Vols!$X47*(1+(SQRT(YEARFRAC($U$6,$U47,2))*(2*$V47)))+0.03,IF('Forward Curve'!$E$14=DataValidation!$A$6,Vols!$AF47*(1+(SQRT(YEARFRAC($U$6,$U47,2))*(2*$V47))),IF('Forward Curve'!$E$14=DataValidation!$A$4,Vols!$Z47*(1+(SQRT(YEARFRAC($U$6,$U47,2))*(2*$V47))),IF('Forward Curve'!$E$14=DataValidation!$A$7,Vols!$AY47*(1+(SQRT(YEARFRAC($U$6,$U47,2))*(2*$V47))),""))))))</f>
        <v>6.2483617277101132E-2</v>
      </c>
      <c r="AM47" s="117">
        <f t="shared" si="38"/>
        <v>2.0000000000000004E-2</v>
      </c>
      <c r="AN47" s="2">
        <f>IF('Forward Curve'!$E$14=DataValidation!$A$2,Vols!$AM47,IF('Forward Curve'!$E$14=DataValidation!$A$3,Vols!$AM47+(Vols!$Y47-Vols!$X47),IF('Forward Curve'!$E$14=DataValidation!$A$5,Vols!$AM47+(Vols!$AA47-Vols!$X47),IF('Forward Curve'!$E$14=DataValidation!$A$6,Vols!$AM47+(Vols!$AF47-Vols!$X47),IF('Forward Curve'!$E$14=DataValidation!$A$4,Vols!$AM47+(Vols!$Z47-Vols!$X47),IF('Forward Curve'!$E$14=DataValidation!$A$7,Vols!$AM47+(Vols!$AY47-Vols!$X47)))))))</f>
        <v>2.0000000000000004E-2</v>
      </c>
      <c r="AO47" s="2">
        <f>IF('Forward Curve'!$E$14=DataValidation!$A$2,$X47+0.0025,IF('Forward Curve'!$E$14=DataValidation!$A$3,$Y47+0.0025,IF('Forward Curve'!$E$14=DataValidation!$A$5,Vols!$AA47+0.0025,IF('Forward Curve'!$E$14=DataValidation!$A$6,Vols!$AF47+0.0025,IF('Forward Curve'!$E$14=DataValidation!$A$4,Vols!$Z47+0.0025,IF('Forward Curve'!$E$14=DataValidation!$A$7,Vols!$AY47+0.0025,""))))))</f>
        <v>1.7590499999999998E-2</v>
      </c>
      <c r="AP47" s="2">
        <f>IF('Forward Curve'!$E$14=DataValidation!$A$2,$X47+0.005,IF('Forward Curve'!$E$14=DataValidation!$A$3,$Y47+0.005,IF('Forward Curve'!$E$14=DataValidation!$A$5,Vols!$AA47+0.005,IF('Forward Curve'!$E$14=DataValidation!$A$6,Vols!$AF47+0.005,IF('Forward Curve'!$E$14=DataValidation!$A$4,Vols!$Z47+0.005,IF('Forward Curve'!$E$14=DataValidation!$A$7,Vols!$AY47+0.005,""))))))</f>
        <v>2.0090500000000001E-2</v>
      </c>
      <c r="AR47" s="58">
        <f>IF('Forward Curve'!$E$15=DataValidation!$B$2,Vols!$AK47,IF('Forward Curve'!$E$15=DataValidation!$B$3,Vols!$AJ47,IF('Forward Curve'!$E$15=DataValidation!$B$4,Vols!$AI47,IF('Forward Curve'!$E$15=DataValidation!$B$5,Vols!$AH47,IF('Forward Curve'!$E$15=DataValidation!$B$7,$AN47,IF('Forward Curve'!$E$15=DataValidation!$B$8,Vols!$AO47,IF('Forward Curve'!$E$15=DataValidation!$B$9,Vols!$AP47,"ERROR")))))))</f>
        <v>3.8787058638550566E-2</v>
      </c>
      <c r="AS47" s="58"/>
      <c r="AT47" s="59"/>
      <c r="AU47" s="68">
        <v>42</v>
      </c>
      <c r="AV47" s="70">
        <f t="shared" si="19"/>
        <v>45805</v>
      </c>
      <c r="AW47" s="87">
        <f t="shared" si="5"/>
        <v>1.63821E-2</v>
      </c>
      <c r="AY47" s="2">
        <f t="shared" si="29"/>
        <v>1.7708025000000016E-2</v>
      </c>
      <c r="BA47" s="3">
        <f t="shared" si="30"/>
        <v>1.2708025000000015E-2</v>
      </c>
      <c r="BB47" s="3">
        <f t="shared" si="31"/>
        <v>1.5208025000000016E-2</v>
      </c>
      <c r="BC47" s="3">
        <f t="shared" si="32"/>
        <v>2.0208025000000015E-2</v>
      </c>
      <c r="BD47" s="3">
        <f t="shared" si="33"/>
        <v>2.2708025000000017E-2</v>
      </c>
      <c r="BF47" s="2">
        <f>IF('Forward Curve'!$E$16=DataValidation!$B$11,Vols!BA47,IF('Forward Curve'!$E$16=DataValidation!$B$12,Vols!BB47,IF('Forward Curve'!$E$16=DataValidation!$B$13,Vols!BC47,IF('Forward Curve'!$E$16=DataValidation!$B$14,Vols!BD47,""))))</f>
        <v>2.0208025000000015E-2</v>
      </c>
    </row>
    <row r="48" spans="2:58" x14ac:dyDescent="0.25">
      <c r="B48" s="71">
        <f t="shared" si="11"/>
        <v>45836</v>
      </c>
      <c r="C48" s="78">
        <v>84.44</v>
      </c>
      <c r="D48" s="2"/>
      <c r="E48" s="79">
        <v>1.5091399999999999</v>
      </c>
      <c r="F48" s="79">
        <v>1.65324</v>
      </c>
      <c r="G48" s="79">
        <v>1.6540699999999999</v>
      </c>
      <c r="H48" s="80">
        <v>4.5255099999999997</v>
      </c>
      <c r="I48" s="83"/>
      <c r="J48" s="106">
        <v>45834</v>
      </c>
      <c r="K48" s="107">
        <v>1.37721</v>
      </c>
      <c r="L48" s="83"/>
      <c r="M48" s="68">
        <f t="shared" si="34"/>
        <v>127</v>
      </c>
      <c r="N48" s="69">
        <v>2.0080100000000001</v>
      </c>
      <c r="O48" s="68">
        <f t="shared" si="35"/>
        <v>128</v>
      </c>
      <c r="P48" s="69">
        <v>2.0079500000000001</v>
      </c>
      <c r="Q48" s="68">
        <f t="shared" si="36"/>
        <v>129</v>
      </c>
      <c r="R48" s="69">
        <v>2.0079500000000001</v>
      </c>
      <c r="S48" s="83"/>
      <c r="U48" s="71">
        <f>'Forward Curve'!$G48</f>
        <v>45836</v>
      </c>
      <c r="V48" s="84">
        <f t="shared" si="24"/>
        <v>0.84439999999999993</v>
      </c>
      <c r="W48" s="58"/>
      <c r="X48" s="58">
        <f t="shared" si="25"/>
        <v>1.50914E-2</v>
      </c>
      <c r="Y48" s="58">
        <f t="shared" si="26"/>
        <v>1.6532399999999999E-2</v>
      </c>
      <c r="Z48" s="58">
        <f t="shared" si="27"/>
        <v>1.6540699999999998E-2</v>
      </c>
      <c r="AA48" s="86">
        <f t="shared" si="28"/>
        <v>4.5255099999999999E-2</v>
      </c>
      <c r="AB48" s="86"/>
      <c r="AC48" s="113">
        <f t="shared" si="16"/>
        <v>44602</v>
      </c>
      <c r="AD48" s="114">
        <f t="shared" si="17"/>
        <v>6.1569999999999995E-4</v>
      </c>
      <c r="AE48" s="113">
        <f t="shared" si="18"/>
        <v>45836</v>
      </c>
      <c r="AF48" s="115">
        <f t="shared" si="15"/>
        <v>1.3772100000000001E-2</v>
      </c>
      <c r="AG48" s="3"/>
      <c r="AH48" s="2">
        <f>IF('Forward Curve'!$E$14=DataValidation!$A$2,Vols!$X48*(1-(SQRT(YEARFRAC($U$6,$U48,2))*(2*$V48))),IF('Forward Curve'!$E$14=DataValidation!$A$3,Vols!$Y48*(1-(SQRT(YEARFRAC($U$6,$U48,2))*(2*$V48))),IF('Forward Curve'!$E$14=DataValidation!$A$5,Vols!$X48*(1-(SQRT(YEARFRAC($U$6,$U48,2))*(2*$V48)))+0.03,IF('Forward Curve'!$E$14=DataValidation!$A$6,Vols!$AF48*(1-(SQRT(YEARFRAC($U$6,$U48,2))*(2*$V48))),IF('Forward Curve'!$E$14=DataValidation!$A$4,Vols!$Z48*(1-(SQRT(YEARFRAC($U$6,$U48,2))*(2*$V48))),IF('Forward Curve'!$E$14=DataValidation!$A$7,Vols!$AY48*(1-(SQRT(YEARFRAC($U$6,$U48,2))*(2*$V48))),""))))))</f>
        <v>-3.2890985697708701E-2</v>
      </c>
      <c r="AI48" s="2">
        <f>IF('Forward Curve'!$E$14=DataValidation!$A$2,Vols!$X48*(1-(SQRT(YEARFRAC($U$6,$U48,2))*(1*$V48))),IF('Forward Curve'!$E$14=DataValidation!$A$3,Vols!$Y48*(1-(SQRT(YEARFRAC($U$6,$U48,2))*(1*$V48))),IF('Forward Curve'!$E$14=DataValidation!$A$5,Vols!$X48*(1-(SQRT(YEARFRAC($U$6,$U48,2))*(1*$V48)))+0.03,IF('Forward Curve'!$E$14=DataValidation!$A$6,Vols!$AF48*(1-(SQRT(YEARFRAC($U$6,$U48,2))*(1*$V48))),IF('Forward Curve'!$E$14=DataValidation!$A$4,Vols!$Z48*(1-(SQRT(YEARFRAC($U$6,$U48,2))*(1*$V48))),IF('Forward Curve'!$E$14=DataValidation!$A$7,Vols!$AY48*(1-(SQRT(YEARFRAC($U$6,$U48,2))*(1*$V48))),""))))))</f>
        <v>-8.8997928488543498E-3</v>
      </c>
      <c r="AJ48" s="2">
        <f>IF('Forward Curve'!$E$14=DataValidation!$A$2,Vols!$X48*(1+(SQRT(YEARFRAC($U$6,$U48,2))*(1*$V48))),IF('Forward Curve'!$E$14=DataValidation!$A$3,Vols!$Y48*(1+(SQRT(YEARFRAC($U$6,$U48,2))*(1*$V48))),IF('Forward Curve'!$E$14=DataValidation!$A$5,Vols!$X48*(1+(SQRT(YEARFRAC($U$6,$U48,2))*(1*$V48)))+0.03,IF('Forward Curve'!$E$14=DataValidation!$A$6,Vols!$AF48*(1+(SQRT(YEARFRAC($U$6,$U48,2))*(1*$V48))),IF('Forward Curve'!$E$14=DataValidation!$A$4,Vols!$Z48*(1+(SQRT(YEARFRAC($U$6,$U48,2))*(1*$V48))),IF('Forward Curve'!$E$14=DataValidation!$A$7,Vols!$AY48*(1+(SQRT(YEARFRAC($U$6,$U48,2))*(1*$V48))),""))))))</f>
        <v>3.9082592848854354E-2</v>
      </c>
      <c r="AK48" s="2">
        <f>IF('Forward Curve'!$E$14=DataValidation!$A$2,Vols!$X48*(1+(SQRT(YEARFRAC($U$6,$U48,2))*(2*$V48))),IF('Forward Curve'!$E$14=DataValidation!$A$3,Vols!$Y48*(1+(SQRT(YEARFRAC($U$6,$U48,2))*(2*$V48))),IF('Forward Curve'!$E$14=DataValidation!$A$5,Vols!$X48*(1+(SQRT(YEARFRAC($U$6,$U48,2))*(2*$V48)))+0.03,IF('Forward Curve'!$E$14=DataValidation!$A$6,Vols!$AF48*(1+(SQRT(YEARFRAC($U$6,$U48,2))*(2*$V48))),IF('Forward Curve'!$E$14=DataValidation!$A$4,Vols!$Z48*(1+(SQRT(YEARFRAC($U$6,$U48,2))*(2*$V48))),IF('Forward Curve'!$E$14=DataValidation!$A$7,Vols!$AY48*(1+(SQRT(YEARFRAC($U$6,$U48,2))*(2*$V48))),""))))))</f>
        <v>6.3073785697708704E-2</v>
      </c>
      <c r="AM48" s="117">
        <f>(($AM$55-$AM$43)*(1/12))+AM47</f>
        <v>2.0625000000000004E-2</v>
      </c>
      <c r="AN48" s="2">
        <f>IF('Forward Curve'!$E$14=DataValidation!$A$2,Vols!$AM48,IF('Forward Curve'!$E$14=DataValidation!$A$3,Vols!$AM48+(Vols!$Y48-Vols!$X48),IF('Forward Curve'!$E$14=DataValidation!$A$5,Vols!$AM48+(Vols!$AA48-Vols!$X48),IF('Forward Curve'!$E$14=DataValidation!$A$6,Vols!$AM48+(Vols!$AF48-Vols!$X48),IF('Forward Curve'!$E$14=DataValidation!$A$4,Vols!$AM48+(Vols!$Z48-Vols!$X48),IF('Forward Curve'!$E$14=DataValidation!$A$7,Vols!$AM48+(Vols!$AY48-Vols!$X48)))))))</f>
        <v>2.0625000000000004E-2</v>
      </c>
      <c r="AO48" s="2">
        <f>IF('Forward Curve'!$E$14=DataValidation!$A$2,$X48+0.0025,IF('Forward Curve'!$E$14=DataValidation!$A$3,$Y48+0.0025,IF('Forward Curve'!$E$14=DataValidation!$A$5,Vols!$AA48+0.0025,IF('Forward Curve'!$E$14=DataValidation!$A$6,Vols!$AF48+0.0025,IF('Forward Curve'!$E$14=DataValidation!$A$4,Vols!$Z48+0.0025,IF('Forward Curve'!$E$14=DataValidation!$A$7,Vols!$AY48+0.0025,""))))))</f>
        <v>1.75914E-2</v>
      </c>
      <c r="AP48" s="2">
        <f>IF('Forward Curve'!$E$14=DataValidation!$A$2,$X48+0.005,IF('Forward Curve'!$E$14=DataValidation!$A$3,$Y48+0.005,IF('Forward Curve'!$E$14=DataValidation!$A$5,Vols!$AA48+0.005,IF('Forward Curve'!$E$14=DataValidation!$A$6,Vols!$AF48+0.005,IF('Forward Curve'!$E$14=DataValidation!$A$4,Vols!$Z48+0.005,IF('Forward Curve'!$E$14=DataValidation!$A$7,Vols!$AY48+0.005,""))))))</f>
        <v>2.0091399999999999E-2</v>
      </c>
      <c r="AR48" s="58">
        <f>IF('Forward Curve'!$E$15=DataValidation!$B$2,Vols!$AK48,IF('Forward Curve'!$E$15=DataValidation!$B$3,Vols!$AJ48,IF('Forward Curve'!$E$15=DataValidation!$B$4,Vols!$AI48,IF('Forward Curve'!$E$15=DataValidation!$B$5,Vols!$AH48,IF('Forward Curve'!$E$15=DataValidation!$B$7,$AN48,IF('Forward Curve'!$E$15=DataValidation!$B$8,Vols!$AO48,IF('Forward Curve'!$E$15=DataValidation!$B$9,Vols!$AP48,"ERROR")))))))</f>
        <v>3.9082592848854354E-2</v>
      </c>
      <c r="AS48" s="58"/>
      <c r="AT48" s="59"/>
      <c r="AU48" s="68">
        <v>43</v>
      </c>
      <c r="AV48" s="70">
        <f t="shared" si="19"/>
        <v>45836</v>
      </c>
      <c r="AW48" s="87">
        <f t="shared" si="5"/>
        <v>1.6382799999999999E-2</v>
      </c>
      <c r="AY48" s="2">
        <f t="shared" si="29"/>
        <v>1.7736671666666683E-2</v>
      </c>
      <c r="BA48" s="3">
        <f t="shared" si="30"/>
        <v>1.2736671666666682E-2</v>
      </c>
      <c r="BB48" s="3">
        <f t="shared" si="31"/>
        <v>1.5236671666666682E-2</v>
      </c>
      <c r="BC48" s="3">
        <f t="shared" si="32"/>
        <v>2.0236671666666681E-2</v>
      </c>
      <c r="BD48" s="3">
        <f t="shared" si="33"/>
        <v>2.2736671666666684E-2</v>
      </c>
      <c r="BF48" s="2">
        <f>IF('Forward Curve'!$E$16=DataValidation!$B$11,Vols!BA48,IF('Forward Curve'!$E$16=DataValidation!$B$12,Vols!BB48,IF('Forward Curve'!$E$16=DataValidation!$B$13,Vols!BC48,IF('Forward Curve'!$E$16=DataValidation!$B$14,Vols!BD48,""))))</f>
        <v>2.0236671666666681E-2</v>
      </c>
    </row>
    <row r="49" spans="2:58" x14ac:dyDescent="0.25">
      <c r="B49" s="71">
        <f t="shared" si="11"/>
        <v>45866</v>
      </c>
      <c r="C49" s="78">
        <v>84.44</v>
      </c>
      <c r="D49" s="2"/>
      <c r="E49" s="79">
        <v>1.50911</v>
      </c>
      <c r="F49" s="79">
        <v>1.65337</v>
      </c>
      <c r="G49" s="79">
        <v>1.6540299999999999</v>
      </c>
      <c r="H49" s="80">
        <v>4.5253399999999999</v>
      </c>
      <c r="I49" s="83"/>
      <c r="J49" s="106">
        <v>45866</v>
      </c>
      <c r="K49" s="107">
        <v>1.3771800000000001</v>
      </c>
      <c r="L49" s="83"/>
      <c r="M49" s="68">
        <f t="shared" si="34"/>
        <v>130</v>
      </c>
      <c r="N49" s="69">
        <v>2.0079500000000001</v>
      </c>
      <c r="O49" s="68">
        <f t="shared" si="35"/>
        <v>131</v>
      </c>
      <c r="P49" s="69">
        <v>1.99241</v>
      </c>
      <c r="Q49" s="68">
        <f t="shared" si="36"/>
        <v>132</v>
      </c>
      <c r="R49" s="69">
        <v>1.97496</v>
      </c>
      <c r="S49" s="83"/>
      <c r="U49" s="71">
        <f>'Forward Curve'!$G49</f>
        <v>45866</v>
      </c>
      <c r="V49" s="84">
        <f t="shared" si="24"/>
        <v>0.84439999999999993</v>
      </c>
      <c r="W49" s="58"/>
      <c r="X49" s="58">
        <f t="shared" si="25"/>
        <v>1.50911E-2</v>
      </c>
      <c r="Y49" s="58">
        <f t="shared" si="26"/>
        <v>1.6533699999999998E-2</v>
      </c>
      <c r="Z49" s="58">
        <f t="shared" si="27"/>
        <v>1.6540299999999997E-2</v>
      </c>
      <c r="AA49" s="86">
        <f t="shared" si="28"/>
        <v>4.5253399999999999E-2</v>
      </c>
      <c r="AB49" s="86"/>
      <c r="AC49" s="113">
        <f t="shared" si="16"/>
        <v>44603</v>
      </c>
      <c r="AD49" s="114">
        <f t="shared" si="17"/>
        <v>6.1569999999999995E-4</v>
      </c>
      <c r="AE49" s="113">
        <f t="shared" si="18"/>
        <v>45866</v>
      </c>
      <c r="AF49" s="115">
        <f t="shared" si="15"/>
        <v>1.3771800000000001E-2</v>
      </c>
      <c r="AG49" s="3"/>
      <c r="AH49" s="2">
        <f>IF('Forward Curve'!$E$14=DataValidation!$A$2,Vols!$X49*(1-(SQRT(YEARFRAC($U$6,$U49,2))*(2*$V49))),IF('Forward Curve'!$E$14=DataValidation!$A$3,Vols!$Y49*(1-(SQRT(YEARFRAC($U$6,$U49,2))*(2*$V49))),IF('Forward Curve'!$E$14=DataValidation!$A$5,Vols!$X49*(1-(SQRT(YEARFRAC($U$6,$U49,2))*(2*$V49)))+0.03,IF('Forward Curve'!$E$14=DataValidation!$A$6,Vols!$AF49*(1-(SQRT(YEARFRAC($U$6,$U49,2))*(2*$V49))),IF('Forward Curve'!$E$14=DataValidation!$A$4,Vols!$Z49*(1-(SQRT(YEARFRAC($U$6,$U49,2))*(2*$V49))),IF('Forward Curve'!$E$14=DataValidation!$A$7,Vols!$AY49*(1-(SQRT(YEARFRAC($U$6,$U49,2))*(2*$V49))),""))))))</f>
        <v>-3.3451100005324468E-2</v>
      </c>
      <c r="AI49" s="2">
        <f>IF('Forward Curve'!$E$14=DataValidation!$A$2,Vols!$X49*(1-(SQRT(YEARFRAC($U$6,$U49,2))*(1*$V49))),IF('Forward Curve'!$E$14=DataValidation!$A$3,Vols!$Y49*(1-(SQRT(YEARFRAC($U$6,$U49,2))*(1*$V49))),IF('Forward Curve'!$E$14=DataValidation!$A$5,Vols!$X49*(1-(SQRT(YEARFRAC($U$6,$U49,2))*(1*$V49)))+0.03,IF('Forward Curve'!$E$14=DataValidation!$A$6,Vols!$AF49*(1-(SQRT(YEARFRAC($U$6,$U49,2))*(1*$V49))),IF('Forward Curve'!$E$14=DataValidation!$A$4,Vols!$Z49*(1-(SQRT(YEARFRAC($U$6,$U49,2))*(1*$V49))),IF('Forward Curve'!$E$14=DataValidation!$A$7,Vols!$AY49*(1-(SQRT(YEARFRAC($U$6,$U49,2))*(1*$V49))),""))))))</f>
        <v>-9.1800000026622322E-3</v>
      </c>
      <c r="AJ49" s="2">
        <f>IF('Forward Curve'!$E$14=DataValidation!$A$2,Vols!$X49*(1+(SQRT(YEARFRAC($U$6,$U49,2))*(1*$V49))),IF('Forward Curve'!$E$14=DataValidation!$A$3,Vols!$Y49*(1+(SQRT(YEARFRAC($U$6,$U49,2))*(1*$V49))),IF('Forward Curve'!$E$14=DataValidation!$A$5,Vols!$X49*(1+(SQRT(YEARFRAC($U$6,$U49,2))*(1*$V49)))+0.03,IF('Forward Curve'!$E$14=DataValidation!$A$6,Vols!$AF49*(1+(SQRT(YEARFRAC($U$6,$U49,2))*(1*$V49))),IF('Forward Curve'!$E$14=DataValidation!$A$4,Vols!$Z49*(1+(SQRT(YEARFRAC($U$6,$U49,2))*(1*$V49))),IF('Forward Curve'!$E$14=DataValidation!$A$7,Vols!$AY49*(1+(SQRT(YEARFRAC($U$6,$U49,2))*(1*$V49))),""))))))</f>
        <v>3.9362200002662232E-2</v>
      </c>
      <c r="AK49" s="2">
        <f>IF('Forward Curve'!$E$14=DataValidation!$A$2,Vols!$X49*(1+(SQRT(YEARFRAC($U$6,$U49,2))*(2*$V49))),IF('Forward Curve'!$E$14=DataValidation!$A$3,Vols!$Y49*(1+(SQRT(YEARFRAC($U$6,$U49,2))*(2*$V49))),IF('Forward Curve'!$E$14=DataValidation!$A$5,Vols!$X49*(1+(SQRT(YEARFRAC($U$6,$U49,2))*(2*$V49)))+0.03,IF('Forward Curve'!$E$14=DataValidation!$A$6,Vols!$AF49*(1+(SQRT(YEARFRAC($U$6,$U49,2))*(2*$V49))),IF('Forward Curve'!$E$14=DataValidation!$A$4,Vols!$Z49*(1+(SQRT(YEARFRAC($U$6,$U49,2))*(2*$V49))),IF('Forward Curve'!$E$14=DataValidation!$A$7,Vols!$AY49*(1+(SQRT(YEARFRAC($U$6,$U49,2))*(2*$V49))),""))))))</f>
        <v>6.3633300005324453E-2</v>
      </c>
      <c r="AM49" s="117">
        <f t="shared" ref="AM49:AM54" si="39">(($AM$55-$AM$43)*(1/12))+AM48</f>
        <v>2.1250000000000005E-2</v>
      </c>
      <c r="AN49" s="2">
        <f>IF('Forward Curve'!$E$14=DataValidation!$A$2,Vols!$AM49,IF('Forward Curve'!$E$14=DataValidation!$A$3,Vols!$AM49+(Vols!$Y49-Vols!$X49),IF('Forward Curve'!$E$14=DataValidation!$A$5,Vols!$AM49+(Vols!$AA49-Vols!$X49),IF('Forward Curve'!$E$14=DataValidation!$A$6,Vols!$AM49+(Vols!$AF49-Vols!$X49),IF('Forward Curve'!$E$14=DataValidation!$A$4,Vols!$AM49+(Vols!$Z49-Vols!$X49),IF('Forward Curve'!$E$14=DataValidation!$A$7,Vols!$AM49+(Vols!$AY49-Vols!$X49)))))))</f>
        <v>2.1250000000000005E-2</v>
      </c>
      <c r="AO49" s="2">
        <f>IF('Forward Curve'!$E$14=DataValidation!$A$2,$X49+0.0025,IF('Forward Curve'!$E$14=DataValidation!$A$3,$Y49+0.0025,IF('Forward Curve'!$E$14=DataValidation!$A$5,Vols!$AA49+0.0025,IF('Forward Curve'!$E$14=DataValidation!$A$6,Vols!$AF49+0.0025,IF('Forward Curve'!$E$14=DataValidation!$A$4,Vols!$Z49+0.0025,IF('Forward Curve'!$E$14=DataValidation!$A$7,Vols!$AY49+0.0025,""))))))</f>
        <v>1.7591099999999998E-2</v>
      </c>
      <c r="AP49" s="2">
        <f>IF('Forward Curve'!$E$14=DataValidation!$A$2,$X49+0.005,IF('Forward Curve'!$E$14=DataValidation!$A$3,$Y49+0.005,IF('Forward Curve'!$E$14=DataValidation!$A$5,Vols!$AA49+0.005,IF('Forward Curve'!$E$14=DataValidation!$A$6,Vols!$AF49+0.005,IF('Forward Curve'!$E$14=DataValidation!$A$4,Vols!$Z49+0.005,IF('Forward Curve'!$E$14=DataValidation!$A$7,Vols!$AY49+0.005,""))))))</f>
        <v>2.0091100000000001E-2</v>
      </c>
      <c r="AR49" s="58">
        <f>IF('Forward Curve'!$E$15=DataValidation!$B$2,Vols!$AK49,IF('Forward Curve'!$E$15=DataValidation!$B$3,Vols!$AJ49,IF('Forward Curve'!$E$15=DataValidation!$B$4,Vols!$AI49,IF('Forward Curve'!$E$15=DataValidation!$B$5,Vols!$AH49,IF('Forward Curve'!$E$15=DataValidation!$B$7,$AN49,IF('Forward Curve'!$E$15=DataValidation!$B$8,Vols!$AO49,IF('Forward Curve'!$E$15=DataValidation!$B$9,Vols!$AP49,"ERROR")))))))</f>
        <v>3.9362200002662232E-2</v>
      </c>
      <c r="AS49" s="58"/>
      <c r="AT49" s="59"/>
      <c r="AU49" s="68">
        <v>44</v>
      </c>
      <c r="AV49" s="70">
        <f t="shared" si="19"/>
        <v>45866</v>
      </c>
      <c r="AW49" s="87">
        <f t="shared" si="5"/>
        <v>1.6382799999999999E-2</v>
      </c>
      <c r="AY49" s="2">
        <f t="shared" si="29"/>
        <v>1.7765304166666683E-2</v>
      </c>
      <c r="BA49" s="3">
        <f t="shared" si="30"/>
        <v>1.2765304166666682E-2</v>
      </c>
      <c r="BB49" s="3">
        <f t="shared" si="31"/>
        <v>1.5265304166666683E-2</v>
      </c>
      <c r="BC49" s="3">
        <f t="shared" si="32"/>
        <v>2.0265304166666682E-2</v>
      </c>
      <c r="BD49" s="3">
        <f t="shared" si="33"/>
        <v>2.2765304166666684E-2</v>
      </c>
      <c r="BF49" s="2">
        <f>IF('Forward Curve'!$E$16=DataValidation!$B$11,Vols!BA49,IF('Forward Curve'!$E$16=DataValidation!$B$12,Vols!BB49,IF('Forward Curve'!$E$16=DataValidation!$B$13,Vols!BC49,IF('Forward Curve'!$E$16=DataValidation!$B$14,Vols!BD49,""))))</f>
        <v>2.0265304166666682E-2</v>
      </c>
    </row>
    <row r="50" spans="2:58" x14ac:dyDescent="0.25">
      <c r="B50" s="71">
        <f t="shared" si="11"/>
        <v>45897</v>
      </c>
      <c r="C50" s="78">
        <v>84.44</v>
      </c>
      <c r="D50" s="2"/>
      <c r="E50" s="79">
        <v>1.50905</v>
      </c>
      <c r="F50" s="79">
        <v>1.6532100000000001</v>
      </c>
      <c r="G50" s="79">
        <v>1.6540699999999999</v>
      </c>
      <c r="H50" s="80">
        <v>4.5199299999999996</v>
      </c>
      <c r="I50" s="83"/>
      <c r="J50" s="106">
        <v>45896</v>
      </c>
      <c r="K50" s="107">
        <v>1.37721</v>
      </c>
      <c r="L50" s="83"/>
      <c r="M50" s="68">
        <f t="shared" si="34"/>
        <v>133</v>
      </c>
      <c r="N50" s="69">
        <v>1.9570000000000001</v>
      </c>
      <c r="O50" s="68">
        <f t="shared" si="35"/>
        <v>134</v>
      </c>
      <c r="P50" s="69">
        <v>1.9539500000000001</v>
      </c>
      <c r="Q50" s="68">
        <f t="shared" si="36"/>
        <v>135</v>
      </c>
      <c r="R50" s="69">
        <v>1.95411</v>
      </c>
      <c r="S50" s="83"/>
      <c r="U50" s="71">
        <f>'Forward Curve'!$G50</f>
        <v>45897</v>
      </c>
      <c r="V50" s="84">
        <f t="shared" si="24"/>
        <v>0.84439999999999993</v>
      </c>
      <c r="W50" s="58"/>
      <c r="X50" s="58">
        <f t="shared" si="25"/>
        <v>1.50905E-2</v>
      </c>
      <c r="Y50" s="58">
        <f t="shared" si="26"/>
        <v>1.6532100000000001E-2</v>
      </c>
      <c r="Z50" s="58">
        <f t="shared" si="27"/>
        <v>1.6540699999999998E-2</v>
      </c>
      <c r="AA50" s="86">
        <f t="shared" si="28"/>
        <v>4.5199299999999998E-2</v>
      </c>
      <c r="AB50" s="86"/>
      <c r="AC50" s="113">
        <f t="shared" si="16"/>
        <v>44604</v>
      </c>
      <c r="AD50" s="114">
        <f t="shared" si="17"/>
        <v>6.1569999999999995E-4</v>
      </c>
      <c r="AE50" s="113">
        <f t="shared" si="18"/>
        <v>45897</v>
      </c>
      <c r="AF50" s="115">
        <f t="shared" si="15"/>
        <v>1.3772100000000001E-2</v>
      </c>
      <c r="AG50" s="3"/>
      <c r="AH50" s="2">
        <f>IF('Forward Curve'!$E$14=DataValidation!$A$2,Vols!$X50*(1-(SQRT(YEARFRAC($U$6,$U50,2))*(2*$V50))),IF('Forward Curve'!$E$14=DataValidation!$A$3,Vols!$Y50*(1-(SQRT(YEARFRAC($U$6,$U50,2))*(2*$V50))),IF('Forward Curve'!$E$14=DataValidation!$A$5,Vols!$X50*(1-(SQRT(YEARFRAC($U$6,$U50,2))*(2*$V50)))+0.03,IF('Forward Curve'!$E$14=DataValidation!$A$6,Vols!$AF50*(1-(SQRT(YEARFRAC($U$6,$U50,2))*(2*$V50))),IF('Forward Curve'!$E$14=DataValidation!$A$4,Vols!$Z50*(1-(SQRT(YEARFRAC($U$6,$U50,2))*(2*$V50))),IF('Forward Curve'!$E$14=DataValidation!$A$7,Vols!$AY50*(1-(SQRT(YEARFRAC($U$6,$U50,2))*(2*$V50))),""))))))</f>
        <v>-3.4022481906506502E-2</v>
      </c>
      <c r="AI50" s="2">
        <f>IF('Forward Curve'!$E$14=DataValidation!$A$2,Vols!$X50*(1-(SQRT(YEARFRAC($U$6,$U50,2))*(1*$V50))),IF('Forward Curve'!$E$14=DataValidation!$A$3,Vols!$Y50*(1-(SQRT(YEARFRAC($U$6,$U50,2))*(1*$V50))),IF('Forward Curve'!$E$14=DataValidation!$A$5,Vols!$X50*(1-(SQRT(YEARFRAC($U$6,$U50,2))*(1*$V50)))+0.03,IF('Forward Curve'!$E$14=DataValidation!$A$6,Vols!$AF50*(1-(SQRT(YEARFRAC($U$6,$U50,2))*(1*$V50))),IF('Forward Curve'!$E$14=DataValidation!$A$4,Vols!$Z50*(1-(SQRT(YEARFRAC($U$6,$U50,2))*(1*$V50))),IF('Forward Curve'!$E$14=DataValidation!$A$7,Vols!$AY50*(1-(SQRT(YEARFRAC($U$6,$U50,2))*(1*$V50))),""))))))</f>
        <v>-9.4659909532532494E-3</v>
      </c>
      <c r="AJ50" s="2">
        <f>IF('Forward Curve'!$E$14=DataValidation!$A$2,Vols!$X50*(1+(SQRT(YEARFRAC($U$6,$U50,2))*(1*$V50))),IF('Forward Curve'!$E$14=DataValidation!$A$3,Vols!$Y50*(1+(SQRT(YEARFRAC($U$6,$U50,2))*(1*$V50))),IF('Forward Curve'!$E$14=DataValidation!$A$5,Vols!$X50*(1+(SQRT(YEARFRAC($U$6,$U50,2))*(1*$V50)))+0.03,IF('Forward Curve'!$E$14=DataValidation!$A$6,Vols!$AF50*(1+(SQRT(YEARFRAC($U$6,$U50,2))*(1*$V50))),IF('Forward Curve'!$E$14=DataValidation!$A$4,Vols!$Z50*(1+(SQRT(YEARFRAC($U$6,$U50,2))*(1*$V50))),IF('Forward Curve'!$E$14=DataValidation!$A$7,Vols!$AY50*(1+(SQRT(YEARFRAC($U$6,$U50,2))*(1*$V50))),""))))))</f>
        <v>3.9646990953253247E-2</v>
      </c>
      <c r="AK50" s="2">
        <f>IF('Forward Curve'!$E$14=DataValidation!$A$2,Vols!$X50*(1+(SQRT(YEARFRAC($U$6,$U50,2))*(2*$V50))),IF('Forward Curve'!$E$14=DataValidation!$A$3,Vols!$Y50*(1+(SQRT(YEARFRAC($U$6,$U50,2))*(2*$V50))),IF('Forward Curve'!$E$14=DataValidation!$A$5,Vols!$X50*(1+(SQRT(YEARFRAC($U$6,$U50,2))*(2*$V50)))+0.03,IF('Forward Curve'!$E$14=DataValidation!$A$6,Vols!$AF50*(1+(SQRT(YEARFRAC($U$6,$U50,2))*(2*$V50))),IF('Forward Curve'!$E$14=DataValidation!$A$4,Vols!$Z50*(1+(SQRT(YEARFRAC($U$6,$U50,2))*(2*$V50))),IF('Forward Curve'!$E$14=DataValidation!$A$7,Vols!$AY50*(1+(SQRT(YEARFRAC($U$6,$U50,2))*(2*$V50))),""))))))</f>
        <v>6.4203481906506502E-2</v>
      </c>
      <c r="AM50" s="117">
        <f t="shared" si="39"/>
        <v>2.1875000000000006E-2</v>
      </c>
      <c r="AN50" s="2">
        <f>IF('Forward Curve'!$E$14=DataValidation!$A$2,Vols!$AM50,IF('Forward Curve'!$E$14=DataValidation!$A$3,Vols!$AM50+(Vols!$Y50-Vols!$X50),IF('Forward Curve'!$E$14=DataValidation!$A$5,Vols!$AM50+(Vols!$AA50-Vols!$X50),IF('Forward Curve'!$E$14=DataValidation!$A$6,Vols!$AM50+(Vols!$AF50-Vols!$X50),IF('Forward Curve'!$E$14=DataValidation!$A$4,Vols!$AM50+(Vols!$Z50-Vols!$X50),IF('Forward Curve'!$E$14=DataValidation!$A$7,Vols!$AM50+(Vols!$AY50-Vols!$X50)))))))</f>
        <v>2.1875000000000006E-2</v>
      </c>
      <c r="AO50" s="2">
        <f>IF('Forward Curve'!$E$14=DataValidation!$A$2,$X50+0.0025,IF('Forward Curve'!$E$14=DataValidation!$A$3,$Y50+0.0025,IF('Forward Curve'!$E$14=DataValidation!$A$5,Vols!$AA50+0.0025,IF('Forward Curve'!$E$14=DataValidation!$A$6,Vols!$AF50+0.0025,IF('Forward Curve'!$E$14=DataValidation!$A$4,Vols!$Z50+0.0025,IF('Forward Curve'!$E$14=DataValidation!$A$7,Vols!$AY50+0.0025,""))))))</f>
        <v>1.7590499999999998E-2</v>
      </c>
      <c r="AP50" s="2">
        <f>IF('Forward Curve'!$E$14=DataValidation!$A$2,$X50+0.005,IF('Forward Curve'!$E$14=DataValidation!$A$3,$Y50+0.005,IF('Forward Curve'!$E$14=DataValidation!$A$5,Vols!$AA50+0.005,IF('Forward Curve'!$E$14=DataValidation!$A$6,Vols!$AF50+0.005,IF('Forward Curve'!$E$14=DataValidation!$A$4,Vols!$Z50+0.005,IF('Forward Curve'!$E$14=DataValidation!$A$7,Vols!$AY50+0.005,""))))))</f>
        <v>2.0090500000000001E-2</v>
      </c>
      <c r="AR50" s="58">
        <f>IF('Forward Curve'!$E$15=DataValidation!$B$2,Vols!$AK50,IF('Forward Curve'!$E$15=DataValidation!$B$3,Vols!$AJ50,IF('Forward Curve'!$E$15=DataValidation!$B$4,Vols!$AI50,IF('Forward Curve'!$E$15=DataValidation!$B$5,Vols!$AH50,IF('Forward Curve'!$E$15=DataValidation!$B$7,$AN50,IF('Forward Curve'!$E$15=DataValidation!$B$8,Vols!$AO50,IF('Forward Curve'!$E$15=DataValidation!$B$9,Vols!$AP50,"ERROR")))))))</f>
        <v>3.9646990953253247E-2</v>
      </c>
      <c r="AS50" s="58"/>
      <c r="AT50" s="59"/>
      <c r="AU50" s="68">
        <v>45</v>
      </c>
      <c r="AV50" s="70">
        <f t="shared" si="19"/>
        <v>45897</v>
      </c>
      <c r="AW50" s="87">
        <f t="shared" si="5"/>
        <v>1.6381699999999999E-2</v>
      </c>
      <c r="AY50" s="2">
        <f t="shared" si="29"/>
        <v>1.7793945000000016E-2</v>
      </c>
      <c r="BA50" s="3">
        <f t="shared" si="30"/>
        <v>1.2793945000000015E-2</v>
      </c>
      <c r="BB50" s="3">
        <f t="shared" si="31"/>
        <v>1.5293945000000015E-2</v>
      </c>
      <c r="BC50" s="3">
        <f t="shared" si="32"/>
        <v>2.0293945000000015E-2</v>
      </c>
      <c r="BD50" s="3">
        <f t="shared" si="33"/>
        <v>2.2793945000000017E-2</v>
      </c>
      <c r="BF50" s="2">
        <f>IF('Forward Curve'!$E$16=DataValidation!$B$11,Vols!BA50,IF('Forward Curve'!$E$16=DataValidation!$B$12,Vols!BB50,IF('Forward Curve'!$E$16=DataValidation!$B$13,Vols!BC50,IF('Forward Curve'!$E$16=DataValidation!$B$14,Vols!BD50,""))))</f>
        <v>2.0293945000000015E-2</v>
      </c>
    </row>
    <row r="51" spans="2:58" x14ac:dyDescent="0.25">
      <c r="B51" s="71">
        <f t="shared" si="11"/>
        <v>45928</v>
      </c>
      <c r="C51" s="78">
        <v>84.44</v>
      </c>
      <c r="D51" s="2"/>
      <c r="E51" s="79">
        <v>1.50911</v>
      </c>
      <c r="F51" s="79">
        <v>1.6535500000000001</v>
      </c>
      <c r="G51" s="79">
        <v>1.6540699999999999</v>
      </c>
      <c r="H51" s="80">
        <v>4.5250199999999996</v>
      </c>
      <c r="I51" s="83"/>
      <c r="J51" s="106">
        <v>45926</v>
      </c>
      <c r="K51" s="107">
        <v>1.37721</v>
      </c>
      <c r="L51" s="83"/>
      <c r="M51" s="68">
        <f t="shared" si="34"/>
        <v>136</v>
      </c>
      <c r="N51" s="69">
        <v>1.95411</v>
      </c>
      <c r="O51" s="68">
        <f t="shared" si="35"/>
        <v>137</v>
      </c>
      <c r="P51" s="69">
        <v>1.95401</v>
      </c>
      <c r="Q51" s="68">
        <f t="shared" si="36"/>
        <v>138</v>
      </c>
      <c r="R51" s="69">
        <v>1.95411</v>
      </c>
      <c r="S51" s="83"/>
      <c r="U51" s="71">
        <f>'Forward Curve'!$G51</f>
        <v>45928</v>
      </c>
      <c r="V51" s="84">
        <f t="shared" si="24"/>
        <v>0.84439999999999993</v>
      </c>
      <c r="W51" s="58"/>
      <c r="X51" s="58">
        <f t="shared" si="25"/>
        <v>1.50911E-2</v>
      </c>
      <c r="Y51" s="58">
        <f t="shared" si="26"/>
        <v>1.6535500000000002E-2</v>
      </c>
      <c r="Z51" s="58">
        <f t="shared" si="27"/>
        <v>1.6540699999999998E-2</v>
      </c>
      <c r="AA51" s="86">
        <f t="shared" si="28"/>
        <v>4.5250199999999997E-2</v>
      </c>
      <c r="AB51" s="86"/>
      <c r="AC51" s="113">
        <f t="shared" si="16"/>
        <v>44605</v>
      </c>
      <c r="AD51" s="114">
        <f t="shared" si="17"/>
        <v>6.1569999999999995E-4</v>
      </c>
      <c r="AE51" s="113">
        <f t="shared" si="18"/>
        <v>45928</v>
      </c>
      <c r="AF51" s="115">
        <f t="shared" si="15"/>
        <v>1.3772100000000001E-2</v>
      </c>
      <c r="AG51" s="3"/>
      <c r="AH51" s="2">
        <f>IF('Forward Curve'!$E$14=DataValidation!$A$2,Vols!$X51*(1-(SQRT(YEARFRAC($U$6,$U51,2))*(2*$V51))),IF('Forward Curve'!$E$14=DataValidation!$A$3,Vols!$Y51*(1-(SQRT(YEARFRAC($U$6,$U51,2))*(2*$V51))),IF('Forward Curve'!$E$14=DataValidation!$A$5,Vols!$X51*(1-(SQRT(YEARFRAC($U$6,$U51,2))*(2*$V51)))+0.03,IF('Forward Curve'!$E$14=DataValidation!$A$6,Vols!$AF51*(1-(SQRT(YEARFRAC($U$6,$U51,2))*(2*$V51))),IF('Forward Curve'!$E$14=DataValidation!$A$4,Vols!$Z51*(1-(SQRT(YEARFRAC($U$6,$U51,2))*(2*$V51))),IF('Forward Curve'!$E$14=DataValidation!$A$7,Vols!$AY51*(1-(SQRT(YEARFRAC($U$6,$U51,2))*(2*$V51))),""))))))</f>
        <v>-3.4589967106735058E-2</v>
      </c>
      <c r="AI51" s="2">
        <f>IF('Forward Curve'!$E$14=DataValidation!$A$2,Vols!$X51*(1-(SQRT(YEARFRAC($U$6,$U51,2))*(1*$V51))),IF('Forward Curve'!$E$14=DataValidation!$A$3,Vols!$Y51*(1-(SQRT(YEARFRAC($U$6,$U51,2))*(1*$V51))),IF('Forward Curve'!$E$14=DataValidation!$A$5,Vols!$X51*(1-(SQRT(YEARFRAC($U$6,$U51,2))*(1*$V51)))+0.03,IF('Forward Curve'!$E$14=DataValidation!$A$6,Vols!$AF51*(1-(SQRT(YEARFRAC($U$6,$U51,2))*(1*$V51))),IF('Forward Curve'!$E$14=DataValidation!$A$4,Vols!$Z51*(1-(SQRT(YEARFRAC($U$6,$U51,2))*(1*$V51))),IF('Forward Curve'!$E$14=DataValidation!$A$7,Vols!$AY51*(1-(SQRT(YEARFRAC($U$6,$U51,2))*(1*$V51))),""))))))</f>
        <v>-9.7494335533675307E-3</v>
      </c>
      <c r="AJ51" s="2">
        <f>IF('Forward Curve'!$E$14=DataValidation!$A$2,Vols!$X51*(1+(SQRT(YEARFRAC($U$6,$U51,2))*(1*$V51))),IF('Forward Curve'!$E$14=DataValidation!$A$3,Vols!$Y51*(1+(SQRT(YEARFRAC($U$6,$U51,2))*(1*$V51))),IF('Forward Curve'!$E$14=DataValidation!$A$5,Vols!$X51*(1+(SQRT(YEARFRAC($U$6,$U51,2))*(1*$V51)))+0.03,IF('Forward Curve'!$E$14=DataValidation!$A$6,Vols!$AF51*(1+(SQRT(YEARFRAC($U$6,$U51,2))*(1*$V51))),IF('Forward Curve'!$E$14=DataValidation!$A$4,Vols!$Z51*(1+(SQRT(YEARFRAC($U$6,$U51,2))*(1*$V51))),IF('Forward Curve'!$E$14=DataValidation!$A$7,Vols!$AY51*(1+(SQRT(YEARFRAC($U$6,$U51,2))*(1*$V51))),""))))))</f>
        <v>3.9931633553367527E-2</v>
      </c>
      <c r="AK51" s="2">
        <f>IF('Forward Curve'!$E$14=DataValidation!$A$2,Vols!$X51*(1+(SQRT(YEARFRAC($U$6,$U51,2))*(2*$V51))),IF('Forward Curve'!$E$14=DataValidation!$A$3,Vols!$Y51*(1+(SQRT(YEARFRAC($U$6,$U51,2))*(2*$V51))),IF('Forward Curve'!$E$14=DataValidation!$A$5,Vols!$X51*(1+(SQRT(YEARFRAC($U$6,$U51,2))*(2*$V51)))+0.03,IF('Forward Curve'!$E$14=DataValidation!$A$6,Vols!$AF51*(1+(SQRT(YEARFRAC($U$6,$U51,2))*(2*$V51))),IF('Forward Curve'!$E$14=DataValidation!$A$4,Vols!$Z51*(1+(SQRT(YEARFRAC($U$6,$U51,2))*(2*$V51))),IF('Forward Curve'!$E$14=DataValidation!$A$7,Vols!$AY51*(1+(SQRT(YEARFRAC($U$6,$U51,2))*(2*$V51))),""))))))</f>
        <v>6.4772167106735057E-2</v>
      </c>
      <c r="AM51" s="117">
        <f t="shared" si="39"/>
        <v>2.2500000000000006E-2</v>
      </c>
      <c r="AN51" s="2">
        <f>IF('Forward Curve'!$E$14=DataValidation!$A$2,Vols!$AM51,IF('Forward Curve'!$E$14=DataValidation!$A$3,Vols!$AM51+(Vols!$Y51-Vols!$X51),IF('Forward Curve'!$E$14=DataValidation!$A$5,Vols!$AM51+(Vols!$AA51-Vols!$X51),IF('Forward Curve'!$E$14=DataValidation!$A$6,Vols!$AM51+(Vols!$AF51-Vols!$X51),IF('Forward Curve'!$E$14=DataValidation!$A$4,Vols!$AM51+(Vols!$Z51-Vols!$X51),IF('Forward Curve'!$E$14=DataValidation!$A$7,Vols!$AM51+(Vols!$AY51-Vols!$X51)))))))</f>
        <v>2.2500000000000006E-2</v>
      </c>
      <c r="AO51" s="2">
        <f>IF('Forward Curve'!$E$14=DataValidation!$A$2,$X51+0.0025,IF('Forward Curve'!$E$14=DataValidation!$A$3,$Y51+0.0025,IF('Forward Curve'!$E$14=DataValidation!$A$5,Vols!$AA51+0.0025,IF('Forward Curve'!$E$14=DataValidation!$A$6,Vols!$AF51+0.0025,IF('Forward Curve'!$E$14=DataValidation!$A$4,Vols!$Z51+0.0025,IF('Forward Curve'!$E$14=DataValidation!$A$7,Vols!$AY51+0.0025,""))))))</f>
        <v>1.7591099999999998E-2</v>
      </c>
      <c r="AP51" s="2">
        <f>IF('Forward Curve'!$E$14=DataValidation!$A$2,$X51+0.005,IF('Forward Curve'!$E$14=DataValidation!$A$3,$Y51+0.005,IF('Forward Curve'!$E$14=DataValidation!$A$5,Vols!$AA51+0.005,IF('Forward Curve'!$E$14=DataValidation!$A$6,Vols!$AF51+0.005,IF('Forward Curve'!$E$14=DataValidation!$A$4,Vols!$Z51+0.005,IF('Forward Curve'!$E$14=DataValidation!$A$7,Vols!$AY51+0.005,""))))))</f>
        <v>2.0091100000000001E-2</v>
      </c>
      <c r="AR51" s="58">
        <f>IF('Forward Curve'!$E$15=DataValidation!$B$2,Vols!$AK51,IF('Forward Curve'!$E$15=DataValidation!$B$3,Vols!$AJ51,IF('Forward Curve'!$E$15=DataValidation!$B$4,Vols!$AI51,IF('Forward Curve'!$E$15=DataValidation!$B$5,Vols!$AH51,IF('Forward Curve'!$E$15=DataValidation!$B$7,$AN51,IF('Forward Curve'!$E$15=DataValidation!$B$8,Vols!$AO51,IF('Forward Curve'!$E$15=DataValidation!$B$9,Vols!$AP51,"ERROR")))))))</f>
        <v>3.9931633553367527E-2</v>
      </c>
      <c r="AS51" s="58"/>
      <c r="AT51" s="59"/>
      <c r="AU51" s="68">
        <v>46</v>
      </c>
      <c r="AV51" s="70">
        <f t="shared" si="19"/>
        <v>45928</v>
      </c>
      <c r="AW51" s="87">
        <f t="shared" si="5"/>
        <v>1.6382500000000001E-2</v>
      </c>
      <c r="AY51" s="2">
        <f t="shared" si="29"/>
        <v>1.782259083333335E-2</v>
      </c>
      <c r="BA51" s="3">
        <f t="shared" si="30"/>
        <v>1.2822590833333349E-2</v>
      </c>
      <c r="BB51" s="3">
        <f t="shared" si="31"/>
        <v>1.5322590833333349E-2</v>
      </c>
      <c r="BC51" s="3">
        <f t="shared" si="32"/>
        <v>2.0322590833333348E-2</v>
      </c>
      <c r="BD51" s="3">
        <f t="shared" si="33"/>
        <v>2.282259083333335E-2</v>
      </c>
      <c r="BF51" s="2">
        <f>IF('Forward Curve'!$E$16=DataValidation!$B$11,Vols!BA51,IF('Forward Curve'!$E$16=DataValidation!$B$12,Vols!BB51,IF('Forward Curve'!$E$16=DataValidation!$B$13,Vols!BC51,IF('Forward Curve'!$E$16=DataValidation!$B$14,Vols!BD51,""))))</f>
        <v>2.0322590833333348E-2</v>
      </c>
    </row>
    <row r="52" spans="2:58" x14ac:dyDescent="0.25">
      <c r="B52" s="71">
        <f t="shared" si="11"/>
        <v>45958</v>
      </c>
      <c r="C52" s="78">
        <v>83.86</v>
      </c>
      <c r="D52" s="2"/>
      <c r="E52" s="79">
        <v>1.50905</v>
      </c>
      <c r="F52" s="79">
        <v>1.6614800000000001</v>
      </c>
      <c r="G52" s="79">
        <v>1.6539999999999999</v>
      </c>
      <c r="H52" s="80">
        <v>4.5253399999999999</v>
      </c>
      <c r="I52" s="83"/>
      <c r="J52" s="106">
        <v>45958</v>
      </c>
      <c r="K52" s="107">
        <v>1.3771599999999999</v>
      </c>
      <c r="L52" s="83"/>
      <c r="M52" s="68">
        <f t="shared" si="34"/>
        <v>139</v>
      </c>
      <c r="N52" s="69">
        <v>1.95411</v>
      </c>
      <c r="O52" s="68">
        <f t="shared" si="35"/>
        <v>140</v>
      </c>
      <c r="P52" s="69">
        <v>1.95417</v>
      </c>
      <c r="Q52" s="68">
        <f t="shared" si="36"/>
        <v>141</v>
      </c>
      <c r="R52" s="69">
        <v>1.9540599999999999</v>
      </c>
      <c r="S52" s="83"/>
      <c r="U52" s="71">
        <f>'Forward Curve'!$G52</f>
        <v>45958</v>
      </c>
      <c r="V52" s="84">
        <f t="shared" si="24"/>
        <v>0.83860000000000001</v>
      </c>
      <c r="W52" s="58"/>
      <c r="X52" s="58">
        <f t="shared" si="25"/>
        <v>1.50905E-2</v>
      </c>
      <c r="Y52" s="58">
        <f t="shared" si="26"/>
        <v>1.6614799999999999E-2</v>
      </c>
      <c r="Z52" s="58">
        <f t="shared" si="27"/>
        <v>1.6539999999999999E-2</v>
      </c>
      <c r="AA52" s="86">
        <f t="shared" si="28"/>
        <v>4.5253399999999999E-2</v>
      </c>
      <c r="AB52" s="86"/>
      <c r="AC52" s="113">
        <f t="shared" si="16"/>
        <v>44606</v>
      </c>
      <c r="AD52" s="114">
        <f t="shared" si="17"/>
        <v>6.1569999999999995E-4</v>
      </c>
      <c r="AE52" s="113">
        <f t="shared" si="18"/>
        <v>45958</v>
      </c>
      <c r="AF52" s="115">
        <f t="shared" si="15"/>
        <v>1.37716E-2</v>
      </c>
      <c r="AG52" s="3"/>
      <c r="AH52" s="2">
        <f>IF('Forward Curve'!$E$14=DataValidation!$A$2,Vols!$X52*(1-(SQRT(YEARFRAC($U$6,$U52,2))*(2*$V52))),IF('Forward Curve'!$E$14=DataValidation!$A$3,Vols!$Y52*(1-(SQRT(YEARFRAC($U$6,$U52,2))*(2*$V52))),IF('Forward Curve'!$E$14=DataValidation!$A$5,Vols!$X52*(1-(SQRT(YEARFRAC($U$6,$U52,2))*(2*$V52)))+0.03,IF('Forward Curve'!$E$14=DataValidation!$A$6,Vols!$AF52*(1-(SQRT(YEARFRAC($U$6,$U52,2))*(2*$V52))),IF('Forward Curve'!$E$14=DataValidation!$A$4,Vols!$Z52*(1-(SQRT(YEARFRAC($U$6,$U52,2))*(2*$V52))),IF('Forward Curve'!$E$14=DataValidation!$A$7,Vols!$AY52*(1-(SQRT(YEARFRAC($U$6,$U52,2))*(2*$V52))),""))))))</f>
        <v>-3.4785408408243006E-2</v>
      </c>
      <c r="AI52" s="2">
        <f>IF('Forward Curve'!$E$14=DataValidation!$A$2,Vols!$X52*(1-(SQRT(YEARFRAC($U$6,$U52,2))*(1*$V52))),IF('Forward Curve'!$E$14=DataValidation!$A$3,Vols!$Y52*(1-(SQRT(YEARFRAC($U$6,$U52,2))*(1*$V52))),IF('Forward Curve'!$E$14=DataValidation!$A$5,Vols!$X52*(1-(SQRT(YEARFRAC($U$6,$U52,2))*(1*$V52)))+0.03,IF('Forward Curve'!$E$14=DataValidation!$A$6,Vols!$AF52*(1-(SQRT(YEARFRAC($U$6,$U52,2))*(1*$V52))),IF('Forward Curve'!$E$14=DataValidation!$A$4,Vols!$Z52*(1-(SQRT(YEARFRAC($U$6,$U52,2))*(1*$V52))),IF('Forward Curve'!$E$14=DataValidation!$A$7,Vols!$AY52*(1-(SQRT(YEARFRAC($U$6,$U52,2))*(1*$V52))),""))))))</f>
        <v>-9.8474542041215012E-3</v>
      </c>
      <c r="AJ52" s="2">
        <f>IF('Forward Curve'!$E$14=DataValidation!$A$2,Vols!$X52*(1+(SQRT(YEARFRAC($U$6,$U52,2))*(1*$V52))),IF('Forward Curve'!$E$14=DataValidation!$A$3,Vols!$Y52*(1+(SQRT(YEARFRAC($U$6,$U52,2))*(1*$V52))),IF('Forward Curve'!$E$14=DataValidation!$A$5,Vols!$X52*(1+(SQRT(YEARFRAC($U$6,$U52,2))*(1*$V52)))+0.03,IF('Forward Curve'!$E$14=DataValidation!$A$6,Vols!$AF52*(1+(SQRT(YEARFRAC($U$6,$U52,2))*(1*$V52))),IF('Forward Curve'!$E$14=DataValidation!$A$4,Vols!$Z52*(1+(SQRT(YEARFRAC($U$6,$U52,2))*(1*$V52))),IF('Forward Curve'!$E$14=DataValidation!$A$7,Vols!$AY52*(1+(SQRT(YEARFRAC($U$6,$U52,2))*(1*$V52))),""))))))</f>
        <v>4.0028454204121502E-2</v>
      </c>
      <c r="AK52" s="2">
        <f>IF('Forward Curve'!$E$14=DataValidation!$A$2,Vols!$X52*(1+(SQRT(YEARFRAC($U$6,$U52,2))*(2*$V52))),IF('Forward Curve'!$E$14=DataValidation!$A$3,Vols!$Y52*(1+(SQRT(YEARFRAC($U$6,$U52,2))*(2*$V52))),IF('Forward Curve'!$E$14=DataValidation!$A$5,Vols!$X52*(1+(SQRT(YEARFRAC($U$6,$U52,2))*(2*$V52)))+0.03,IF('Forward Curve'!$E$14=DataValidation!$A$6,Vols!$AF52*(1+(SQRT(YEARFRAC($U$6,$U52,2))*(2*$V52))),IF('Forward Curve'!$E$14=DataValidation!$A$4,Vols!$Z52*(1+(SQRT(YEARFRAC($U$6,$U52,2))*(2*$V52))),IF('Forward Curve'!$E$14=DataValidation!$A$7,Vols!$AY52*(1+(SQRT(YEARFRAC($U$6,$U52,2))*(2*$V52))),""))))))</f>
        <v>6.4966408408242998E-2</v>
      </c>
      <c r="AM52" s="117">
        <f t="shared" si="39"/>
        <v>2.3125000000000007E-2</v>
      </c>
      <c r="AN52" s="2">
        <f>IF('Forward Curve'!$E$14=DataValidation!$A$2,Vols!$AM52,IF('Forward Curve'!$E$14=DataValidation!$A$3,Vols!$AM52+(Vols!$Y52-Vols!$X52),IF('Forward Curve'!$E$14=DataValidation!$A$5,Vols!$AM52+(Vols!$AA52-Vols!$X52),IF('Forward Curve'!$E$14=DataValidation!$A$6,Vols!$AM52+(Vols!$AF52-Vols!$X52),IF('Forward Curve'!$E$14=DataValidation!$A$4,Vols!$AM52+(Vols!$Z52-Vols!$X52),IF('Forward Curve'!$E$14=DataValidation!$A$7,Vols!$AM52+(Vols!$AY52-Vols!$X52)))))))</f>
        <v>2.3125000000000007E-2</v>
      </c>
      <c r="AO52" s="2">
        <f>IF('Forward Curve'!$E$14=DataValidation!$A$2,$X52+0.0025,IF('Forward Curve'!$E$14=DataValidation!$A$3,$Y52+0.0025,IF('Forward Curve'!$E$14=DataValidation!$A$5,Vols!$AA52+0.0025,IF('Forward Curve'!$E$14=DataValidation!$A$6,Vols!$AF52+0.0025,IF('Forward Curve'!$E$14=DataValidation!$A$4,Vols!$Z52+0.0025,IF('Forward Curve'!$E$14=DataValidation!$A$7,Vols!$AY52+0.0025,""))))))</f>
        <v>1.7590499999999998E-2</v>
      </c>
      <c r="AP52" s="2">
        <f>IF('Forward Curve'!$E$14=DataValidation!$A$2,$X52+0.005,IF('Forward Curve'!$E$14=DataValidation!$A$3,$Y52+0.005,IF('Forward Curve'!$E$14=DataValidation!$A$5,Vols!$AA52+0.005,IF('Forward Curve'!$E$14=DataValidation!$A$6,Vols!$AF52+0.005,IF('Forward Curve'!$E$14=DataValidation!$A$4,Vols!$Z52+0.005,IF('Forward Curve'!$E$14=DataValidation!$A$7,Vols!$AY52+0.005,""))))))</f>
        <v>2.0090500000000001E-2</v>
      </c>
      <c r="AR52" s="58">
        <f>IF('Forward Curve'!$E$15=DataValidation!$B$2,Vols!$AK52,IF('Forward Curve'!$E$15=DataValidation!$B$3,Vols!$AJ52,IF('Forward Curve'!$E$15=DataValidation!$B$4,Vols!$AI52,IF('Forward Curve'!$E$15=DataValidation!$B$5,Vols!$AH52,IF('Forward Curve'!$E$15=DataValidation!$B$7,$AN52,IF('Forward Curve'!$E$15=DataValidation!$B$8,Vols!$AO52,IF('Forward Curve'!$E$15=DataValidation!$B$9,Vols!$AP52,"ERROR")))))))</f>
        <v>4.0028454204121502E-2</v>
      </c>
      <c r="AS52" s="58"/>
      <c r="AT52" s="59"/>
      <c r="AU52" s="68">
        <v>47</v>
      </c>
      <c r="AV52" s="70">
        <f t="shared" si="19"/>
        <v>45958</v>
      </c>
      <c r="AW52" s="87">
        <f t="shared" si="5"/>
        <v>1.6450699999999999E-2</v>
      </c>
      <c r="AY52" s="2">
        <f t="shared" si="29"/>
        <v>1.7851234166666688E-2</v>
      </c>
      <c r="BA52" s="3">
        <f t="shared" si="30"/>
        <v>1.2851234166666687E-2</v>
      </c>
      <c r="BB52" s="3">
        <f t="shared" si="31"/>
        <v>1.5351234166666687E-2</v>
      </c>
      <c r="BC52" s="3">
        <f t="shared" si="32"/>
        <v>2.0351234166666687E-2</v>
      </c>
      <c r="BD52" s="3">
        <f t="shared" si="33"/>
        <v>2.2851234166666689E-2</v>
      </c>
      <c r="BF52" s="2">
        <f>IF('Forward Curve'!$E$16=DataValidation!$B$11,Vols!BA52,IF('Forward Curve'!$E$16=DataValidation!$B$12,Vols!BB52,IF('Forward Curve'!$E$16=DataValidation!$B$13,Vols!BC52,IF('Forward Curve'!$E$16=DataValidation!$B$14,Vols!BD52,""))))</f>
        <v>2.0351234166666687E-2</v>
      </c>
    </row>
    <row r="53" spans="2:58" x14ac:dyDescent="0.25">
      <c r="B53" s="71">
        <f t="shared" si="11"/>
        <v>45989</v>
      </c>
      <c r="C53" s="78">
        <v>83.27</v>
      </c>
      <c r="D53" s="2"/>
      <c r="E53" s="79">
        <v>1.50908</v>
      </c>
      <c r="F53" s="79">
        <v>1.66997</v>
      </c>
      <c r="G53" s="79">
        <v>1.6540699999999999</v>
      </c>
      <c r="H53" s="80">
        <v>4.51966</v>
      </c>
      <c r="I53" s="83"/>
      <c r="J53" s="106">
        <v>45986</v>
      </c>
      <c r="K53" s="107">
        <v>1.37721</v>
      </c>
      <c r="L53" s="83"/>
      <c r="M53" s="68">
        <f t="shared" si="34"/>
        <v>142</v>
      </c>
      <c r="N53" s="69">
        <v>1.9540599999999999</v>
      </c>
      <c r="O53" s="68">
        <f t="shared" si="35"/>
        <v>143</v>
      </c>
      <c r="P53" s="69">
        <v>1.9619899999999999</v>
      </c>
      <c r="Q53" s="68">
        <f t="shared" si="36"/>
        <v>144</v>
      </c>
      <c r="R53" s="69">
        <v>1.9710300000000001</v>
      </c>
      <c r="S53" s="83"/>
      <c r="U53" s="71">
        <f>'Forward Curve'!$G53</f>
        <v>45989</v>
      </c>
      <c r="V53" s="84">
        <f t="shared" si="24"/>
        <v>0.8327</v>
      </c>
      <c r="W53" s="58"/>
      <c r="X53" s="58">
        <f t="shared" si="25"/>
        <v>1.50908E-2</v>
      </c>
      <c r="Y53" s="58">
        <f t="shared" si="26"/>
        <v>1.6699699999999998E-2</v>
      </c>
      <c r="Z53" s="58">
        <f t="shared" si="27"/>
        <v>1.6540699999999998E-2</v>
      </c>
      <c r="AA53" s="86">
        <f t="shared" si="28"/>
        <v>4.5196600000000003E-2</v>
      </c>
      <c r="AB53" s="86"/>
      <c r="AC53" s="113">
        <f t="shared" si="16"/>
        <v>44607</v>
      </c>
      <c r="AD53" s="114">
        <f t="shared" si="17"/>
        <v>6.1569999999999995E-4</v>
      </c>
      <c r="AE53" s="113">
        <f t="shared" si="18"/>
        <v>45989</v>
      </c>
      <c r="AF53" s="115">
        <f t="shared" si="15"/>
        <v>1.3772100000000001E-2</v>
      </c>
      <c r="AG53" s="3"/>
      <c r="AH53" s="2">
        <f>IF('Forward Curve'!$E$14=DataValidation!$A$2,Vols!$X53*(1-(SQRT(YEARFRAC($U$6,$U53,2))*(2*$V53))),IF('Forward Curve'!$E$14=DataValidation!$A$3,Vols!$Y53*(1-(SQRT(YEARFRAC($U$6,$U53,2))*(2*$V53))),IF('Forward Curve'!$E$14=DataValidation!$A$5,Vols!$X53*(1-(SQRT(YEARFRAC($U$6,$U53,2))*(2*$V53)))+0.03,IF('Forward Curve'!$E$14=DataValidation!$A$6,Vols!$AF53*(1-(SQRT(YEARFRAC($U$6,$U53,2))*(2*$V53))),IF('Forward Curve'!$E$14=DataValidation!$A$4,Vols!$Z53*(1-(SQRT(YEARFRAC($U$6,$U53,2))*(2*$V53))),IF('Forward Curve'!$E$14=DataValidation!$A$7,Vols!$AY53*(1-(SQRT(YEARFRAC($U$6,$U53,2))*(2*$V53))),""))))))</f>
        <v>-3.4981286376949285E-2</v>
      </c>
      <c r="AI53" s="2">
        <f>IF('Forward Curve'!$E$14=DataValidation!$A$2,Vols!$X53*(1-(SQRT(YEARFRAC($U$6,$U53,2))*(1*$V53))),IF('Forward Curve'!$E$14=DataValidation!$A$3,Vols!$Y53*(1-(SQRT(YEARFRAC($U$6,$U53,2))*(1*$V53))),IF('Forward Curve'!$E$14=DataValidation!$A$5,Vols!$X53*(1-(SQRT(YEARFRAC($U$6,$U53,2))*(1*$V53)))+0.03,IF('Forward Curve'!$E$14=DataValidation!$A$6,Vols!$AF53*(1-(SQRT(YEARFRAC($U$6,$U53,2))*(1*$V53))),IF('Forward Curve'!$E$14=DataValidation!$A$4,Vols!$Z53*(1-(SQRT(YEARFRAC($U$6,$U53,2))*(1*$V53))),IF('Forward Curve'!$E$14=DataValidation!$A$7,Vols!$AY53*(1-(SQRT(YEARFRAC($U$6,$U53,2))*(1*$V53))),""))))))</f>
        <v>-9.9452431884746416E-3</v>
      </c>
      <c r="AJ53" s="2">
        <f>IF('Forward Curve'!$E$14=DataValidation!$A$2,Vols!$X53*(1+(SQRT(YEARFRAC($U$6,$U53,2))*(1*$V53))),IF('Forward Curve'!$E$14=DataValidation!$A$3,Vols!$Y53*(1+(SQRT(YEARFRAC($U$6,$U53,2))*(1*$V53))),IF('Forward Curve'!$E$14=DataValidation!$A$5,Vols!$X53*(1+(SQRT(YEARFRAC($U$6,$U53,2))*(1*$V53)))+0.03,IF('Forward Curve'!$E$14=DataValidation!$A$6,Vols!$AF53*(1+(SQRT(YEARFRAC($U$6,$U53,2))*(1*$V53))),IF('Forward Curve'!$E$14=DataValidation!$A$4,Vols!$Z53*(1+(SQRT(YEARFRAC($U$6,$U53,2))*(1*$V53))),IF('Forward Curve'!$E$14=DataValidation!$A$7,Vols!$AY53*(1+(SQRT(YEARFRAC($U$6,$U53,2))*(1*$V53))),""))))))</f>
        <v>4.0126843188474641E-2</v>
      </c>
      <c r="AK53" s="2">
        <f>IF('Forward Curve'!$E$14=DataValidation!$A$2,Vols!$X53*(1+(SQRT(YEARFRAC($U$6,$U53,2))*(2*$V53))),IF('Forward Curve'!$E$14=DataValidation!$A$3,Vols!$Y53*(1+(SQRT(YEARFRAC($U$6,$U53,2))*(2*$V53))),IF('Forward Curve'!$E$14=DataValidation!$A$5,Vols!$X53*(1+(SQRT(YEARFRAC($U$6,$U53,2))*(2*$V53)))+0.03,IF('Forward Curve'!$E$14=DataValidation!$A$6,Vols!$AF53*(1+(SQRT(YEARFRAC($U$6,$U53,2))*(2*$V53))),IF('Forward Curve'!$E$14=DataValidation!$A$4,Vols!$Z53*(1+(SQRT(YEARFRAC($U$6,$U53,2))*(2*$V53))),IF('Forward Curve'!$E$14=DataValidation!$A$7,Vols!$AY53*(1+(SQRT(YEARFRAC($U$6,$U53,2))*(2*$V53))),""))))))</f>
        <v>6.5162886376949281E-2</v>
      </c>
      <c r="AM53" s="117">
        <f t="shared" si="39"/>
        <v>2.3750000000000007E-2</v>
      </c>
      <c r="AN53" s="2">
        <f>IF('Forward Curve'!$E$14=DataValidation!$A$2,Vols!$AM53,IF('Forward Curve'!$E$14=DataValidation!$A$3,Vols!$AM53+(Vols!$Y53-Vols!$X53),IF('Forward Curve'!$E$14=DataValidation!$A$5,Vols!$AM53+(Vols!$AA53-Vols!$X53),IF('Forward Curve'!$E$14=DataValidation!$A$6,Vols!$AM53+(Vols!$AF53-Vols!$X53),IF('Forward Curve'!$E$14=DataValidation!$A$4,Vols!$AM53+(Vols!$Z53-Vols!$X53),IF('Forward Curve'!$E$14=DataValidation!$A$7,Vols!$AM53+(Vols!$AY53-Vols!$X53)))))))</f>
        <v>2.3750000000000007E-2</v>
      </c>
      <c r="AO53" s="2">
        <f>IF('Forward Curve'!$E$14=DataValidation!$A$2,$X53+0.0025,IF('Forward Curve'!$E$14=DataValidation!$A$3,$Y53+0.0025,IF('Forward Curve'!$E$14=DataValidation!$A$5,Vols!$AA53+0.0025,IF('Forward Curve'!$E$14=DataValidation!$A$6,Vols!$AF53+0.0025,IF('Forward Curve'!$E$14=DataValidation!$A$4,Vols!$Z53+0.0025,IF('Forward Curve'!$E$14=DataValidation!$A$7,Vols!$AY53+0.0025,""))))))</f>
        <v>1.75908E-2</v>
      </c>
      <c r="AP53" s="2">
        <f>IF('Forward Curve'!$E$14=DataValidation!$A$2,$X53+0.005,IF('Forward Curve'!$E$14=DataValidation!$A$3,$Y53+0.005,IF('Forward Curve'!$E$14=DataValidation!$A$5,Vols!$AA53+0.005,IF('Forward Curve'!$E$14=DataValidation!$A$6,Vols!$AF53+0.005,IF('Forward Curve'!$E$14=DataValidation!$A$4,Vols!$Z53+0.005,IF('Forward Curve'!$E$14=DataValidation!$A$7,Vols!$AY53+0.005,""))))))</f>
        <v>2.0090799999999999E-2</v>
      </c>
      <c r="AR53" s="58">
        <f>IF('Forward Curve'!$E$15=DataValidation!$B$2,Vols!$AK53,IF('Forward Curve'!$E$15=DataValidation!$B$3,Vols!$AJ53,IF('Forward Curve'!$E$15=DataValidation!$B$4,Vols!$AI53,IF('Forward Curve'!$E$15=DataValidation!$B$5,Vols!$AH53,IF('Forward Curve'!$E$15=DataValidation!$B$7,$AN53,IF('Forward Curve'!$E$15=DataValidation!$B$8,Vols!$AO53,IF('Forward Curve'!$E$15=DataValidation!$B$9,Vols!$AP53,"ERROR")))))))</f>
        <v>4.0126843188474641E-2</v>
      </c>
      <c r="AS53" s="58"/>
      <c r="AT53" s="59"/>
      <c r="AU53" s="68">
        <v>48</v>
      </c>
      <c r="AV53" s="70">
        <f t="shared" si="19"/>
        <v>45989</v>
      </c>
      <c r="AW53" s="87">
        <f t="shared" si="5"/>
        <v>1.6530400000000001E-2</v>
      </c>
      <c r="AY53" s="2">
        <f t="shared" si="29"/>
        <v>1.7879309166666687E-2</v>
      </c>
      <c r="BA53" s="3">
        <f t="shared" si="30"/>
        <v>1.2879309166666686E-2</v>
      </c>
      <c r="BB53" s="3">
        <f t="shared" si="31"/>
        <v>1.5379309166666686E-2</v>
      </c>
      <c r="BC53" s="3">
        <f t="shared" si="32"/>
        <v>2.0379309166666686E-2</v>
      </c>
      <c r="BD53" s="3">
        <f t="shared" si="33"/>
        <v>2.2879309166666688E-2</v>
      </c>
      <c r="BF53" s="2">
        <f>IF('Forward Curve'!$E$16=DataValidation!$B$11,Vols!BA53,IF('Forward Curve'!$E$16=DataValidation!$B$12,Vols!BB53,IF('Forward Curve'!$E$16=DataValidation!$B$13,Vols!BC53,IF('Forward Curve'!$E$16=DataValidation!$B$14,Vols!BD53,""))))</f>
        <v>2.0379309166666686E-2</v>
      </c>
    </row>
    <row r="54" spans="2:58" x14ac:dyDescent="0.25">
      <c r="B54" s="71">
        <f t="shared" si="11"/>
        <v>46019</v>
      </c>
      <c r="C54" s="78">
        <v>82.42</v>
      </c>
      <c r="D54" s="2"/>
      <c r="E54" s="79">
        <v>1.5338499999999999</v>
      </c>
      <c r="F54" s="79">
        <v>1.67997</v>
      </c>
      <c r="G54" s="79">
        <v>1.6642399999999999</v>
      </c>
      <c r="H54" s="80">
        <v>4.5250899999999996</v>
      </c>
      <c r="I54" s="83"/>
      <c r="J54" s="106">
        <v>46017</v>
      </c>
      <c r="K54" s="107">
        <v>1.39357</v>
      </c>
      <c r="L54" s="83"/>
      <c r="M54" s="68">
        <f t="shared" si="34"/>
        <v>145</v>
      </c>
      <c r="N54" s="69">
        <v>1.9803200000000001</v>
      </c>
      <c r="O54" s="68">
        <f t="shared" si="35"/>
        <v>146</v>
      </c>
      <c r="P54" s="69">
        <v>1.98176</v>
      </c>
      <c r="Q54" s="68">
        <f t="shared" si="36"/>
        <v>147</v>
      </c>
      <c r="R54" s="69">
        <v>1.98197</v>
      </c>
      <c r="S54" s="83"/>
      <c r="U54" s="71">
        <f>'Forward Curve'!$G54</f>
        <v>46019</v>
      </c>
      <c r="V54" s="84">
        <f t="shared" si="24"/>
        <v>0.82420000000000004</v>
      </c>
      <c r="W54" s="58"/>
      <c r="X54" s="58">
        <f t="shared" si="25"/>
        <v>1.53385E-2</v>
      </c>
      <c r="Y54" s="58">
        <f t="shared" si="26"/>
        <v>1.6799700000000001E-2</v>
      </c>
      <c r="Z54" s="58">
        <f t="shared" si="27"/>
        <v>1.6642399999999998E-2</v>
      </c>
      <c r="AA54" s="86">
        <f t="shared" si="28"/>
        <v>4.5250899999999997E-2</v>
      </c>
      <c r="AB54" s="86"/>
      <c r="AC54" s="113">
        <f t="shared" si="16"/>
        <v>44608</v>
      </c>
      <c r="AD54" s="114">
        <f t="shared" si="17"/>
        <v>6.1569999999999995E-4</v>
      </c>
      <c r="AE54" s="113">
        <f t="shared" si="18"/>
        <v>46019</v>
      </c>
      <c r="AF54" s="115">
        <f t="shared" si="15"/>
        <v>1.3935700000000001E-2</v>
      </c>
      <c r="AG54" s="3"/>
      <c r="AH54" s="2">
        <f>IF('Forward Curve'!$E$14=DataValidation!$A$2,Vols!$X54*(1-(SQRT(YEARFRAC($U$6,$U54,2))*(2*$V54))),IF('Forward Curve'!$E$14=DataValidation!$A$3,Vols!$Y54*(1-(SQRT(YEARFRAC($U$6,$U54,2))*(2*$V54))),IF('Forward Curve'!$E$14=DataValidation!$A$5,Vols!$X54*(1-(SQRT(YEARFRAC($U$6,$U54,2))*(2*$V54)))+0.03,IF('Forward Curve'!$E$14=DataValidation!$A$6,Vols!$AF54*(1-(SQRT(YEARFRAC($U$6,$U54,2))*(2*$V54))),IF('Forward Curve'!$E$14=DataValidation!$A$4,Vols!$Z54*(1-(SQRT(YEARFRAC($U$6,$U54,2))*(2*$V54))),IF('Forward Curve'!$E$14=DataValidation!$A$7,Vols!$AY54*(1-(SQRT(YEARFRAC($U$6,$U54,2))*(2*$V54))),""))))))</f>
        <v>-3.556198167142164E-2</v>
      </c>
      <c r="AI54" s="2">
        <f>IF('Forward Curve'!$E$14=DataValidation!$A$2,Vols!$X54*(1-(SQRT(YEARFRAC($U$6,$U54,2))*(1*$V54))),IF('Forward Curve'!$E$14=DataValidation!$A$3,Vols!$Y54*(1-(SQRT(YEARFRAC($U$6,$U54,2))*(1*$V54))),IF('Forward Curve'!$E$14=DataValidation!$A$5,Vols!$X54*(1-(SQRT(YEARFRAC($U$6,$U54,2))*(1*$V54)))+0.03,IF('Forward Curve'!$E$14=DataValidation!$A$6,Vols!$AF54*(1-(SQRT(YEARFRAC($U$6,$U54,2))*(1*$V54))),IF('Forward Curve'!$E$14=DataValidation!$A$4,Vols!$Z54*(1-(SQRT(YEARFRAC($U$6,$U54,2))*(1*$V54))),IF('Forward Curve'!$E$14=DataValidation!$A$7,Vols!$AY54*(1-(SQRT(YEARFRAC($U$6,$U54,2))*(1*$V54))),""))))))</f>
        <v>-1.0111740835710821E-2</v>
      </c>
      <c r="AJ54" s="2">
        <f>IF('Forward Curve'!$E$14=DataValidation!$A$2,Vols!$X54*(1+(SQRT(YEARFRAC($U$6,$U54,2))*(1*$V54))),IF('Forward Curve'!$E$14=DataValidation!$A$3,Vols!$Y54*(1+(SQRT(YEARFRAC($U$6,$U54,2))*(1*$V54))),IF('Forward Curve'!$E$14=DataValidation!$A$5,Vols!$X54*(1+(SQRT(YEARFRAC($U$6,$U54,2))*(1*$V54)))+0.03,IF('Forward Curve'!$E$14=DataValidation!$A$6,Vols!$AF54*(1+(SQRT(YEARFRAC($U$6,$U54,2))*(1*$V54))),IF('Forward Curve'!$E$14=DataValidation!$A$4,Vols!$Z54*(1+(SQRT(YEARFRAC($U$6,$U54,2))*(1*$V54))),IF('Forward Curve'!$E$14=DataValidation!$A$7,Vols!$AY54*(1+(SQRT(YEARFRAC($U$6,$U54,2))*(1*$V54))),""))))))</f>
        <v>4.0788740835710824E-2</v>
      </c>
      <c r="AK54" s="2">
        <f>IF('Forward Curve'!$E$14=DataValidation!$A$2,Vols!$X54*(1+(SQRT(YEARFRAC($U$6,$U54,2))*(2*$V54))),IF('Forward Curve'!$E$14=DataValidation!$A$3,Vols!$Y54*(1+(SQRT(YEARFRAC($U$6,$U54,2))*(2*$V54))),IF('Forward Curve'!$E$14=DataValidation!$A$5,Vols!$X54*(1+(SQRT(YEARFRAC($U$6,$U54,2))*(2*$V54)))+0.03,IF('Forward Curve'!$E$14=DataValidation!$A$6,Vols!$AF54*(1+(SQRT(YEARFRAC($U$6,$U54,2))*(2*$V54))),IF('Forward Curve'!$E$14=DataValidation!$A$4,Vols!$Z54*(1+(SQRT(YEARFRAC($U$6,$U54,2))*(2*$V54))),IF('Forward Curve'!$E$14=DataValidation!$A$7,Vols!$AY54*(1+(SQRT(YEARFRAC($U$6,$U54,2))*(2*$V54))),""))))))</f>
        <v>6.6238981671421643E-2</v>
      </c>
      <c r="AM54" s="117">
        <f t="shared" si="39"/>
        <v>2.4375000000000008E-2</v>
      </c>
      <c r="AN54" s="2">
        <f>IF('Forward Curve'!$E$14=DataValidation!$A$2,Vols!$AM54,IF('Forward Curve'!$E$14=DataValidation!$A$3,Vols!$AM54+(Vols!$Y54-Vols!$X54),IF('Forward Curve'!$E$14=DataValidation!$A$5,Vols!$AM54+(Vols!$AA54-Vols!$X54),IF('Forward Curve'!$E$14=DataValidation!$A$6,Vols!$AM54+(Vols!$AF54-Vols!$X54),IF('Forward Curve'!$E$14=DataValidation!$A$4,Vols!$AM54+(Vols!$Z54-Vols!$X54),IF('Forward Curve'!$E$14=DataValidation!$A$7,Vols!$AM54+(Vols!$AY54-Vols!$X54)))))))</f>
        <v>2.4375000000000008E-2</v>
      </c>
      <c r="AO54" s="2">
        <f>IF('Forward Curve'!$E$14=DataValidation!$A$2,$X54+0.0025,IF('Forward Curve'!$E$14=DataValidation!$A$3,$Y54+0.0025,IF('Forward Curve'!$E$14=DataValidation!$A$5,Vols!$AA54+0.0025,IF('Forward Curve'!$E$14=DataValidation!$A$6,Vols!$AF54+0.0025,IF('Forward Curve'!$E$14=DataValidation!$A$4,Vols!$Z54+0.0025,IF('Forward Curve'!$E$14=DataValidation!$A$7,Vols!$AY54+0.0025,""))))))</f>
        <v>1.78385E-2</v>
      </c>
      <c r="AP54" s="2">
        <f>IF('Forward Curve'!$E$14=DataValidation!$A$2,$X54+0.005,IF('Forward Curve'!$E$14=DataValidation!$A$3,$Y54+0.005,IF('Forward Curve'!$E$14=DataValidation!$A$5,Vols!$AA54+0.005,IF('Forward Curve'!$E$14=DataValidation!$A$6,Vols!$AF54+0.005,IF('Forward Curve'!$E$14=DataValidation!$A$4,Vols!$Z54+0.005,IF('Forward Curve'!$E$14=DataValidation!$A$7,Vols!$AY54+0.005,""))))))</f>
        <v>2.0338499999999999E-2</v>
      </c>
      <c r="AR54" s="58">
        <f>IF('Forward Curve'!$E$15=DataValidation!$B$2,Vols!$AK54,IF('Forward Curve'!$E$15=DataValidation!$B$3,Vols!$AJ54,IF('Forward Curve'!$E$15=DataValidation!$B$4,Vols!$AI54,IF('Forward Curve'!$E$15=DataValidation!$B$5,Vols!$AH54,IF('Forward Curve'!$E$15=DataValidation!$B$7,$AN54,IF('Forward Curve'!$E$15=DataValidation!$B$8,Vols!$AO54,IF('Forward Curve'!$E$15=DataValidation!$B$9,Vols!$AP54,"ERROR")))))))</f>
        <v>4.0788740835710824E-2</v>
      </c>
      <c r="AS54" s="58"/>
      <c r="AT54" s="59"/>
      <c r="AU54" s="68">
        <v>49</v>
      </c>
      <c r="AV54" s="70">
        <f t="shared" si="19"/>
        <v>46019</v>
      </c>
      <c r="AW54" s="87">
        <f t="shared" si="5"/>
        <v>1.6615100000000001E-2</v>
      </c>
      <c r="AY54" s="2">
        <f t="shared" si="29"/>
        <v>1.7906715833333357E-2</v>
      </c>
      <c r="BA54" s="3">
        <f t="shared" si="30"/>
        <v>1.2906715833333356E-2</v>
      </c>
      <c r="BB54" s="3">
        <f t="shared" si="31"/>
        <v>1.5406715833333357E-2</v>
      </c>
      <c r="BC54" s="3">
        <f t="shared" si="32"/>
        <v>2.0406715833333356E-2</v>
      </c>
      <c r="BD54" s="3">
        <f t="shared" si="33"/>
        <v>2.2906715833333358E-2</v>
      </c>
      <c r="BF54" s="2">
        <f>IF('Forward Curve'!$E$16=DataValidation!$B$11,Vols!BA54,IF('Forward Curve'!$E$16=DataValidation!$B$12,Vols!BB54,IF('Forward Curve'!$E$16=DataValidation!$B$13,Vols!BC54,IF('Forward Curve'!$E$16=DataValidation!$B$14,Vols!BD54,""))))</f>
        <v>2.0406715833333356E-2</v>
      </c>
    </row>
    <row r="55" spans="2:58" x14ac:dyDescent="0.25">
      <c r="B55" s="71">
        <f t="shared" si="11"/>
        <v>46050</v>
      </c>
      <c r="C55" s="78">
        <v>82.4</v>
      </c>
      <c r="D55" s="2"/>
      <c r="E55" s="79">
        <v>1.5364100000000001</v>
      </c>
      <c r="F55" s="79">
        <v>1.6822600000000001</v>
      </c>
      <c r="G55" s="79">
        <v>1.6665700000000001</v>
      </c>
      <c r="H55" s="80">
        <v>4.5120399999999998</v>
      </c>
      <c r="I55" s="83"/>
      <c r="J55" s="106">
        <v>46050</v>
      </c>
      <c r="K55" s="107">
        <v>1.3991800000000001</v>
      </c>
      <c r="L55" s="83"/>
      <c r="M55" s="68">
        <f t="shared" si="34"/>
        <v>148</v>
      </c>
      <c r="N55" s="69">
        <v>1.98197</v>
      </c>
      <c r="O55" s="68">
        <f t="shared" si="35"/>
        <v>149</v>
      </c>
      <c r="P55" s="69">
        <v>1.98197</v>
      </c>
      <c r="Q55" s="68">
        <f t="shared" si="36"/>
        <v>150</v>
      </c>
      <c r="R55" s="69">
        <v>1.98197</v>
      </c>
      <c r="S55" s="83"/>
      <c r="U55" s="71">
        <f>'Forward Curve'!$G55</f>
        <v>46050</v>
      </c>
      <c r="V55" s="84">
        <f t="shared" si="24"/>
        <v>0.82400000000000007</v>
      </c>
      <c r="W55" s="58"/>
      <c r="X55" s="58">
        <f t="shared" si="25"/>
        <v>1.53641E-2</v>
      </c>
      <c r="Y55" s="58">
        <f t="shared" si="26"/>
        <v>1.68226E-2</v>
      </c>
      <c r="Z55" s="58">
        <f t="shared" si="27"/>
        <v>1.6665700000000002E-2</v>
      </c>
      <c r="AA55" s="86">
        <f t="shared" si="28"/>
        <v>4.5120399999999998E-2</v>
      </c>
      <c r="AB55" s="86"/>
      <c r="AC55" s="113">
        <f t="shared" si="16"/>
        <v>44609</v>
      </c>
      <c r="AD55" s="114">
        <f t="shared" si="17"/>
        <v>6.1569999999999995E-4</v>
      </c>
      <c r="AE55" s="113">
        <f t="shared" si="18"/>
        <v>46050</v>
      </c>
      <c r="AF55" s="115">
        <f t="shared" si="15"/>
        <v>1.39918E-2</v>
      </c>
      <c r="AG55" s="3"/>
      <c r="AH55" s="2">
        <f>IF('Forward Curve'!$E$14=DataValidation!$A$2,Vols!$X55*(1-(SQRT(YEARFRAC($U$6,$U55,2))*(2*$V55))),IF('Forward Curve'!$E$14=DataValidation!$A$3,Vols!$Y55*(1-(SQRT(YEARFRAC($U$6,$U55,2))*(2*$V55))),IF('Forward Curve'!$E$14=DataValidation!$A$5,Vols!$X55*(1-(SQRT(YEARFRAC($U$6,$U55,2))*(2*$V55)))+0.03,IF('Forward Curve'!$E$14=DataValidation!$A$6,Vols!$AF55*(1-(SQRT(YEARFRAC($U$6,$U55,2))*(2*$V55))),IF('Forward Curve'!$E$14=DataValidation!$A$4,Vols!$Z55*(1-(SQRT(YEARFRAC($U$6,$U55,2))*(2*$V55))),IF('Forward Curve'!$E$14=DataValidation!$A$7,Vols!$AY55*(1-(SQRT(YEARFRAC($U$6,$U55,2))*(2*$V55))),""))))))</f>
        <v>-3.6147639565270673E-2</v>
      </c>
      <c r="AI55" s="2">
        <f>IF('Forward Curve'!$E$14=DataValidation!$A$2,Vols!$X55*(1-(SQRT(YEARFRAC($U$6,$U55,2))*(1*$V55))),IF('Forward Curve'!$E$14=DataValidation!$A$3,Vols!$Y55*(1-(SQRT(YEARFRAC($U$6,$U55,2))*(1*$V55))),IF('Forward Curve'!$E$14=DataValidation!$A$5,Vols!$X55*(1-(SQRT(YEARFRAC($U$6,$U55,2))*(1*$V55)))+0.03,IF('Forward Curve'!$E$14=DataValidation!$A$6,Vols!$AF55*(1-(SQRT(YEARFRAC($U$6,$U55,2))*(1*$V55))),IF('Forward Curve'!$E$14=DataValidation!$A$4,Vols!$Z55*(1-(SQRT(YEARFRAC($U$6,$U55,2))*(1*$V55))),IF('Forward Curve'!$E$14=DataValidation!$A$7,Vols!$AY55*(1-(SQRT(YEARFRAC($U$6,$U55,2))*(1*$V55))),""))))))</f>
        <v>-1.0391769782635337E-2</v>
      </c>
      <c r="AJ55" s="2">
        <f>IF('Forward Curve'!$E$14=DataValidation!$A$2,Vols!$X55*(1+(SQRT(YEARFRAC($U$6,$U55,2))*(1*$V55))),IF('Forward Curve'!$E$14=DataValidation!$A$3,Vols!$Y55*(1+(SQRT(YEARFRAC($U$6,$U55,2))*(1*$V55))),IF('Forward Curve'!$E$14=DataValidation!$A$5,Vols!$X55*(1+(SQRT(YEARFRAC($U$6,$U55,2))*(1*$V55)))+0.03,IF('Forward Curve'!$E$14=DataValidation!$A$6,Vols!$AF55*(1+(SQRT(YEARFRAC($U$6,$U55,2))*(1*$V55))),IF('Forward Curve'!$E$14=DataValidation!$A$4,Vols!$Z55*(1+(SQRT(YEARFRAC($U$6,$U55,2))*(1*$V55))),IF('Forward Curve'!$E$14=DataValidation!$A$7,Vols!$AY55*(1+(SQRT(YEARFRAC($U$6,$U55,2))*(1*$V55))),""))))))</f>
        <v>4.1119969782635345E-2</v>
      </c>
      <c r="AK55" s="2">
        <f>IF('Forward Curve'!$E$14=DataValidation!$A$2,Vols!$X55*(1+(SQRT(YEARFRAC($U$6,$U55,2))*(2*$V55))),IF('Forward Curve'!$E$14=DataValidation!$A$3,Vols!$Y55*(1+(SQRT(YEARFRAC($U$6,$U55,2))*(2*$V55))),IF('Forward Curve'!$E$14=DataValidation!$A$5,Vols!$X55*(1+(SQRT(YEARFRAC($U$6,$U55,2))*(2*$V55)))+0.03,IF('Forward Curve'!$E$14=DataValidation!$A$6,Vols!$AF55*(1+(SQRT(YEARFRAC($U$6,$U55,2))*(2*$V55))),IF('Forward Curve'!$E$14=DataValidation!$A$4,Vols!$Z55*(1+(SQRT(YEARFRAC($U$6,$U55,2))*(2*$V55))),IF('Forward Curve'!$E$14=DataValidation!$A$7,Vols!$AY55*(1+(SQRT(YEARFRAC($U$6,$U55,2))*(2*$V55))),""))))))</f>
        <v>6.6875839565270684E-2</v>
      </c>
      <c r="AM55" s="16">
        <v>2.5000000000000001E-2</v>
      </c>
      <c r="AN55" s="2">
        <f>IF('Forward Curve'!$E$14=DataValidation!$A$2,Vols!$AM55,IF('Forward Curve'!$E$14=DataValidation!$A$3,Vols!$AM55+(Vols!$Y55-Vols!$X55),IF('Forward Curve'!$E$14=DataValidation!$A$5,Vols!$AM55+(Vols!$AA55-Vols!$X55),IF('Forward Curve'!$E$14=DataValidation!$A$6,Vols!$AM55+(Vols!$AF55-Vols!$X55),IF('Forward Curve'!$E$14=DataValidation!$A$4,Vols!$AM55+(Vols!$Z55-Vols!$X55),IF('Forward Curve'!$E$14=DataValidation!$A$7,Vols!$AM55+(Vols!$AY55-Vols!$X55)))))))</f>
        <v>2.5000000000000001E-2</v>
      </c>
      <c r="AO55" s="2">
        <f>IF('Forward Curve'!$E$14=DataValidation!$A$2,$X55+0.0025,IF('Forward Curve'!$E$14=DataValidation!$A$3,$Y55+0.0025,IF('Forward Curve'!$E$14=DataValidation!$A$5,Vols!$AA55+0.0025,IF('Forward Curve'!$E$14=DataValidation!$A$6,Vols!$AF55+0.0025,IF('Forward Curve'!$E$14=DataValidation!$A$4,Vols!$Z55+0.0025,IF('Forward Curve'!$E$14=DataValidation!$A$7,Vols!$AY55+0.0025,""))))))</f>
        <v>1.7864100000000001E-2</v>
      </c>
      <c r="AP55" s="2">
        <f>IF('Forward Curve'!$E$14=DataValidation!$A$2,$X55+0.005,IF('Forward Curve'!$E$14=DataValidation!$A$3,$Y55+0.005,IF('Forward Curve'!$E$14=DataValidation!$A$5,Vols!$AA55+0.005,IF('Forward Curve'!$E$14=DataValidation!$A$6,Vols!$AF55+0.005,IF('Forward Curve'!$E$14=DataValidation!$A$4,Vols!$Z55+0.005,IF('Forward Curve'!$E$14=DataValidation!$A$7,Vols!$AY55+0.005,""))))))</f>
        <v>2.03641E-2</v>
      </c>
      <c r="AR55" s="58">
        <f>IF('Forward Curve'!$E$15=DataValidation!$B$2,Vols!$AK55,IF('Forward Curve'!$E$15=DataValidation!$B$3,Vols!$AJ55,IF('Forward Curve'!$E$15=DataValidation!$B$4,Vols!$AI55,IF('Forward Curve'!$E$15=DataValidation!$B$5,Vols!$AH55,IF('Forward Curve'!$E$15=DataValidation!$B$7,$AN55,IF('Forward Curve'!$E$15=DataValidation!$B$8,Vols!$AO55,IF('Forward Curve'!$E$15=DataValidation!$B$9,Vols!$AP55,"ERROR")))))))</f>
        <v>4.1119969782635345E-2</v>
      </c>
      <c r="AS55" s="58"/>
      <c r="AT55" s="59"/>
      <c r="AU55" s="68">
        <v>50</v>
      </c>
      <c r="AV55" s="70">
        <f t="shared" si="19"/>
        <v>46050</v>
      </c>
      <c r="AW55" s="87">
        <f t="shared" si="5"/>
        <v>1.6631800000000002E-2</v>
      </c>
      <c r="AY55" s="2">
        <f t="shared" si="29"/>
        <v>1.7933420833333356E-2</v>
      </c>
      <c r="BA55" s="3">
        <f t="shared" si="30"/>
        <v>1.2933420833333355E-2</v>
      </c>
      <c r="BB55" s="3">
        <f t="shared" si="31"/>
        <v>1.5433420833333355E-2</v>
      </c>
      <c r="BC55" s="3">
        <f t="shared" si="32"/>
        <v>2.0433420833333354E-2</v>
      </c>
      <c r="BD55" s="3">
        <f t="shared" si="33"/>
        <v>2.2933420833333357E-2</v>
      </c>
      <c r="BF55" s="2">
        <f>IF('Forward Curve'!$E$16=DataValidation!$B$11,Vols!BA55,IF('Forward Curve'!$E$16=DataValidation!$B$12,Vols!BB55,IF('Forward Curve'!$E$16=DataValidation!$B$13,Vols!BC55,IF('Forward Curve'!$E$16=DataValidation!$B$14,Vols!BD55,""))))</f>
        <v>2.0433420833333354E-2</v>
      </c>
    </row>
    <row r="56" spans="2:58" x14ac:dyDescent="0.25">
      <c r="B56" s="71">
        <f t="shared" si="11"/>
        <v>46081</v>
      </c>
      <c r="C56" s="78">
        <v>82.39</v>
      </c>
      <c r="D56" s="2"/>
      <c r="E56" s="79">
        <v>1.53664</v>
      </c>
      <c r="F56" s="79">
        <v>1.68198</v>
      </c>
      <c r="G56" s="79">
        <v>1.6665700000000001</v>
      </c>
      <c r="H56" s="80">
        <v>4.5103499999999999</v>
      </c>
      <c r="I56" s="83"/>
      <c r="J56" s="106">
        <v>46078</v>
      </c>
      <c r="K56" s="107">
        <v>1.3991800000000001</v>
      </c>
      <c r="L56" s="83"/>
      <c r="M56" s="68">
        <f t="shared" si="34"/>
        <v>151</v>
      </c>
      <c r="N56" s="69">
        <v>1.9819199999999999</v>
      </c>
      <c r="O56" s="68">
        <f t="shared" si="35"/>
        <v>152</v>
      </c>
      <c r="P56" s="69">
        <v>1.98197</v>
      </c>
      <c r="Q56" s="68">
        <f t="shared" si="36"/>
        <v>153</v>
      </c>
      <c r="R56" s="69">
        <v>1.9819199999999999</v>
      </c>
      <c r="S56" s="83"/>
      <c r="U56" s="71">
        <f>'Forward Curve'!$G56</f>
        <v>46081</v>
      </c>
      <c r="V56" s="84">
        <f t="shared" si="24"/>
        <v>0.82389999999999997</v>
      </c>
      <c r="W56" s="58"/>
      <c r="X56" s="58">
        <f t="shared" si="25"/>
        <v>1.5366400000000001E-2</v>
      </c>
      <c r="Y56" s="58">
        <f t="shared" si="26"/>
        <v>1.6819799999999999E-2</v>
      </c>
      <c r="Z56" s="58">
        <f t="shared" si="27"/>
        <v>1.6665700000000002E-2</v>
      </c>
      <c r="AA56" s="86">
        <f t="shared" si="28"/>
        <v>4.5103499999999998E-2</v>
      </c>
      <c r="AB56" s="86"/>
      <c r="AC56" s="113">
        <f t="shared" si="16"/>
        <v>44610</v>
      </c>
      <c r="AD56" s="114">
        <f t="shared" si="17"/>
        <v>6.1569999999999995E-4</v>
      </c>
      <c r="AE56" s="113">
        <f t="shared" si="18"/>
        <v>46081</v>
      </c>
      <c r="AF56" s="115">
        <f t="shared" si="15"/>
        <v>1.39918E-2</v>
      </c>
      <c r="AG56" s="3"/>
      <c r="AH56" s="2">
        <f>IF('Forward Curve'!$E$14=DataValidation!$A$2,Vols!$X56*(1-(SQRT(YEARFRAC($U$6,$U56,2))*(2*$V56))),IF('Forward Curve'!$E$14=DataValidation!$A$3,Vols!$Y56*(1-(SQRT(YEARFRAC($U$6,$U56,2))*(2*$V56))),IF('Forward Curve'!$E$14=DataValidation!$A$5,Vols!$X56*(1-(SQRT(YEARFRAC($U$6,$U56,2))*(2*$V56)))+0.03,IF('Forward Curve'!$E$14=DataValidation!$A$6,Vols!$AF56*(1-(SQRT(YEARFRAC($U$6,$U56,2))*(2*$V56))),IF('Forward Curve'!$E$14=DataValidation!$A$4,Vols!$Z56*(1-(SQRT(YEARFRAC($U$6,$U56,2))*(2*$V56))),IF('Forward Curve'!$E$14=DataValidation!$A$7,Vols!$AY56*(1-(SQRT(YEARFRAC($U$6,$U56,2))*(2*$V56))),""))))))</f>
        <v>-3.6679915398893995E-2</v>
      </c>
      <c r="AI56" s="2">
        <f>IF('Forward Curve'!$E$14=DataValidation!$A$2,Vols!$X56*(1-(SQRT(YEARFRAC($U$6,$U56,2))*(1*$V56))),IF('Forward Curve'!$E$14=DataValidation!$A$3,Vols!$Y56*(1-(SQRT(YEARFRAC($U$6,$U56,2))*(1*$V56))),IF('Forward Curve'!$E$14=DataValidation!$A$5,Vols!$X56*(1-(SQRT(YEARFRAC($U$6,$U56,2))*(1*$V56)))+0.03,IF('Forward Curve'!$E$14=DataValidation!$A$6,Vols!$AF56*(1-(SQRT(YEARFRAC($U$6,$U56,2))*(1*$V56))),IF('Forward Curve'!$E$14=DataValidation!$A$4,Vols!$Z56*(1-(SQRT(YEARFRAC($U$6,$U56,2))*(1*$V56))),IF('Forward Curve'!$E$14=DataValidation!$A$7,Vols!$AY56*(1-(SQRT(YEARFRAC($U$6,$U56,2))*(1*$V56))),""))))))</f>
        <v>-1.0656757699446998E-2</v>
      </c>
      <c r="AJ56" s="2">
        <f>IF('Forward Curve'!$E$14=DataValidation!$A$2,Vols!$X56*(1+(SQRT(YEARFRAC($U$6,$U56,2))*(1*$V56))),IF('Forward Curve'!$E$14=DataValidation!$A$3,Vols!$Y56*(1+(SQRT(YEARFRAC($U$6,$U56,2))*(1*$V56))),IF('Forward Curve'!$E$14=DataValidation!$A$5,Vols!$X56*(1+(SQRT(YEARFRAC($U$6,$U56,2))*(1*$V56)))+0.03,IF('Forward Curve'!$E$14=DataValidation!$A$6,Vols!$AF56*(1+(SQRT(YEARFRAC($U$6,$U56,2))*(1*$V56))),IF('Forward Curve'!$E$14=DataValidation!$A$4,Vols!$Z56*(1+(SQRT(YEARFRAC($U$6,$U56,2))*(1*$V56))),IF('Forward Curve'!$E$14=DataValidation!$A$7,Vols!$AY56*(1+(SQRT(YEARFRAC($U$6,$U56,2))*(1*$V56))),""))))))</f>
        <v>4.1389557699447001E-2</v>
      </c>
      <c r="AK56" s="2">
        <f>IF('Forward Curve'!$E$14=DataValidation!$A$2,Vols!$X56*(1+(SQRT(YEARFRAC($U$6,$U56,2))*(2*$V56))),IF('Forward Curve'!$E$14=DataValidation!$A$3,Vols!$Y56*(1+(SQRT(YEARFRAC($U$6,$U56,2))*(2*$V56))),IF('Forward Curve'!$E$14=DataValidation!$A$5,Vols!$X56*(1+(SQRT(YEARFRAC($U$6,$U56,2))*(2*$V56)))+0.03,IF('Forward Curve'!$E$14=DataValidation!$A$6,Vols!$AF56*(1+(SQRT(YEARFRAC($U$6,$U56,2))*(2*$V56))),IF('Forward Curve'!$E$14=DataValidation!$A$4,Vols!$Z56*(1+(SQRT(YEARFRAC($U$6,$U56,2))*(2*$V56))),IF('Forward Curve'!$E$14=DataValidation!$A$7,Vols!$AY56*(1+(SQRT(YEARFRAC($U$6,$U56,2))*(2*$V56))),""))))))</f>
        <v>6.7412715398893999E-2</v>
      </c>
      <c r="AL56" s="15"/>
      <c r="AM56" s="117">
        <f>AM55</f>
        <v>2.5000000000000001E-2</v>
      </c>
      <c r="AN56" s="2">
        <f>IF('Forward Curve'!$E$14=DataValidation!$A$2,Vols!$AM56,IF('Forward Curve'!$E$14=DataValidation!$A$3,Vols!$AM56+(Vols!$Y56-Vols!$X56),IF('Forward Curve'!$E$14=DataValidation!$A$5,Vols!$AM56+(Vols!$AA56-Vols!$X56),IF('Forward Curve'!$E$14=DataValidation!$A$6,Vols!$AM56+(Vols!$AF56-Vols!$X56),IF('Forward Curve'!$E$14=DataValidation!$A$4,Vols!$AM56+(Vols!$Z56-Vols!$X56),IF('Forward Curve'!$E$14=DataValidation!$A$7,Vols!$AM56+(Vols!$AY56-Vols!$X56)))))))</f>
        <v>2.5000000000000001E-2</v>
      </c>
      <c r="AO56" s="2">
        <f>IF('Forward Curve'!$E$14=DataValidation!$A$2,$X56+0.0025,IF('Forward Curve'!$E$14=DataValidation!$A$3,$Y56+0.0025,IF('Forward Curve'!$E$14=DataValidation!$A$5,Vols!$AA56+0.0025,IF('Forward Curve'!$E$14=DataValidation!$A$6,Vols!$AF56+0.0025,IF('Forward Curve'!$E$14=DataValidation!$A$4,Vols!$Z56+0.0025,IF('Forward Curve'!$E$14=DataValidation!$A$7,Vols!$AY56+0.0025,""))))))</f>
        <v>1.7866400000000001E-2</v>
      </c>
      <c r="AP56" s="2">
        <f>IF('Forward Curve'!$E$14=DataValidation!$A$2,$X56+0.005,IF('Forward Curve'!$E$14=DataValidation!$A$3,$Y56+0.005,IF('Forward Curve'!$E$14=DataValidation!$A$5,Vols!$AA56+0.005,IF('Forward Curve'!$E$14=DataValidation!$A$6,Vols!$AF56+0.005,IF('Forward Curve'!$E$14=DataValidation!$A$4,Vols!$Z56+0.005,IF('Forward Curve'!$E$14=DataValidation!$A$7,Vols!$AY56+0.005,""))))))</f>
        <v>2.03664E-2</v>
      </c>
      <c r="AR56" s="58">
        <f>IF('Forward Curve'!$E$15=DataValidation!$B$2,Vols!$AK56,IF('Forward Curve'!$E$15=DataValidation!$B$3,Vols!$AJ56,IF('Forward Curve'!$E$15=DataValidation!$B$4,Vols!$AI56,IF('Forward Curve'!$E$15=DataValidation!$B$5,Vols!$AH56,IF('Forward Curve'!$E$15=DataValidation!$B$7,$AN56,IF('Forward Curve'!$E$15=DataValidation!$B$8,Vols!$AO56,IF('Forward Curve'!$E$15=DataValidation!$B$9,Vols!$AP56,"ERROR")))))))</f>
        <v>4.1389557699447001E-2</v>
      </c>
      <c r="AS56" s="58"/>
      <c r="AT56" s="59"/>
      <c r="AU56" s="68">
        <v>51</v>
      </c>
      <c r="AV56" s="70">
        <f t="shared" si="19"/>
        <v>46081</v>
      </c>
      <c r="AW56" s="87">
        <f t="shared" si="5"/>
        <v>1.6631800000000002E-2</v>
      </c>
      <c r="AY56" s="2">
        <f t="shared" si="29"/>
        <v>1.7959982500000023E-2</v>
      </c>
      <c r="BA56" s="3">
        <f t="shared" si="30"/>
        <v>1.2959982500000022E-2</v>
      </c>
      <c r="BB56" s="3">
        <f t="shared" si="31"/>
        <v>1.5459982500000023E-2</v>
      </c>
      <c r="BC56" s="3">
        <f t="shared" si="32"/>
        <v>2.0459982500000022E-2</v>
      </c>
      <c r="BD56" s="3">
        <f t="shared" si="33"/>
        <v>2.2959982500000024E-2</v>
      </c>
      <c r="BF56" s="2">
        <f>IF('Forward Curve'!$E$16=DataValidation!$B$11,Vols!BA56,IF('Forward Curve'!$E$16=DataValidation!$B$12,Vols!BB56,IF('Forward Curve'!$E$16=DataValidation!$B$13,Vols!BC56,IF('Forward Curve'!$E$16=DataValidation!$B$14,Vols!BD56,""))))</f>
        <v>2.0459982500000022E-2</v>
      </c>
    </row>
    <row r="57" spans="2:58" x14ac:dyDescent="0.25">
      <c r="B57" s="71">
        <f t="shared" si="11"/>
        <v>46109</v>
      </c>
      <c r="C57" s="78">
        <v>82.39</v>
      </c>
      <c r="D57" s="2"/>
      <c r="E57" s="79">
        <v>1.53647</v>
      </c>
      <c r="F57" s="79">
        <v>1.6823900000000001</v>
      </c>
      <c r="G57" s="79">
        <v>1.6666799999999999</v>
      </c>
      <c r="H57" s="80">
        <v>4.51539</v>
      </c>
      <c r="I57" s="83"/>
      <c r="J57" s="106">
        <v>46107</v>
      </c>
      <c r="K57" s="107">
        <v>1.3992599999999999</v>
      </c>
      <c r="L57" s="83"/>
      <c r="M57" s="68">
        <f t="shared" si="34"/>
        <v>154</v>
      </c>
      <c r="N57" s="69">
        <v>1.98187</v>
      </c>
      <c r="O57" s="68">
        <f t="shared" si="35"/>
        <v>155</v>
      </c>
      <c r="P57" s="69">
        <v>1.98197</v>
      </c>
      <c r="Q57" s="68">
        <f t="shared" si="36"/>
        <v>156</v>
      </c>
      <c r="R57" s="69">
        <v>1.98187</v>
      </c>
      <c r="S57" s="83"/>
      <c r="U57" s="71">
        <f>'Forward Curve'!$G57</f>
        <v>46109</v>
      </c>
      <c r="V57" s="84">
        <f t="shared" si="24"/>
        <v>0.82389999999999997</v>
      </c>
      <c r="W57" s="58"/>
      <c r="X57" s="58">
        <f t="shared" si="25"/>
        <v>1.53647E-2</v>
      </c>
      <c r="Y57" s="58">
        <f t="shared" si="26"/>
        <v>1.6823899999999999E-2</v>
      </c>
      <c r="Z57" s="58">
        <f t="shared" si="27"/>
        <v>1.6666799999999999E-2</v>
      </c>
      <c r="AA57" s="86">
        <f t="shared" si="28"/>
        <v>4.5153899999999997E-2</v>
      </c>
      <c r="AB57" s="86"/>
      <c r="AC57" s="113">
        <f t="shared" si="16"/>
        <v>44611</v>
      </c>
      <c r="AD57" s="114">
        <f t="shared" si="17"/>
        <v>6.1569999999999995E-4</v>
      </c>
      <c r="AE57" s="113">
        <f t="shared" si="18"/>
        <v>46109</v>
      </c>
      <c r="AF57" s="115">
        <f t="shared" si="15"/>
        <v>1.3992599999999999E-2</v>
      </c>
      <c r="AG57" s="3"/>
      <c r="AH57" s="2">
        <f>IF('Forward Curve'!$E$14=DataValidation!$A$2,Vols!$X57*(1-(SQRT(YEARFRAC($U$6,$U57,2))*(2*$V57))),IF('Forward Curve'!$E$14=DataValidation!$A$3,Vols!$Y57*(1-(SQRT(YEARFRAC($U$6,$U57,2))*(2*$V57))),IF('Forward Curve'!$E$14=DataValidation!$A$5,Vols!$X57*(1-(SQRT(YEARFRAC($U$6,$U57,2))*(2*$V57)))+0.03,IF('Forward Curve'!$E$14=DataValidation!$A$6,Vols!$AF57*(1-(SQRT(YEARFRAC($U$6,$U57,2))*(2*$V57))),IF('Forward Curve'!$E$14=DataValidation!$A$4,Vols!$Z57*(1-(SQRT(YEARFRAC($U$6,$U57,2))*(2*$V57))),IF('Forward Curve'!$E$14=DataValidation!$A$7,Vols!$AY57*(1-(SQRT(YEARFRAC($U$6,$U57,2))*(2*$V57))),""))))))</f>
        <v>-3.7152678815620205E-2</v>
      </c>
      <c r="AI57" s="2">
        <f>IF('Forward Curve'!$E$14=DataValidation!$A$2,Vols!$X57*(1-(SQRT(YEARFRAC($U$6,$U57,2))*(1*$V57))),IF('Forward Curve'!$E$14=DataValidation!$A$3,Vols!$Y57*(1-(SQRT(YEARFRAC($U$6,$U57,2))*(1*$V57))),IF('Forward Curve'!$E$14=DataValidation!$A$5,Vols!$X57*(1-(SQRT(YEARFRAC($U$6,$U57,2))*(1*$V57)))+0.03,IF('Forward Curve'!$E$14=DataValidation!$A$6,Vols!$AF57*(1-(SQRT(YEARFRAC($U$6,$U57,2))*(1*$V57))),IF('Forward Curve'!$E$14=DataValidation!$A$4,Vols!$Z57*(1-(SQRT(YEARFRAC($U$6,$U57,2))*(1*$V57))),IF('Forward Curve'!$E$14=DataValidation!$A$7,Vols!$AY57*(1-(SQRT(YEARFRAC($U$6,$U57,2))*(1*$V57))),""))))))</f>
        <v>-1.0893989407810103E-2</v>
      </c>
      <c r="AJ57" s="2">
        <f>IF('Forward Curve'!$E$14=DataValidation!$A$2,Vols!$X57*(1+(SQRT(YEARFRAC($U$6,$U57,2))*(1*$V57))),IF('Forward Curve'!$E$14=DataValidation!$A$3,Vols!$Y57*(1+(SQRT(YEARFRAC($U$6,$U57,2))*(1*$V57))),IF('Forward Curve'!$E$14=DataValidation!$A$5,Vols!$X57*(1+(SQRT(YEARFRAC($U$6,$U57,2))*(1*$V57)))+0.03,IF('Forward Curve'!$E$14=DataValidation!$A$6,Vols!$AF57*(1+(SQRT(YEARFRAC($U$6,$U57,2))*(1*$V57))),IF('Forward Curve'!$E$14=DataValidation!$A$4,Vols!$Z57*(1+(SQRT(YEARFRAC($U$6,$U57,2))*(1*$V57))),IF('Forward Curve'!$E$14=DataValidation!$A$7,Vols!$AY57*(1+(SQRT(YEARFRAC($U$6,$U57,2))*(1*$V57))),""))))))</f>
        <v>4.1623389407810102E-2</v>
      </c>
      <c r="AK57" s="2">
        <f>IF('Forward Curve'!$E$14=DataValidation!$A$2,Vols!$X57*(1+(SQRT(YEARFRAC($U$6,$U57,2))*(2*$V57))),IF('Forward Curve'!$E$14=DataValidation!$A$3,Vols!$Y57*(1+(SQRT(YEARFRAC($U$6,$U57,2))*(2*$V57))),IF('Forward Curve'!$E$14=DataValidation!$A$5,Vols!$X57*(1+(SQRT(YEARFRAC($U$6,$U57,2))*(2*$V57)))+0.03,IF('Forward Curve'!$E$14=DataValidation!$A$6,Vols!$AF57*(1+(SQRT(YEARFRAC($U$6,$U57,2))*(2*$V57))),IF('Forward Curve'!$E$14=DataValidation!$A$4,Vols!$Z57*(1+(SQRT(YEARFRAC($U$6,$U57,2))*(2*$V57))),IF('Forward Curve'!$E$14=DataValidation!$A$7,Vols!$AY57*(1+(SQRT(YEARFRAC($U$6,$U57,2))*(2*$V57))),""))))))</f>
        <v>6.7882078815620195E-2</v>
      </c>
      <c r="AL57" s="15"/>
      <c r="AM57" s="117">
        <f t="shared" ref="AM57:AM120" si="40">AM56</f>
        <v>2.5000000000000001E-2</v>
      </c>
      <c r="AN57" s="2">
        <f>IF('Forward Curve'!$E$14=DataValidation!$A$2,Vols!$AM57,IF('Forward Curve'!$E$14=DataValidation!$A$3,Vols!$AM57+(Vols!$Y57-Vols!$X57),IF('Forward Curve'!$E$14=DataValidation!$A$5,Vols!$AM57+(Vols!$AA57-Vols!$X57),IF('Forward Curve'!$E$14=DataValidation!$A$6,Vols!$AM57+(Vols!$AF57-Vols!$X57),IF('Forward Curve'!$E$14=DataValidation!$A$4,Vols!$AM57+(Vols!$Z57-Vols!$X57),IF('Forward Curve'!$E$14=DataValidation!$A$7,Vols!$AM57+(Vols!$AY57-Vols!$X57)))))))</f>
        <v>2.5000000000000001E-2</v>
      </c>
      <c r="AO57" s="2">
        <f>IF('Forward Curve'!$E$14=DataValidation!$A$2,$X57+0.0025,IF('Forward Curve'!$E$14=DataValidation!$A$3,$Y57+0.0025,IF('Forward Curve'!$E$14=DataValidation!$A$5,Vols!$AA57+0.0025,IF('Forward Curve'!$E$14=DataValidation!$A$6,Vols!$AF57+0.0025,IF('Forward Curve'!$E$14=DataValidation!$A$4,Vols!$Z57+0.0025,IF('Forward Curve'!$E$14=DataValidation!$A$7,Vols!$AY57+0.0025,""))))))</f>
        <v>1.7864700000000001E-2</v>
      </c>
      <c r="AP57" s="2">
        <f>IF('Forward Curve'!$E$14=DataValidation!$A$2,$X57+0.005,IF('Forward Curve'!$E$14=DataValidation!$A$3,$Y57+0.005,IF('Forward Curve'!$E$14=DataValidation!$A$5,Vols!$AA57+0.005,IF('Forward Curve'!$E$14=DataValidation!$A$6,Vols!$AF57+0.005,IF('Forward Curve'!$E$14=DataValidation!$A$4,Vols!$Z57+0.005,IF('Forward Curve'!$E$14=DataValidation!$A$7,Vols!$AY57+0.005,""))))))</f>
        <v>2.0364699999999999E-2</v>
      </c>
      <c r="AR57" s="58">
        <f>IF('Forward Curve'!$E$15=DataValidation!$B$2,Vols!$AK57,IF('Forward Curve'!$E$15=DataValidation!$B$3,Vols!$AJ57,IF('Forward Curve'!$E$15=DataValidation!$B$4,Vols!$AI57,IF('Forward Curve'!$E$15=DataValidation!$B$5,Vols!$AH57,IF('Forward Curve'!$E$15=DataValidation!$B$7,$AN57,IF('Forward Curve'!$E$15=DataValidation!$B$8,Vols!$AO57,IF('Forward Curve'!$E$15=DataValidation!$B$9,Vols!$AP57,"ERROR")))))))</f>
        <v>4.1623389407810102E-2</v>
      </c>
      <c r="AS57" s="58"/>
      <c r="AT57" s="59"/>
      <c r="AU57" s="68">
        <v>52</v>
      </c>
      <c r="AV57" s="70">
        <f t="shared" si="19"/>
        <v>46109</v>
      </c>
      <c r="AW57" s="87">
        <f t="shared" si="5"/>
        <v>1.6632499999999998E-2</v>
      </c>
      <c r="AY57" s="2">
        <f t="shared" si="29"/>
        <v>1.7986544166666691E-2</v>
      </c>
      <c r="BA57" s="3">
        <f t="shared" si="30"/>
        <v>1.298654416666669E-2</v>
      </c>
      <c r="BB57" s="3">
        <f t="shared" si="31"/>
        <v>1.5486544166666691E-2</v>
      </c>
      <c r="BC57" s="3">
        <f t="shared" si="32"/>
        <v>2.048654416666669E-2</v>
      </c>
      <c r="BD57" s="3">
        <f t="shared" si="33"/>
        <v>2.2986544166666692E-2</v>
      </c>
      <c r="BF57" s="2">
        <f>IF('Forward Curve'!$E$16=DataValidation!$B$11,Vols!BA57,IF('Forward Curve'!$E$16=DataValidation!$B$12,Vols!BB57,IF('Forward Curve'!$E$16=DataValidation!$B$13,Vols!BC57,IF('Forward Curve'!$E$16=DataValidation!$B$14,Vols!BD57,""))))</f>
        <v>2.048654416666669E-2</v>
      </c>
    </row>
    <row r="58" spans="2:58" x14ac:dyDescent="0.25">
      <c r="B58" s="71">
        <f t="shared" si="11"/>
        <v>46140</v>
      </c>
      <c r="C58" s="78">
        <v>82.39</v>
      </c>
      <c r="D58" s="2"/>
      <c r="E58" s="79">
        <v>1.53651</v>
      </c>
      <c r="F58" s="79">
        <v>1.68265</v>
      </c>
      <c r="G58" s="79">
        <v>1.6666099999999999</v>
      </c>
      <c r="H58" s="80">
        <v>4.5157400000000001</v>
      </c>
      <c r="I58" s="83"/>
      <c r="J58" s="106">
        <v>46140</v>
      </c>
      <c r="K58" s="107">
        <v>1.3992100000000001</v>
      </c>
      <c r="L58" s="83"/>
      <c r="M58" s="68">
        <f t="shared" si="34"/>
        <v>157</v>
      </c>
      <c r="N58" s="69">
        <v>1.98187</v>
      </c>
      <c r="O58" s="68">
        <f t="shared" si="35"/>
        <v>158</v>
      </c>
      <c r="P58" s="69">
        <v>1.98187</v>
      </c>
      <c r="Q58" s="68">
        <f t="shared" si="36"/>
        <v>159</v>
      </c>
      <c r="R58" s="69">
        <v>1.98197</v>
      </c>
      <c r="S58" s="83"/>
      <c r="U58" s="71">
        <f>'Forward Curve'!$G58</f>
        <v>46140</v>
      </c>
      <c r="V58" s="84">
        <f t="shared" si="24"/>
        <v>0.82389999999999997</v>
      </c>
      <c r="W58" s="58"/>
      <c r="X58" s="58">
        <f t="shared" si="25"/>
        <v>1.53651E-2</v>
      </c>
      <c r="Y58" s="58">
        <f t="shared" si="26"/>
        <v>1.6826500000000001E-2</v>
      </c>
      <c r="Z58" s="58">
        <f t="shared" si="27"/>
        <v>1.66661E-2</v>
      </c>
      <c r="AA58" s="86">
        <f t="shared" si="28"/>
        <v>4.51574E-2</v>
      </c>
      <c r="AB58" s="86"/>
      <c r="AC58" s="113">
        <f t="shared" si="16"/>
        <v>44612</v>
      </c>
      <c r="AD58" s="114">
        <f t="shared" si="17"/>
        <v>6.1569999999999995E-4</v>
      </c>
      <c r="AE58" s="113">
        <f t="shared" si="18"/>
        <v>46140</v>
      </c>
      <c r="AF58" s="115">
        <f t="shared" si="15"/>
        <v>1.39921E-2</v>
      </c>
      <c r="AG58" s="3"/>
      <c r="AH58" s="2">
        <f>IF('Forward Curve'!$E$14=DataValidation!$A$2,Vols!$X58*(1-(SQRT(YEARFRAC($U$6,$U58,2))*(2*$V58))),IF('Forward Curve'!$E$14=DataValidation!$A$3,Vols!$Y58*(1-(SQRT(YEARFRAC($U$6,$U58,2))*(2*$V58))),IF('Forward Curve'!$E$14=DataValidation!$A$5,Vols!$X58*(1-(SQRT(YEARFRAC($U$6,$U58,2))*(2*$V58)))+0.03,IF('Forward Curve'!$E$14=DataValidation!$A$6,Vols!$AF58*(1-(SQRT(YEARFRAC($U$6,$U58,2))*(2*$V58))),IF('Forward Curve'!$E$14=DataValidation!$A$4,Vols!$Z58*(1-(SQRT(YEARFRAC($U$6,$U58,2))*(2*$V58))),IF('Forward Curve'!$E$14=DataValidation!$A$7,Vols!$AY58*(1-(SQRT(YEARFRAC($U$6,$U58,2))*(2*$V58))),""))))))</f>
        <v>-3.7676569203897316E-2</v>
      </c>
      <c r="AI58" s="2">
        <f>IF('Forward Curve'!$E$14=DataValidation!$A$2,Vols!$X58*(1-(SQRT(YEARFRAC($U$6,$U58,2))*(1*$V58))),IF('Forward Curve'!$E$14=DataValidation!$A$3,Vols!$Y58*(1-(SQRT(YEARFRAC($U$6,$U58,2))*(1*$V58))),IF('Forward Curve'!$E$14=DataValidation!$A$5,Vols!$X58*(1-(SQRT(YEARFRAC($U$6,$U58,2))*(1*$V58)))+0.03,IF('Forward Curve'!$E$14=DataValidation!$A$6,Vols!$AF58*(1-(SQRT(YEARFRAC($U$6,$U58,2))*(1*$V58))),IF('Forward Curve'!$E$14=DataValidation!$A$4,Vols!$Z58*(1-(SQRT(YEARFRAC($U$6,$U58,2))*(1*$V58))),IF('Forward Curve'!$E$14=DataValidation!$A$7,Vols!$AY58*(1-(SQRT(YEARFRAC($U$6,$U58,2))*(1*$V58))),""))))))</f>
        <v>-1.1155734601948656E-2</v>
      </c>
      <c r="AJ58" s="2">
        <f>IF('Forward Curve'!$E$14=DataValidation!$A$2,Vols!$X58*(1+(SQRT(YEARFRAC($U$6,$U58,2))*(1*$V58))),IF('Forward Curve'!$E$14=DataValidation!$A$3,Vols!$Y58*(1+(SQRT(YEARFRAC($U$6,$U58,2))*(1*$V58))),IF('Forward Curve'!$E$14=DataValidation!$A$5,Vols!$X58*(1+(SQRT(YEARFRAC($U$6,$U58,2))*(1*$V58)))+0.03,IF('Forward Curve'!$E$14=DataValidation!$A$6,Vols!$AF58*(1+(SQRT(YEARFRAC($U$6,$U58,2))*(1*$V58))),IF('Forward Curve'!$E$14=DataValidation!$A$4,Vols!$Z58*(1+(SQRT(YEARFRAC($U$6,$U58,2))*(1*$V58))),IF('Forward Curve'!$E$14=DataValidation!$A$7,Vols!$AY58*(1+(SQRT(YEARFRAC($U$6,$U58,2))*(1*$V58))),""))))))</f>
        <v>4.188593460194865E-2</v>
      </c>
      <c r="AK58" s="2">
        <f>IF('Forward Curve'!$E$14=DataValidation!$A$2,Vols!$X58*(1+(SQRT(YEARFRAC($U$6,$U58,2))*(2*$V58))),IF('Forward Curve'!$E$14=DataValidation!$A$3,Vols!$Y58*(1+(SQRT(YEARFRAC($U$6,$U58,2))*(2*$V58))),IF('Forward Curve'!$E$14=DataValidation!$A$5,Vols!$X58*(1+(SQRT(YEARFRAC($U$6,$U58,2))*(2*$V58)))+0.03,IF('Forward Curve'!$E$14=DataValidation!$A$6,Vols!$AF58*(1+(SQRT(YEARFRAC($U$6,$U58,2))*(2*$V58))),IF('Forward Curve'!$E$14=DataValidation!$A$4,Vols!$Z58*(1+(SQRT(YEARFRAC($U$6,$U58,2))*(2*$V58))),IF('Forward Curve'!$E$14=DataValidation!$A$7,Vols!$AY58*(1+(SQRT(YEARFRAC($U$6,$U58,2))*(2*$V58))),""))))))</f>
        <v>6.8406769203897308E-2</v>
      </c>
      <c r="AM58" s="117">
        <f t="shared" si="40"/>
        <v>2.5000000000000001E-2</v>
      </c>
      <c r="AN58" s="2">
        <f>IF('Forward Curve'!$E$14=DataValidation!$A$2,Vols!$AM58,IF('Forward Curve'!$E$14=DataValidation!$A$3,Vols!$AM58+(Vols!$Y58-Vols!$X58),IF('Forward Curve'!$E$14=DataValidation!$A$5,Vols!$AM58+(Vols!$AA58-Vols!$X58),IF('Forward Curve'!$E$14=DataValidation!$A$6,Vols!$AM58+(Vols!$AF58-Vols!$X58),IF('Forward Curve'!$E$14=DataValidation!$A$4,Vols!$AM58+(Vols!$Z58-Vols!$X58),IF('Forward Curve'!$E$14=DataValidation!$A$7,Vols!$AM58+(Vols!$AY58-Vols!$X58)))))))</f>
        <v>2.5000000000000001E-2</v>
      </c>
      <c r="AO58" s="2">
        <f>IF('Forward Curve'!$E$14=DataValidation!$A$2,$X58+0.0025,IF('Forward Curve'!$E$14=DataValidation!$A$3,$Y58+0.0025,IF('Forward Curve'!$E$14=DataValidation!$A$5,Vols!$AA58+0.0025,IF('Forward Curve'!$E$14=DataValidation!$A$6,Vols!$AF58+0.0025,IF('Forward Curve'!$E$14=DataValidation!$A$4,Vols!$Z58+0.0025,IF('Forward Curve'!$E$14=DataValidation!$A$7,Vols!$AY58+0.0025,""))))))</f>
        <v>1.7865099999999998E-2</v>
      </c>
      <c r="AP58" s="2">
        <f>IF('Forward Curve'!$E$14=DataValidation!$A$2,$X58+0.005,IF('Forward Curve'!$E$14=DataValidation!$A$3,$Y58+0.005,IF('Forward Curve'!$E$14=DataValidation!$A$5,Vols!$AA58+0.005,IF('Forward Curve'!$E$14=DataValidation!$A$6,Vols!$AF58+0.005,IF('Forward Curve'!$E$14=DataValidation!$A$4,Vols!$Z58+0.005,IF('Forward Curve'!$E$14=DataValidation!$A$7,Vols!$AY58+0.005,""))))))</f>
        <v>2.0365100000000001E-2</v>
      </c>
      <c r="AR58" s="58">
        <f>IF('Forward Curve'!$E$15=DataValidation!$B$2,Vols!$AK58,IF('Forward Curve'!$E$15=DataValidation!$B$3,Vols!$AJ58,IF('Forward Curve'!$E$15=DataValidation!$B$4,Vols!$AI58,IF('Forward Curve'!$E$15=DataValidation!$B$5,Vols!$AH58,IF('Forward Curve'!$E$15=DataValidation!$B$7,$AN58,IF('Forward Curve'!$E$15=DataValidation!$B$8,Vols!$AO58,IF('Forward Curve'!$E$15=DataValidation!$B$9,Vols!$AP58,"ERROR")))))))</f>
        <v>4.188593460194865E-2</v>
      </c>
      <c r="AS58" s="58"/>
      <c r="AT58" s="59"/>
      <c r="AU58" s="68">
        <v>53</v>
      </c>
      <c r="AV58" s="70">
        <f t="shared" si="19"/>
        <v>46140</v>
      </c>
      <c r="AW58" s="87">
        <f t="shared" si="5"/>
        <v>1.66321E-2</v>
      </c>
      <c r="AY58" s="2">
        <f t="shared" si="29"/>
        <v>1.8013104166666693E-2</v>
      </c>
      <c r="BA58" s="3">
        <f t="shared" si="30"/>
        <v>1.3013104166666692E-2</v>
      </c>
      <c r="BB58" s="3">
        <f t="shared" si="31"/>
        <v>1.5513104166666692E-2</v>
      </c>
      <c r="BC58" s="3">
        <f t="shared" si="32"/>
        <v>2.0513104166666692E-2</v>
      </c>
      <c r="BD58" s="3">
        <f t="shared" si="33"/>
        <v>2.3013104166666694E-2</v>
      </c>
      <c r="BF58" s="2">
        <f>IF('Forward Curve'!$E$16=DataValidation!$B$11,Vols!BA58,IF('Forward Curve'!$E$16=DataValidation!$B$12,Vols!BB58,IF('Forward Curve'!$E$16=DataValidation!$B$13,Vols!BC58,IF('Forward Curve'!$E$16=DataValidation!$B$14,Vols!BD58,""))))</f>
        <v>2.0513104166666692E-2</v>
      </c>
    </row>
    <row r="59" spans="2:58" x14ac:dyDescent="0.25">
      <c r="B59" s="71">
        <f t="shared" si="11"/>
        <v>46170</v>
      </c>
      <c r="C59" s="78">
        <v>82.39</v>
      </c>
      <c r="D59" s="2"/>
      <c r="E59" s="79">
        <v>1.53647</v>
      </c>
      <c r="F59" s="79">
        <v>1.68242</v>
      </c>
      <c r="G59" s="79">
        <v>1.6666799999999999</v>
      </c>
      <c r="H59" s="80">
        <v>4.5084200000000001</v>
      </c>
      <c r="I59" s="83"/>
      <c r="J59" s="106">
        <v>46169</v>
      </c>
      <c r="K59" s="107">
        <v>1.3992599999999999</v>
      </c>
      <c r="L59" s="83"/>
      <c r="M59" s="68">
        <f t="shared" si="34"/>
        <v>160</v>
      </c>
      <c r="N59" s="69">
        <v>1.9819199999999999</v>
      </c>
      <c r="O59" s="68">
        <f t="shared" si="35"/>
        <v>161</v>
      </c>
      <c r="P59" s="69">
        <v>1.9819199999999999</v>
      </c>
      <c r="Q59" s="68">
        <f t="shared" si="36"/>
        <v>162</v>
      </c>
      <c r="R59" s="69">
        <v>1.98197</v>
      </c>
      <c r="S59" s="83"/>
      <c r="U59" s="71">
        <f>'Forward Curve'!$G59</f>
        <v>46170</v>
      </c>
      <c r="V59" s="84">
        <f t="shared" si="24"/>
        <v>0.82389999999999997</v>
      </c>
      <c r="W59" s="58"/>
      <c r="X59" s="58">
        <f t="shared" si="25"/>
        <v>1.53647E-2</v>
      </c>
      <c r="Y59" s="58">
        <f t="shared" si="26"/>
        <v>1.6824200000000001E-2</v>
      </c>
      <c r="Z59" s="58">
        <f t="shared" si="27"/>
        <v>1.6666799999999999E-2</v>
      </c>
      <c r="AA59" s="86">
        <f t="shared" si="28"/>
        <v>4.5084199999999998E-2</v>
      </c>
      <c r="AB59" s="86"/>
      <c r="AC59" s="113">
        <f t="shared" si="16"/>
        <v>44613</v>
      </c>
      <c r="AD59" s="114">
        <f t="shared" si="17"/>
        <v>6.1569999999999995E-4</v>
      </c>
      <c r="AE59" s="113">
        <f t="shared" si="18"/>
        <v>46170</v>
      </c>
      <c r="AF59" s="115">
        <f t="shared" si="15"/>
        <v>1.3992599999999999E-2</v>
      </c>
      <c r="AG59" s="3"/>
      <c r="AH59" s="2">
        <f>IF('Forward Curve'!$E$14=DataValidation!$A$2,Vols!$X59*(1-(SQRT(YEARFRAC($U$6,$U59,2))*(2*$V59))),IF('Forward Curve'!$E$14=DataValidation!$A$3,Vols!$Y59*(1-(SQRT(YEARFRAC($U$6,$U59,2))*(2*$V59))),IF('Forward Curve'!$E$14=DataValidation!$A$5,Vols!$X59*(1-(SQRT(YEARFRAC($U$6,$U59,2))*(2*$V59)))+0.03,IF('Forward Curve'!$E$14=DataValidation!$A$6,Vols!$AF59*(1-(SQRT(YEARFRAC($U$6,$U59,2))*(2*$V59))),IF('Forward Curve'!$E$14=DataValidation!$A$4,Vols!$Z59*(1-(SQRT(YEARFRAC($U$6,$U59,2))*(2*$V59))),IF('Forward Curve'!$E$14=DataValidation!$A$7,Vols!$AY59*(1-(SQRT(YEARFRAC($U$6,$U59,2))*(2*$V59))),""))))))</f>
        <v>-3.8176767581973359E-2</v>
      </c>
      <c r="AI59" s="2">
        <f>IF('Forward Curve'!$E$14=DataValidation!$A$2,Vols!$X59*(1-(SQRT(YEARFRAC($U$6,$U59,2))*(1*$V59))),IF('Forward Curve'!$E$14=DataValidation!$A$3,Vols!$Y59*(1-(SQRT(YEARFRAC($U$6,$U59,2))*(1*$V59))),IF('Forward Curve'!$E$14=DataValidation!$A$5,Vols!$X59*(1-(SQRT(YEARFRAC($U$6,$U59,2))*(1*$V59)))+0.03,IF('Forward Curve'!$E$14=DataValidation!$A$6,Vols!$AF59*(1-(SQRT(YEARFRAC($U$6,$U59,2))*(1*$V59))),IF('Forward Curve'!$E$14=DataValidation!$A$4,Vols!$Z59*(1-(SQRT(YEARFRAC($U$6,$U59,2))*(1*$V59))),IF('Forward Curve'!$E$14=DataValidation!$A$7,Vols!$AY59*(1-(SQRT(YEARFRAC($U$6,$U59,2))*(1*$V59))),""))))))</f>
        <v>-1.1406033790986678E-2</v>
      </c>
      <c r="AJ59" s="2">
        <f>IF('Forward Curve'!$E$14=DataValidation!$A$2,Vols!$X59*(1+(SQRT(YEARFRAC($U$6,$U59,2))*(1*$V59))),IF('Forward Curve'!$E$14=DataValidation!$A$3,Vols!$Y59*(1+(SQRT(YEARFRAC($U$6,$U59,2))*(1*$V59))),IF('Forward Curve'!$E$14=DataValidation!$A$5,Vols!$X59*(1+(SQRT(YEARFRAC($U$6,$U59,2))*(1*$V59)))+0.03,IF('Forward Curve'!$E$14=DataValidation!$A$6,Vols!$AF59*(1+(SQRT(YEARFRAC($U$6,$U59,2))*(1*$V59))),IF('Forward Curve'!$E$14=DataValidation!$A$4,Vols!$Z59*(1+(SQRT(YEARFRAC($U$6,$U59,2))*(1*$V59))),IF('Forward Curve'!$E$14=DataValidation!$A$7,Vols!$AY59*(1+(SQRT(YEARFRAC($U$6,$U59,2))*(1*$V59))),""))))))</f>
        <v>4.2135433790986679E-2</v>
      </c>
      <c r="AK59" s="2">
        <f>IF('Forward Curve'!$E$14=DataValidation!$A$2,Vols!$X59*(1+(SQRT(YEARFRAC($U$6,$U59,2))*(2*$V59))),IF('Forward Curve'!$E$14=DataValidation!$A$3,Vols!$Y59*(1+(SQRT(YEARFRAC($U$6,$U59,2))*(2*$V59))),IF('Forward Curve'!$E$14=DataValidation!$A$5,Vols!$X59*(1+(SQRT(YEARFRAC($U$6,$U59,2))*(2*$V59)))+0.03,IF('Forward Curve'!$E$14=DataValidation!$A$6,Vols!$AF59*(1+(SQRT(YEARFRAC($U$6,$U59,2))*(2*$V59))),IF('Forward Curve'!$E$14=DataValidation!$A$4,Vols!$Z59*(1+(SQRT(YEARFRAC($U$6,$U59,2))*(2*$V59))),IF('Forward Curve'!$E$14=DataValidation!$A$7,Vols!$AY59*(1+(SQRT(YEARFRAC($U$6,$U59,2))*(2*$V59))),""))))))</f>
        <v>6.8906167581973363E-2</v>
      </c>
      <c r="AM59" s="117">
        <f t="shared" si="40"/>
        <v>2.5000000000000001E-2</v>
      </c>
      <c r="AN59" s="2">
        <f>IF('Forward Curve'!$E$14=DataValidation!$A$2,Vols!$AM59,IF('Forward Curve'!$E$14=DataValidation!$A$3,Vols!$AM59+(Vols!$Y59-Vols!$X59),IF('Forward Curve'!$E$14=DataValidation!$A$5,Vols!$AM59+(Vols!$AA59-Vols!$X59),IF('Forward Curve'!$E$14=DataValidation!$A$6,Vols!$AM59+(Vols!$AF59-Vols!$X59),IF('Forward Curve'!$E$14=DataValidation!$A$4,Vols!$AM59+(Vols!$Z59-Vols!$X59),IF('Forward Curve'!$E$14=DataValidation!$A$7,Vols!$AM59+(Vols!$AY59-Vols!$X59)))))))</f>
        <v>2.5000000000000001E-2</v>
      </c>
      <c r="AO59" s="2">
        <f>IF('Forward Curve'!$E$14=DataValidation!$A$2,$X59+0.0025,IF('Forward Curve'!$E$14=DataValidation!$A$3,$Y59+0.0025,IF('Forward Curve'!$E$14=DataValidation!$A$5,Vols!$AA59+0.0025,IF('Forward Curve'!$E$14=DataValidation!$A$6,Vols!$AF59+0.0025,IF('Forward Curve'!$E$14=DataValidation!$A$4,Vols!$Z59+0.0025,IF('Forward Curve'!$E$14=DataValidation!$A$7,Vols!$AY59+0.0025,""))))))</f>
        <v>1.7864700000000001E-2</v>
      </c>
      <c r="AP59" s="2">
        <f>IF('Forward Curve'!$E$14=DataValidation!$A$2,$X59+0.005,IF('Forward Curve'!$E$14=DataValidation!$A$3,$Y59+0.005,IF('Forward Curve'!$E$14=DataValidation!$A$5,Vols!$AA59+0.005,IF('Forward Curve'!$E$14=DataValidation!$A$6,Vols!$AF59+0.005,IF('Forward Curve'!$E$14=DataValidation!$A$4,Vols!$Z59+0.005,IF('Forward Curve'!$E$14=DataValidation!$A$7,Vols!$AY59+0.005,""))))))</f>
        <v>2.0364699999999999E-2</v>
      </c>
      <c r="AR59" s="58">
        <f>IF('Forward Curve'!$E$15=DataValidation!$B$2,Vols!$AK59,IF('Forward Curve'!$E$15=DataValidation!$B$3,Vols!$AJ59,IF('Forward Curve'!$E$15=DataValidation!$B$4,Vols!$AI59,IF('Forward Curve'!$E$15=DataValidation!$B$5,Vols!$AH59,IF('Forward Curve'!$E$15=DataValidation!$B$7,$AN59,IF('Forward Curve'!$E$15=DataValidation!$B$8,Vols!$AO59,IF('Forward Curve'!$E$15=DataValidation!$B$9,Vols!$AP59,"ERROR")))))))</f>
        <v>4.2135433790986679E-2</v>
      </c>
      <c r="AS59" s="58"/>
      <c r="AT59" s="59"/>
      <c r="AU59" s="68">
        <v>54</v>
      </c>
      <c r="AV59" s="70">
        <f t="shared" si="19"/>
        <v>46170</v>
      </c>
      <c r="AW59" s="87">
        <f t="shared" si="5"/>
        <v>1.6631400000000001E-2</v>
      </c>
      <c r="AY59" s="2">
        <f t="shared" si="29"/>
        <v>1.8039663333333355E-2</v>
      </c>
      <c r="BA59" s="3">
        <f t="shared" si="30"/>
        <v>1.3039663333333354E-2</v>
      </c>
      <c r="BB59" s="3">
        <f t="shared" si="31"/>
        <v>1.5539663333333354E-2</v>
      </c>
      <c r="BC59" s="3">
        <f t="shared" si="32"/>
        <v>2.0539663333333354E-2</v>
      </c>
      <c r="BD59" s="3">
        <f t="shared" si="33"/>
        <v>2.3039663333333356E-2</v>
      </c>
      <c r="BF59" s="2">
        <f>IF('Forward Curve'!$E$16=DataValidation!$B$11,Vols!BA59,IF('Forward Curve'!$E$16=DataValidation!$B$12,Vols!BB59,IF('Forward Curve'!$E$16=DataValidation!$B$13,Vols!BC59,IF('Forward Curve'!$E$16=DataValidation!$B$14,Vols!BD59,""))))</f>
        <v>2.0539663333333354E-2</v>
      </c>
    </row>
    <row r="60" spans="2:58" x14ac:dyDescent="0.25">
      <c r="B60" s="71">
        <f t="shared" si="11"/>
        <v>46201</v>
      </c>
      <c r="C60" s="78">
        <v>82.39</v>
      </c>
      <c r="D60" s="2"/>
      <c r="E60" s="79">
        <v>1.53654</v>
      </c>
      <c r="F60" s="79">
        <v>1.6828399999999999</v>
      </c>
      <c r="G60" s="79">
        <v>1.6666799999999999</v>
      </c>
      <c r="H60" s="80">
        <v>4.5152099999999997</v>
      </c>
      <c r="I60" s="83"/>
      <c r="J60" s="106">
        <v>46199</v>
      </c>
      <c r="K60" s="107">
        <v>1.3992599999999999</v>
      </c>
      <c r="L60" s="83"/>
      <c r="M60" s="68">
        <f t="shared" si="34"/>
        <v>163</v>
      </c>
      <c r="N60" s="69">
        <v>1.98187</v>
      </c>
      <c r="O60" s="68">
        <f t="shared" si="35"/>
        <v>164</v>
      </c>
      <c r="P60" s="69">
        <v>1.98197</v>
      </c>
      <c r="Q60" s="68">
        <f t="shared" si="36"/>
        <v>165</v>
      </c>
      <c r="R60" s="69">
        <v>1.9819199999999999</v>
      </c>
      <c r="S60" s="83"/>
      <c r="U60" s="71">
        <f>'Forward Curve'!$G60</f>
        <v>46201</v>
      </c>
      <c r="V60" s="84">
        <f t="shared" si="24"/>
        <v>0.82389999999999997</v>
      </c>
      <c r="W60" s="58"/>
      <c r="X60" s="58">
        <f t="shared" si="25"/>
        <v>1.53654E-2</v>
      </c>
      <c r="Y60" s="58">
        <f t="shared" si="26"/>
        <v>1.68284E-2</v>
      </c>
      <c r="Z60" s="58">
        <f t="shared" si="27"/>
        <v>1.6666799999999999E-2</v>
      </c>
      <c r="AA60" s="86">
        <f t="shared" si="28"/>
        <v>4.5152100000000001E-2</v>
      </c>
      <c r="AB60" s="86"/>
      <c r="AC60" s="113">
        <f t="shared" si="16"/>
        <v>44614</v>
      </c>
      <c r="AD60" s="114">
        <f t="shared" si="17"/>
        <v>6.1569999999999995E-4</v>
      </c>
      <c r="AE60" s="113">
        <f t="shared" si="18"/>
        <v>46201</v>
      </c>
      <c r="AF60" s="115">
        <f t="shared" si="15"/>
        <v>1.3992599999999999E-2</v>
      </c>
      <c r="AG60" s="3"/>
      <c r="AH60" s="2">
        <f>IF('Forward Curve'!$E$14=DataValidation!$A$2,Vols!$X60*(1-(SQRT(YEARFRAC($U$6,$U60,2))*(2*$V60))),IF('Forward Curve'!$E$14=DataValidation!$A$3,Vols!$Y60*(1-(SQRT(YEARFRAC($U$6,$U60,2))*(2*$V60))),IF('Forward Curve'!$E$14=DataValidation!$A$5,Vols!$X60*(1-(SQRT(YEARFRAC($U$6,$U60,2))*(2*$V60)))+0.03,IF('Forward Curve'!$E$14=DataValidation!$A$6,Vols!$AF60*(1-(SQRT(YEARFRAC($U$6,$U60,2))*(2*$V60))),IF('Forward Curve'!$E$14=DataValidation!$A$4,Vols!$Z60*(1-(SQRT(YEARFRAC($U$6,$U60,2))*(2*$V60))),IF('Forward Curve'!$E$14=DataValidation!$A$7,Vols!$AY60*(1-(SQRT(YEARFRAC($U$6,$U60,2))*(2*$V60))),""))))))</f>
        <v>-3.8691533928463667E-2</v>
      </c>
      <c r="AI60" s="2">
        <f>IF('Forward Curve'!$E$14=DataValidation!$A$2,Vols!$X60*(1-(SQRT(YEARFRAC($U$6,$U60,2))*(1*$V60))),IF('Forward Curve'!$E$14=DataValidation!$A$3,Vols!$Y60*(1-(SQRT(YEARFRAC($U$6,$U60,2))*(1*$V60))),IF('Forward Curve'!$E$14=DataValidation!$A$5,Vols!$X60*(1-(SQRT(YEARFRAC($U$6,$U60,2))*(1*$V60)))+0.03,IF('Forward Curve'!$E$14=DataValidation!$A$6,Vols!$AF60*(1-(SQRT(YEARFRAC($U$6,$U60,2))*(1*$V60))),IF('Forward Curve'!$E$14=DataValidation!$A$4,Vols!$Z60*(1-(SQRT(YEARFRAC($U$6,$U60,2))*(1*$V60))),IF('Forward Curve'!$E$14=DataValidation!$A$7,Vols!$AY60*(1-(SQRT(YEARFRAC($U$6,$U60,2))*(1*$V60))),""))))))</f>
        <v>-1.1663066964231835E-2</v>
      </c>
      <c r="AJ60" s="2">
        <f>IF('Forward Curve'!$E$14=DataValidation!$A$2,Vols!$X60*(1+(SQRT(YEARFRAC($U$6,$U60,2))*(1*$V60))),IF('Forward Curve'!$E$14=DataValidation!$A$3,Vols!$Y60*(1+(SQRT(YEARFRAC($U$6,$U60,2))*(1*$V60))),IF('Forward Curve'!$E$14=DataValidation!$A$5,Vols!$X60*(1+(SQRT(YEARFRAC($U$6,$U60,2))*(1*$V60)))+0.03,IF('Forward Curve'!$E$14=DataValidation!$A$6,Vols!$AF60*(1+(SQRT(YEARFRAC($U$6,$U60,2))*(1*$V60))),IF('Forward Curve'!$E$14=DataValidation!$A$4,Vols!$Z60*(1+(SQRT(YEARFRAC($U$6,$U60,2))*(1*$V60))),IF('Forward Curve'!$E$14=DataValidation!$A$7,Vols!$AY60*(1+(SQRT(YEARFRAC($U$6,$U60,2))*(1*$V60))),""))))))</f>
        <v>4.2393866964231829E-2</v>
      </c>
      <c r="AK60" s="2">
        <f>IF('Forward Curve'!$E$14=DataValidation!$A$2,Vols!$X60*(1+(SQRT(YEARFRAC($U$6,$U60,2))*(2*$V60))),IF('Forward Curve'!$E$14=DataValidation!$A$3,Vols!$Y60*(1+(SQRT(YEARFRAC($U$6,$U60,2))*(2*$V60))),IF('Forward Curve'!$E$14=DataValidation!$A$5,Vols!$X60*(1+(SQRT(YEARFRAC($U$6,$U60,2))*(2*$V60)))+0.03,IF('Forward Curve'!$E$14=DataValidation!$A$6,Vols!$AF60*(1+(SQRT(YEARFRAC($U$6,$U60,2))*(2*$V60))),IF('Forward Curve'!$E$14=DataValidation!$A$4,Vols!$Z60*(1+(SQRT(YEARFRAC($U$6,$U60,2))*(2*$V60))),IF('Forward Curve'!$E$14=DataValidation!$A$7,Vols!$AY60*(1+(SQRT(YEARFRAC($U$6,$U60,2))*(2*$V60))),""))))))</f>
        <v>6.9422333928463656E-2</v>
      </c>
      <c r="AM60" s="117">
        <f t="shared" si="40"/>
        <v>2.5000000000000001E-2</v>
      </c>
      <c r="AN60" s="2">
        <f>IF('Forward Curve'!$E$14=DataValidation!$A$2,Vols!$AM60,IF('Forward Curve'!$E$14=DataValidation!$A$3,Vols!$AM60+(Vols!$Y60-Vols!$X60),IF('Forward Curve'!$E$14=DataValidation!$A$5,Vols!$AM60+(Vols!$AA60-Vols!$X60),IF('Forward Curve'!$E$14=DataValidation!$A$6,Vols!$AM60+(Vols!$AF60-Vols!$X60),IF('Forward Curve'!$E$14=DataValidation!$A$4,Vols!$AM60+(Vols!$Z60-Vols!$X60),IF('Forward Curve'!$E$14=DataValidation!$A$7,Vols!$AM60+(Vols!$AY60-Vols!$X60)))))))</f>
        <v>2.5000000000000001E-2</v>
      </c>
      <c r="AO60" s="2">
        <f>IF('Forward Curve'!$E$14=DataValidation!$A$2,$X60+0.0025,IF('Forward Curve'!$E$14=DataValidation!$A$3,$Y60+0.0025,IF('Forward Curve'!$E$14=DataValidation!$A$5,Vols!$AA60+0.0025,IF('Forward Curve'!$E$14=DataValidation!$A$6,Vols!$AF60+0.0025,IF('Forward Curve'!$E$14=DataValidation!$A$4,Vols!$Z60+0.0025,IF('Forward Curve'!$E$14=DataValidation!$A$7,Vols!$AY60+0.0025,""))))))</f>
        <v>1.78654E-2</v>
      </c>
      <c r="AP60" s="2">
        <f>IF('Forward Curve'!$E$14=DataValidation!$A$2,$X60+0.005,IF('Forward Curve'!$E$14=DataValidation!$A$3,$Y60+0.005,IF('Forward Curve'!$E$14=DataValidation!$A$5,Vols!$AA60+0.005,IF('Forward Curve'!$E$14=DataValidation!$A$6,Vols!$AF60+0.005,IF('Forward Curve'!$E$14=DataValidation!$A$4,Vols!$Z60+0.005,IF('Forward Curve'!$E$14=DataValidation!$A$7,Vols!$AY60+0.005,""))))))</f>
        <v>2.0365399999999999E-2</v>
      </c>
      <c r="AR60" s="58">
        <f>IF('Forward Curve'!$E$15=DataValidation!$B$2,Vols!$AK60,IF('Forward Curve'!$E$15=DataValidation!$B$3,Vols!$AJ60,IF('Forward Curve'!$E$15=DataValidation!$B$4,Vols!$AI60,IF('Forward Curve'!$E$15=DataValidation!$B$5,Vols!$AH60,IF('Forward Curve'!$E$15=DataValidation!$B$7,$AN60,IF('Forward Curve'!$E$15=DataValidation!$B$8,Vols!$AO60,IF('Forward Curve'!$E$15=DataValidation!$B$9,Vols!$AP60,"ERROR")))))))</f>
        <v>4.2393866964231829E-2</v>
      </c>
      <c r="AS60" s="58"/>
      <c r="AT60" s="59"/>
      <c r="AU60" s="68">
        <v>55</v>
      </c>
      <c r="AV60" s="70">
        <f t="shared" si="19"/>
        <v>46201</v>
      </c>
      <c r="AW60" s="87">
        <f t="shared" si="5"/>
        <v>1.6632499999999998E-2</v>
      </c>
      <c r="AY60" s="2">
        <f t="shared" si="29"/>
        <v>1.806622416666669E-2</v>
      </c>
      <c r="BA60" s="3">
        <f t="shared" si="30"/>
        <v>1.3066224166666689E-2</v>
      </c>
      <c r="BB60" s="3">
        <f t="shared" si="31"/>
        <v>1.5566224166666689E-2</v>
      </c>
      <c r="BC60" s="3">
        <f t="shared" si="32"/>
        <v>2.0566224166666688E-2</v>
      </c>
      <c r="BD60" s="3">
        <f t="shared" si="33"/>
        <v>2.3066224166666691E-2</v>
      </c>
      <c r="BF60" s="2">
        <f>IF('Forward Curve'!$E$16=DataValidation!$B$11,Vols!BA60,IF('Forward Curve'!$E$16=DataValidation!$B$12,Vols!BB60,IF('Forward Curve'!$E$16=DataValidation!$B$13,Vols!BC60,IF('Forward Curve'!$E$16=DataValidation!$B$14,Vols!BD60,""))))</f>
        <v>2.0566224166666688E-2</v>
      </c>
    </row>
    <row r="61" spans="2:58" x14ac:dyDescent="0.25">
      <c r="B61" s="71">
        <f t="shared" si="11"/>
        <v>46231</v>
      </c>
      <c r="C61" s="78">
        <v>82.39</v>
      </c>
      <c r="D61" s="2"/>
      <c r="E61" s="79">
        <v>1.53651</v>
      </c>
      <c r="F61" s="79">
        <v>1.6830700000000001</v>
      </c>
      <c r="G61" s="79">
        <v>1.66672</v>
      </c>
      <c r="H61" s="80">
        <v>4.5153299999999996</v>
      </c>
      <c r="I61" s="83"/>
      <c r="J61" s="106">
        <v>46231</v>
      </c>
      <c r="K61" s="107">
        <v>1.3992899999999999</v>
      </c>
      <c r="L61" s="83"/>
      <c r="M61" s="68">
        <f t="shared" si="34"/>
        <v>166</v>
      </c>
      <c r="N61" s="69">
        <v>1.98197</v>
      </c>
      <c r="O61" s="68">
        <f t="shared" si="35"/>
        <v>167</v>
      </c>
      <c r="P61" s="69">
        <v>1.98197</v>
      </c>
      <c r="Q61" s="68">
        <f t="shared" si="36"/>
        <v>168</v>
      </c>
      <c r="R61" s="69">
        <v>1.9819199999999999</v>
      </c>
      <c r="S61" s="83"/>
      <c r="U61" s="71">
        <f>'Forward Curve'!$G61</f>
        <v>46231</v>
      </c>
      <c r="V61" s="84">
        <f t="shared" si="24"/>
        <v>0.82389999999999997</v>
      </c>
      <c r="W61" s="58"/>
      <c r="X61" s="58">
        <f t="shared" si="25"/>
        <v>1.53651E-2</v>
      </c>
      <c r="Y61" s="58">
        <f t="shared" si="26"/>
        <v>1.6830700000000001E-2</v>
      </c>
      <c r="Z61" s="58">
        <f t="shared" si="27"/>
        <v>1.66672E-2</v>
      </c>
      <c r="AA61" s="86">
        <f t="shared" si="28"/>
        <v>4.5153299999999993E-2</v>
      </c>
      <c r="AB61" s="86"/>
      <c r="AC61" s="113">
        <f t="shared" si="16"/>
        <v>44615</v>
      </c>
      <c r="AD61" s="114">
        <f t="shared" si="17"/>
        <v>6.1569999999999995E-4</v>
      </c>
      <c r="AE61" s="113">
        <f t="shared" si="18"/>
        <v>46231</v>
      </c>
      <c r="AF61" s="115">
        <f t="shared" si="15"/>
        <v>1.3992899999999999E-2</v>
      </c>
      <c r="AG61" s="3"/>
      <c r="AH61" s="2">
        <f>IF('Forward Curve'!$E$14=DataValidation!$A$2,Vols!$X61*(1-(SQRT(YEARFRAC($U$6,$U61,2))*(2*$V61))),IF('Forward Curve'!$E$14=DataValidation!$A$3,Vols!$Y61*(1-(SQRT(YEARFRAC($U$6,$U61,2))*(2*$V61))),IF('Forward Curve'!$E$14=DataValidation!$A$5,Vols!$X61*(1-(SQRT(YEARFRAC($U$6,$U61,2))*(2*$V61)))+0.03,IF('Forward Curve'!$E$14=DataValidation!$A$6,Vols!$AF61*(1-(SQRT(YEARFRAC($U$6,$U61,2))*(2*$V61))),IF('Forward Curve'!$E$14=DataValidation!$A$4,Vols!$Z61*(1-(SQRT(YEARFRAC($U$6,$U61,2))*(2*$V61))),IF('Forward Curve'!$E$14=DataValidation!$A$7,Vols!$AY61*(1-(SQRT(YEARFRAC($U$6,$U61,2))*(2*$V61))),""))))))</f>
        <v>-3.9182652861885423E-2</v>
      </c>
      <c r="AI61" s="2">
        <f>IF('Forward Curve'!$E$14=DataValidation!$A$2,Vols!$X61*(1-(SQRT(YEARFRAC($U$6,$U61,2))*(1*$V61))),IF('Forward Curve'!$E$14=DataValidation!$A$3,Vols!$Y61*(1-(SQRT(YEARFRAC($U$6,$U61,2))*(1*$V61))),IF('Forward Curve'!$E$14=DataValidation!$A$5,Vols!$X61*(1-(SQRT(YEARFRAC($U$6,$U61,2))*(1*$V61)))+0.03,IF('Forward Curve'!$E$14=DataValidation!$A$6,Vols!$AF61*(1-(SQRT(YEARFRAC($U$6,$U61,2))*(1*$V61))),IF('Forward Curve'!$E$14=DataValidation!$A$4,Vols!$Z61*(1-(SQRT(YEARFRAC($U$6,$U61,2))*(1*$V61))),IF('Forward Curve'!$E$14=DataValidation!$A$7,Vols!$AY61*(1-(SQRT(YEARFRAC($U$6,$U61,2))*(1*$V61))),""))))))</f>
        <v>-1.190877643094271E-2</v>
      </c>
      <c r="AJ61" s="2">
        <f>IF('Forward Curve'!$E$14=DataValidation!$A$2,Vols!$X61*(1+(SQRT(YEARFRAC($U$6,$U61,2))*(1*$V61))),IF('Forward Curve'!$E$14=DataValidation!$A$3,Vols!$Y61*(1+(SQRT(YEARFRAC($U$6,$U61,2))*(1*$V61))),IF('Forward Curve'!$E$14=DataValidation!$A$5,Vols!$X61*(1+(SQRT(YEARFRAC($U$6,$U61,2))*(1*$V61)))+0.03,IF('Forward Curve'!$E$14=DataValidation!$A$6,Vols!$AF61*(1+(SQRT(YEARFRAC($U$6,$U61,2))*(1*$V61))),IF('Forward Curve'!$E$14=DataValidation!$A$4,Vols!$Z61*(1+(SQRT(YEARFRAC($U$6,$U61,2))*(1*$V61))),IF('Forward Curve'!$E$14=DataValidation!$A$7,Vols!$AY61*(1+(SQRT(YEARFRAC($U$6,$U61,2))*(1*$V61))),""))))))</f>
        <v>4.2638976430942707E-2</v>
      </c>
      <c r="AK61" s="2">
        <f>IF('Forward Curve'!$E$14=DataValidation!$A$2,Vols!$X61*(1+(SQRT(YEARFRAC($U$6,$U61,2))*(2*$V61))),IF('Forward Curve'!$E$14=DataValidation!$A$3,Vols!$Y61*(1+(SQRT(YEARFRAC($U$6,$U61,2))*(2*$V61))),IF('Forward Curve'!$E$14=DataValidation!$A$5,Vols!$X61*(1+(SQRT(YEARFRAC($U$6,$U61,2))*(2*$V61)))+0.03,IF('Forward Curve'!$E$14=DataValidation!$A$6,Vols!$AF61*(1+(SQRT(YEARFRAC($U$6,$U61,2))*(2*$V61))),IF('Forward Curve'!$E$14=DataValidation!$A$4,Vols!$Z61*(1+(SQRT(YEARFRAC($U$6,$U61,2))*(2*$V61))),IF('Forward Curve'!$E$14=DataValidation!$A$7,Vols!$AY61*(1+(SQRT(YEARFRAC($U$6,$U61,2))*(2*$V61))),""))))))</f>
        <v>6.9912852861885422E-2</v>
      </c>
      <c r="AM61" s="117">
        <f t="shared" si="40"/>
        <v>2.5000000000000001E-2</v>
      </c>
      <c r="AN61" s="2">
        <f>IF('Forward Curve'!$E$14=DataValidation!$A$2,Vols!$AM61,IF('Forward Curve'!$E$14=DataValidation!$A$3,Vols!$AM61+(Vols!$Y61-Vols!$X61),IF('Forward Curve'!$E$14=DataValidation!$A$5,Vols!$AM61+(Vols!$AA61-Vols!$X61),IF('Forward Curve'!$E$14=DataValidation!$A$6,Vols!$AM61+(Vols!$AF61-Vols!$X61),IF('Forward Curve'!$E$14=DataValidation!$A$4,Vols!$AM61+(Vols!$Z61-Vols!$X61),IF('Forward Curve'!$E$14=DataValidation!$A$7,Vols!$AM61+(Vols!$AY61-Vols!$X61)))))))</f>
        <v>2.5000000000000001E-2</v>
      </c>
      <c r="AO61" s="2">
        <f>IF('Forward Curve'!$E$14=DataValidation!$A$2,$X61+0.0025,IF('Forward Curve'!$E$14=DataValidation!$A$3,$Y61+0.0025,IF('Forward Curve'!$E$14=DataValidation!$A$5,Vols!$AA61+0.0025,IF('Forward Curve'!$E$14=DataValidation!$A$6,Vols!$AF61+0.0025,IF('Forward Curve'!$E$14=DataValidation!$A$4,Vols!$Z61+0.0025,IF('Forward Curve'!$E$14=DataValidation!$A$7,Vols!$AY61+0.0025,""))))))</f>
        <v>1.7865099999999998E-2</v>
      </c>
      <c r="AP61" s="2">
        <f>IF('Forward Curve'!$E$14=DataValidation!$A$2,$X61+0.005,IF('Forward Curve'!$E$14=DataValidation!$A$3,$Y61+0.005,IF('Forward Curve'!$E$14=DataValidation!$A$5,Vols!$AA61+0.005,IF('Forward Curve'!$E$14=DataValidation!$A$6,Vols!$AF61+0.005,IF('Forward Curve'!$E$14=DataValidation!$A$4,Vols!$Z61+0.005,IF('Forward Curve'!$E$14=DataValidation!$A$7,Vols!$AY61+0.005,""))))))</f>
        <v>2.0365100000000001E-2</v>
      </c>
      <c r="AR61" s="58">
        <f>IF('Forward Curve'!$E$15=DataValidation!$B$2,Vols!$AK61,IF('Forward Curve'!$E$15=DataValidation!$B$3,Vols!$AJ61,IF('Forward Curve'!$E$15=DataValidation!$B$4,Vols!$AI61,IF('Forward Curve'!$E$15=DataValidation!$B$5,Vols!$AH61,IF('Forward Curve'!$E$15=DataValidation!$B$7,$AN61,IF('Forward Curve'!$E$15=DataValidation!$B$8,Vols!$AO61,IF('Forward Curve'!$E$15=DataValidation!$B$9,Vols!$AP61,"ERROR")))))))</f>
        <v>4.2638976430942707E-2</v>
      </c>
      <c r="AS61" s="58"/>
      <c r="AT61" s="59"/>
      <c r="AU61" s="68">
        <v>56</v>
      </c>
      <c r="AV61" s="70">
        <f t="shared" si="19"/>
        <v>46231</v>
      </c>
      <c r="AW61" s="87">
        <f t="shared" si="5"/>
        <v>1.6632499999999998E-2</v>
      </c>
      <c r="AY61" s="2">
        <f t="shared" si="29"/>
        <v>1.8092784166666692E-2</v>
      </c>
      <c r="BA61" s="3">
        <f t="shared" si="30"/>
        <v>1.3092784166666691E-2</v>
      </c>
      <c r="BB61" s="3">
        <f t="shared" si="31"/>
        <v>1.5592784166666691E-2</v>
      </c>
      <c r="BC61" s="3">
        <f t="shared" si="32"/>
        <v>2.059278416666669E-2</v>
      </c>
      <c r="BD61" s="3">
        <f t="shared" si="33"/>
        <v>2.3092784166666692E-2</v>
      </c>
      <c r="BF61" s="2">
        <f>IF('Forward Curve'!$E$16=DataValidation!$B$11,Vols!BA61,IF('Forward Curve'!$E$16=DataValidation!$B$12,Vols!BB61,IF('Forward Curve'!$E$16=DataValidation!$B$13,Vols!BC61,IF('Forward Curve'!$E$16=DataValidation!$B$14,Vols!BD61,""))))</f>
        <v>2.059278416666669E-2</v>
      </c>
    </row>
    <row r="62" spans="2:58" x14ac:dyDescent="0.25">
      <c r="B62" s="71">
        <f t="shared" si="11"/>
        <v>46262</v>
      </c>
      <c r="C62" s="78">
        <v>82.39</v>
      </c>
      <c r="D62" s="2"/>
      <c r="E62" s="79">
        <v>1.53647</v>
      </c>
      <c r="F62" s="79">
        <v>1.68296</v>
      </c>
      <c r="G62" s="79">
        <v>1.6666399999999999</v>
      </c>
      <c r="H62" s="80">
        <v>4.5063000000000004</v>
      </c>
      <c r="I62" s="83"/>
      <c r="J62" s="106">
        <v>46261</v>
      </c>
      <c r="K62" s="107">
        <v>1.39924</v>
      </c>
      <c r="L62" s="83"/>
      <c r="M62" s="68">
        <f t="shared" si="34"/>
        <v>169</v>
      </c>
      <c r="N62" s="69">
        <v>1.98197</v>
      </c>
      <c r="O62" s="68">
        <f t="shared" si="35"/>
        <v>170</v>
      </c>
      <c r="P62" s="69">
        <v>1.9819199999999999</v>
      </c>
      <c r="Q62" s="68">
        <f t="shared" si="36"/>
        <v>171</v>
      </c>
      <c r="R62" s="69">
        <v>1.9819199999999999</v>
      </c>
      <c r="S62" s="83"/>
      <c r="U62" s="71">
        <f>'Forward Curve'!$G62</f>
        <v>46262</v>
      </c>
      <c r="V62" s="84">
        <f t="shared" si="24"/>
        <v>0.82389999999999997</v>
      </c>
      <c r="W62" s="58"/>
      <c r="X62" s="58">
        <f t="shared" si="25"/>
        <v>1.53647E-2</v>
      </c>
      <c r="Y62" s="58">
        <f t="shared" si="26"/>
        <v>1.68296E-2</v>
      </c>
      <c r="Z62" s="58">
        <f t="shared" si="27"/>
        <v>1.6666399999999998E-2</v>
      </c>
      <c r="AA62" s="86">
        <f t="shared" si="28"/>
        <v>4.5063000000000006E-2</v>
      </c>
      <c r="AB62" s="86"/>
      <c r="AC62" s="113">
        <f t="shared" si="16"/>
        <v>44616</v>
      </c>
      <c r="AD62" s="114">
        <f t="shared" si="17"/>
        <v>1.4311999999999999E-3</v>
      </c>
      <c r="AE62" s="113">
        <f t="shared" si="18"/>
        <v>46262</v>
      </c>
      <c r="AF62" s="115">
        <f t="shared" si="15"/>
        <v>1.39924E-2</v>
      </c>
      <c r="AG62" s="3"/>
      <c r="AH62" s="2">
        <f>IF('Forward Curve'!$E$14=DataValidation!$A$2,Vols!$X62*(1-(SQRT(YEARFRAC($U$6,$U62,2))*(2*$V62))),IF('Forward Curve'!$E$14=DataValidation!$A$3,Vols!$Y62*(1-(SQRT(YEARFRAC($U$6,$U62,2))*(2*$V62))),IF('Forward Curve'!$E$14=DataValidation!$A$5,Vols!$X62*(1-(SQRT(YEARFRAC($U$6,$U62,2))*(2*$V62)))+0.03,IF('Forward Curve'!$E$14=DataValidation!$A$6,Vols!$AF62*(1-(SQRT(YEARFRAC($U$6,$U62,2))*(2*$V62))),IF('Forward Curve'!$E$14=DataValidation!$A$4,Vols!$Z62*(1-(SQRT(YEARFRAC($U$6,$U62,2))*(2*$V62))),IF('Forward Curve'!$E$14=DataValidation!$A$7,Vols!$AY62*(1-(SQRT(YEARFRAC($U$6,$U62,2))*(2*$V62))),""))))))</f>
        <v>-3.9685273084401278E-2</v>
      </c>
      <c r="AI62" s="2">
        <f>IF('Forward Curve'!$E$14=DataValidation!$A$2,Vols!$X62*(1-(SQRT(YEARFRAC($U$6,$U62,2))*(1*$V62))),IF('Forward Curve'!$E$14=DataValidation!$A$3,Vols!$Y62*(1-(SQRT(YEARFRAC($U$6,$U62,2))*(1*$V62))),IF('Forward Curve'!$E$14=DataValidation!$A$5,Vols!$X62*(1-(SQRT(YEARFRAC($U$6,$U62,2))*(1*$V62)))+0.03,IF('Forward Curve'!$E$14=DataValidation!$A$6,Vols!$AF62*(1-(SQRT(YEARFRAC($U$6,$U62,2))*(1*$V62))),IF('Forward Curve'!$E$14=DataValidation!$A$4,Vols!$Z62*(1-(SQRT(YEARFRAC($U$6,$U62,2))*(1*$V62))),IF('Forward Curve'!$E$14=DataValidation!$A$7,Vols!$AY62*(1-(SQRT(YEARFRAC($U$6,$U62,2))*(1*$V62))),""))))))</f>
        <v>-1.2160286542200638E-2</v>
      </c>
      <c r="AJ62" s="2">
        <f>IF('Forward Curve'!$E$14=DataValidation!$A$2,Vols!$X62*(1+(SQRT(YEARFRAC($U$6,$U62,2))*(1*$V62))),IF('Forward Curve'!$E$14=DataValidation!$A$3,Vols!$Y62*(1+(SQRT(YEARFRAC($U$6,$U62,2))*(1*$V62))),IF('Forward Curve'!$E$14=DataValidation!$A$5,Vols!$X62*(1+(SQRT(YEARFRAC($U$6,$U62,2))*(1*$V62)))+0.03,IF('Forward Curve'!$E$14=DataValidation!$A$6,Vols!$AF62*(1+(SQRT(YEARFRAC($U$6,$U62,2))*(1*$V62))),IF('Forward Curve'!$E$14=DataValidation!$A$4,Vols!$Z62*(1+(SQRT(YEARFRAC($U$6,$U62,2))*(1*$V62))),IF('Forward Curve'!$E$14=DataValidation!$A$7,Vols!$AY62*(1+(SQRT(YEARFRAC($U$6,$U62,2))*(1*$V62))),""))))))</f>
        <v>4.2889686542200642E-2</v>
      </c>
      <c r="AK62" s="2">
        <f>IF('Forward Curve'!$E$14=DataValidation!$A$2,Vols!$X62*(1+(SQRT(YEARFRAC($U$6,$U62,2))*(2*$V62))),IF('Forward Curve'!$E$14=DataValidation!$A$3,Vols!$Y62*(1+(SQRT(YEARFRAC($U$6,$U62,2))*(2*$V62))),IF('Forward Curve'!$E$14=DataValidation!$A$5,Vols!$X62*(1+(SQRT(YEARFRAC($U$6,$U62,2))*(2*$V62)))+0.03,IF('Forward Curve'!$E$14=DataValidation!$A$6,Vols!$AF62*(1+(SQRT(YEARFRAC($U$6,$U62,2))*(2*$V62))),IF('Forward Curve'!$E$14=DataValidation!$A$4,Vols!$Z62*(1+(SQRT(YEARFRAC($U$6,$U62,2))*(2*$V62))),IF('Forward Curve'!$E$14=DataValidation!$A$7,Vols!$AY62*(1+(SQRT(YEARFRAC($U$6,$U62,2))*(2*$V62))),""))))))</f>
        <v>7.0414673084401289E-2</v>
      </c>
      <c r="AM62" s="117">
        <f t="shared" si="40"/>
        <v>2.5000000000000001E-2</v>
      </c>
      <c r="AN62" s="2">
        <f>IF('Forward Curve'!$E$14=DataValidation!$A$2,Vols!$AM62,IF('Forward Curve'!$E$14=DataValidation!$A$3,Vols!$AM62+(Vols!$Y62-Vols!$X62),IF('Forward Curve'!$E$14=DataValidation!$A$5,Vols!$AM62+(Vols!$AA62-Vols!$X62),IF('Forward Curve'!$E$14=DataValidation!$A$6,Vols!$AM62+(Vols!$AF62-Vols!$X62),IF('Forward Curve'!$E$14=DataValidation!$A$4,Vols!$AM62+(Vols!$Z62-Vols!$X62),IF('Forward Curve'!$E$14=DataValidation!$A$7,Vols!$AM62+(Vols!$AY62-Vols!$X62)))))))</f>
        <v>2.5000000000000001E-2</v>
      </c>
      <c r="AO62" s="2">
        <f>IF('Forward Curve'!$E$14=DataValidation!$A$2,$X62+0.0025,IF('Forward Curve'!$E$14=DataValidation!$A$3,$Y62+0.0025,IF('Forward Curve'!$E$14=DataValidation!$A$5,Vols!$AA62+0.0025,IF('Forward Curve'!$E$14=DataValidation!$A$6,Vols!$AF62+0.0025,IF('Forward Curve'!$E$14=DataValidation!$A$4,Vols!$Z62+0.0025,IF('Forward Curve'!$E$14=DataValidation!$A$7,Vols!$AY62+0.0025,""))))))</f>
        <v>1.7864700000000001E-2</v>
      </c>
      <c r="AP62" s="2">
        <f>IF('Forward Curve'!$E$14=DataValidation!$A$2,$X62+0.005,IF('Forward Curve'!$E$14=DataValidation!$A$3,$Y62+0.005,IF('Forward Curve'!$E$14=DataValidation!$A$5,Vols!$AA62+0.005,IF('Forward Curve'!$E$14=DataValidation!$A$6,Vols!$AF62+0.005,IF('Forward Curve'!$E$14=DataValidation!$A$4,Vols!$Z62+0.005,IF('Forward Curve'!$E$14=DataValidation!$A$7,Vols!$AY62+0.005,""))))))</f>
        <v>2.0364699999999999E-2</v>
      </c>
      <c r="AR62" s="58">
        <f>IF('Forward Curve'!$E$15=DataValidation!$B$2,Vols!$AK62,IF('Forward Curve'!$E$15=DataValidation!$B$3,Vols!$AJ62,IF('Forward Curve'!$E$15=DataValidation!$B$4,Vols!$AI62,IF('Forward Curve'!$E$15=DataValidation!$B$5,Vols!$AH62,IF('Forward Curve'!$E$15=DataValidation!$B$7,$AN62,IF('Forward Curve'!$E$15=DataValidation!$B$8,Vols!$AO62,IF('Forward Curve'!$E$15=DataValidation!$B$9,Vols!$AP62,"ERROR")))))))</f>
        <v>4.2889686542200642E-2</v>
      </c>
      <c r="AS62" s="58"/>
      <c r="AT62" s="59"/>
      <c r="AU62" s="68">
        <v>57</v>
      </c>
      <c r="AV62" s="70">
        <f t="shared" si="19"/>
        <v>46262</v>
      </c>
      <c r="AW62" s="87">
        <f t="shared" si="5"/>
        <v>1.66321E-2</v>
      </c>
      <c r="AY62" s="2">
        <f t="shared" si="29"/>
        <v>1.811934416666669E-2</v>
      </c>
      <c r="BA62" s="3">
        <f t="shared" si="30"/>
        <v>1.3119344166666689E-2</v>
      </c>
      <c r="BB62" s="3">
        <f t="shared" si="31"/>
        <v>1.5619344166666689E-2</v>
      </c>
      <c r="BC62" s="3">
        <f t="shared" si="32"/>
        <v>2.0619344166666689E-2</v>
      </c>
      <c r="BD62" s="3">
        <f t="shared" si="33"/>
        <v>2.3119344166666691E-2</v>
      </c>
      <c r="BF62" s="2">
        <f>IF('Forward Curve'!$E$16=DataValidation!$B$11,Vols!BA62,IF('Forward Curve'!$E$16=DataValidation!$B$12,Vols!BB62,IF('Forward Curve'!$E$16=DataValidation!$B$13,Vols!BC62,IF('Forward Curve'!$E$16=DataValidation!$B$14,Vols!BD62,""))))</f>
        <v>2.0619344166666689E-2</v>
      </c>
    </row>
    <row r="63" spans="2:58" x14ac:dyDescent="0.25">
      <c r="B63" s="71">
        <f t="shared" si="11"/>
        <v>46293</v>
      </c>
      <c r="C63" s="78">
        <v>82.39</v>
      </c>
      <c r="D63" s="2"/>
      <c r="E63" s="79">
        <v>1.53651</v>
      </c>
      <c r="F63" s="79">
        <v>1.68313</v>
      </c>
      <c r="G63" s="79">
        <v>1.6666399999999999</v>
      </c>
      <c r="H63" s="80">
        <v>4.5147599999999999</v>
      </c>
      <c r="I63" s="83"/>
      <c r="J63" s="106">
        <v>46293</v>
      </c>
      <c r="K63" s="107">
        <v>1.39924</v>
      </c>
      <c r="L63" s="83"/>
      <c r="M63" s="68">
        <f t="shared" si="34"/>
        <v>172</v>
      </c>
      <c r="N63" s="69">
        <v>1.98197</v>
      </c>
      <c r="O63" s="68">
        <f t="shared" si="35"/>
        <v>173</v>
      </c>
      <c r="P63" s="69">
        <v>1.9819199999999999</v>
      </c>
      <c r="Q63" s="68">
        <f t="shared" si="36"/>
        <v>174</v>
      </c>
      <c r="R63" s="69">
        <v>1.98187</v>
      </c>
      <c r="S63" s="83"/>
      <c r="U63" s="71">
        <f>'Forward Curve'!$G63</f>
        <v>46293</v>
      </c>
      <c r="V63" s="84">
        <f t="shared" si="24"/>
        <v>0.82389999999999997</v>
      </c>
      <c r="W63" s="58"/>
      <c r="X63" s="58">
        <f t="shared" si="25"/>
        <v>1.53651E-2</v>
      </c>
      <c r="Y63" s="58">
        <f t="shared" si="26"/>
        <v>1.68313E-2</v>
      </c>
      <c r="Z63" s="58">
        <f t="shared" si="27"/>
        <v>1.6666399999999998E-2</v>
      </c>
      <c r="AA63" s="86">
        <f t="shared" si="28"/>
        <v>4.5147599999999996E-2</v>
      </c>
      <c r="AB63" s="86"/>
      <c r="AC63" s="113">
        <f t="shared" si="16"/>
        <v>44617</v>
      </c>
      <c r="AD63" s="114">
        <f t="shared" si="17"/>
        <v>1.4311999999999999E-3</v>
      </c>
      <c r="AE63" s="113">
        <f t="shared" si="18"/>
        <v>46293</v>
      </c>
      <c r="AF63" s="115">
        <f t="shared" si="15"/>
        <v>1.39924E-2</v>
      </c>
      <c r="AG63" s="3"/>
      <c r="AH63" s="2">
        <f>IF('Forward Curve'!$E$14=DataValidation!$A$2,Vols!$X63*(1-(SQRT(YEARFRAC($U$6,$U63,2))*(2*$V63))),IF('Forward Curve'!$E$14=DataValidation!$A$3,Vols!$Y63*(1-(SQRT(YEARFRAC($U$6,$U63,2))*(2*$V63))),IF('Forward Curve'!$E$14=DataValidation!$A$5,Vols!$X63*(1-(SQRT(YEARFRAC($U$6,$U63,2))*(2*$V63)))+0.03,IF('Forward Curve'!$E$14=DataValidation!$A$6,Vols!$AF63*(1-(SQRT(YEARFRAC($U$6,$U63,2))*(2*$V63))),IF('Forward Curve'!$E$14=DataValidation!$A$4,Vols!$Z63*(1-(SQRT(YEARFRAC($U$6,$U63,2))*(2*$V63))),IF('Forward Curve'!$E$14=DataValidation!$A$7,Vols!$AY63*(1-(SQRT(YEARFRAC($U$6,$U63,2))*(2*$V63))),""))))))</f>
        <v>-4.0185393386502601E-2</v>
      </c>
      <c r="AI63" s="2">
        <f>IF('Forward Curve'!$E$14=DataValidation!$A$2,Vols!$X63*(1-(SQRT(YEARFRAC($U$6,$U63,2))*(1*$V63))),IF('Forward Curve'!$E$14=DataValidation!$A$3,Vols!$Y63*(1-(SQRT(YEARFRAC($U$6,$U63,2))*(1*$V63))),IF('Forward Curve'!$E$14=DataValidation!$A$5,Vols!$X63*(1-(SQRT(YEARFRAC($U$6,$U63,2))*(1*$V63)))+0.03,IF('Forward Curve'!$E$14=DataValidation!$A$6,Vols!$AF63*(1-(SQRT(YEARFRAC($U$6,$U63,2))*(1*$V63))),IF('Forward Curve'!$E$14=DataValidation!$A$4,Vols!$Z63*(1-(SQRT(YEARFRAC($U$6,$U63,2))*(1*$V63))),IF('Forward Curve'!$E$14=DataValidation!$A$7,Vols!$AY63*(1-(SQRT(YEARFRAC($U$6,$U63,2))*(1*$V63))),""))))))</f>
        <v>-1.2410146693251299E-2</v>
      </c>
      <c r="AJ63" s="2">
        <f>IF('Forward Curve'!$E$14=DataValidation!$A$2,Vols!$X63*(1+(SQRT(YEARFRAC($U$6,$U63,2))*(1*$V63))),IF('Forward Curve'!$E$14=DataValidation!$A$3,Vols!$Y63*(1+(SQRT(YEARFRAC($U$6,$U63,2))*(1*$V63))),IF('Forward Curve'!$E$14=DataValidation!$A$5,Vols!$X63*(1+(SQRT(YEARFRAC($U$6,$U63,2))*(1*$V63)))+0.03,IF('Forward Curve'!$E$14=DataValidation!$A$6,Vols!$AF63*(1+(SQRT(YEARFRAC($U$6,$U63,2))*(1*$V63))),IF('Forward Curve'!$E$14=DataValidation!$A$4,Vols!$Z63*(1+(SQRT(YEARFRAC($U$6,$U63,2))*(1*$V63))),IF('Forward Curve'!$E$14=DataValidation!$A$7,Vols!$AY63*(1+(SQRT(YEARFRAC($U$6,$U63,2))*(1*$V63))),""))))))</f>
        <v>4.31403466932513E-2</v>
      </c>
      <c r="AK63" s="2">
        <f>IF('Forward Curve'!$E$14=DataValidation!$A$2,Vols!$X63*(1+(SQRT(YEARFRAC($U$6,$U63,2))*(2*$V63))),IF('Forward Curve'!$E$14=DataValidation!$A$3,Vols!$Y63*(1+(SQRT(YEARFRAC($U$6,$U63,2))*(2*$V63))),IF('Forward Curve'!$E$14=DataValidation!$A$5,Vols!$X63*(1+(SQRT(YEARFRAC($U$6,$U63,2))*(2*$V63)))+0.03,IF('Forward Curve'!$E$14=DataValidation!$A$6,Vols!$AF63*(1+(SQRT(YEARFRAC($U$6,$U63,2))*(2*$V63))),IF('Forward Curve'!$E$14=DataValidation!$A$4,Vols!$Z63*(1+(SQRT(YEARFRAC($U$6,$U63,2))*(2*$V63))),IF('Forward Curve'!$E$14=DataValidation!$A$7,Vols!$AY63*(1+(SQRT(YEARFRAC($U$6,$U63,2))*(2*$V63))),""))))))</f>
        <v>7.0915593386502607E-2</v>
      </c>
      <c r="AM63" s="117">
        <f t="shared" si="40"/>
        <v>2.5000000000000001E-2</v>
      </c>
      <c r="AN63" s="2">
        <f>IF('Forward Curve'!$E$14=DataValidation!$A$2,Vols!$AM63,IF('Forward Curve'!$E$14=DataValidation!$A$3,Vols!$AM63+(Vols!$Y63-Vols!$X63),IF('Forward Curve'!$E$14=DataValidation!$A$5,Vols!$AM63+(Vols!$AA63-Vols!$X63),IF('Forward Curve'!$E$14=DataValidation!$A$6,Vols!$AM63+(Vols!$AF63-Vols!$X63),IF('Forward Curve'!$E$14=DataValidation!$A$4,Vols!$AM63+(Vols!$Z63-Vols!$X63),IF('Forward Curve'!$E$14=DataValidation!$A$7,Vols!$AM63+(Vols!$AY63-Vols!$X63)))))))</f>
        <v>2.5000000000000001E-2</v>
      </c>
      <c r="AO63" s="2">
        <f>IF('Forward Curve'!$E$14=DataValidation!$A$2,$X63+0.0025,IF('Forward Curve'!$E$14=DataValidation!$A$3,$Y63+0.0025,IF('Forward Curve'!$E$14=DataValidation!$A$5,Vols!$AA63+0.0025,IF('Forward Curve'!$E$14=DataValidation!$A$6,Vols!$AF63+0.0025,IF('Forward Curve'!$E$14=DataValidation!$A$4,Vols!$Z63+0.0025,IF('Forward Curve'!$E$14=DataValidation!$A$7,Vols!$AY63+0.0025,""))))))</f>
        <v>1.7865099999999998E-2</v>
      </c>
      <c r="AP63" s="2">
        <f>IF('Forward Curve'!$E$14=DataValidation!$A$2,$X63+0.005,IF('Forward Curve'!$E$14=DataValidation!$A$3,$Y63+0.005,IF('Forward Curve'!$E$14=DataValidation!$A$5,Vols!$AA63+0.005,IF('Forward Curve'!$E$14=DataValidation!$A$6,Vols!$AF63+0.005,IF('Forward Curve'!$E$14=DataValidation!$A$4,Vols!$Z63+0.005,IF('Forward Curve'!$E$14=DataValidation!$A$7,Vols!$AY63+0.005,""))))))</f>
        <v>2.0365100000000001E-2</v>
      </c>
      <c r="AR63" s="58">
        <f>IF('Forward Curve'!$E$15=DataValidation!$B$2,Vols!$AK63,IF('Forward Curve'!$E$15=DataValidation!$B$3,Vols!$AJ63,IF('Forward Curve'!$E$15=DataValidation!$B$4,Vols!$AI63,IF('Forward Curve'!$E$15=DataValidation!$B$5,Vols!$AH63,IF('Forward Curve'!$E$15=DataValidation!$B$7,$AN63,IF('Forward Curve'!$E$15=DataValidation!$B$8,Vols!$AO63,IF('Forward Curve'!$E$15=DataValidation!$B$9,Vols!$AP63,"ERROR")))))))</f>
        <v>4.31403466932513E-2</v>
      </c>
      <c r="AS63" s="58"/>
      <c r="AT63" s="59"/>
      <c r="AU63" s="68">
        <v>58</v>
      </c>
      <c r="AV63" s="70">
        <f t="shared" si="19"/>
        <v>46293</v>
      </c>
      <c r="AW63" s="87">
        <f t="shared" si="5"/>
        <v>1.66321E-2</v>
      </c>
      <c r="AY63" s="2">
        <f t="shared" si="29"/>
        <v>1.814589416666669E-2</v>
      </c>
      <c r="BA63" s="3">
        <f t="shared" si="30"/>
        <v>1.3145894166666689E-2</v>
      </c>
      <c r="BB63" s="3">
        <f t="shared" si="31"/>
        <v>1.5645894166666691E-2</v>
      </c>
      <c r="BC63" s="3">
        <f t="shared" si="32"/>
        <v>2.0645894166666689E-2</v>
      </c>
      <c r="BD63" s="3">
        <f t="shared" si="33"/>
        <v>2.3145894166666691E-2</v>
      </c>
      <c r="BF63" s="2">
        <f>IF('Forward Curve'!$E$16=DataValidation!$B$11,Vols!BA63,IF('Forward Curve'!$E$16=DataValidation!$B$12,Vols!BB63,IF('Forward Curve'!$E$16=DataValidation!$B$13,Vols!BC63,IF('Forward Curve'!$E$16=DataValidation!$B$14,Vols!BD63,""))))</f>
        <v>2.0645894166666689E-2</v>
      </c>
    </row>
    <row r="64" spans="2:58" x14ac:dyDescent="0.25">
      <c r="B64" s="71">
        <f t="shared" si="11"/>
        <v>46323</v>
      </c>
      <c r="C64" s="78">
        <v>82.11</v>
      </c>
      <c r="D64" s="2"/>
      <c r="E64" s="79">
        <v>1.53647</v>
      </c>
      <c r="F64" s="79">
        <v>1.6981999999999999</v>
      </c>
      <c r="G64" s="79">
        <v>1.6666799999999999</v>
      </c>
      <c r="H64" s="80">
        <v>4.5096299999999996</v>
      </c>
      <c r="I64" s="83"/>
      <c r="J64" s="106">
        <v>46323</v>
      </c>
      <c r="K64" s="107">
        <v>1.3992599999999999</v>
      </c>
      <c r="L64" s="83"/>
      <c r="M64" s="68">
        <f t="shared" si="34"/>
        <v>175</v>
      </c>
      <c r="N64" s="69">
        <v>1.98197</v>
      </c>
      <c r="O64" s="68">
        <f t="shared" si="35"/>
        <v>176</v>
      </c>
      <c r="P64" s="69">
        <v>1.98197</v>
      </c>
      <c r="Q64" s="68">
        <f t="shared" si="36"/>
        <v>177</v>
      </c>
      <c r="R64" s="69">
        <v>1.9818100000000001</v>
      </c>
      <c r="S64" s="83"/>
      <c r="U64" s="71">
        <f>'Forward Curve'!$G64</f>
        <v>46323</v>
      </c>
      <c r="V64" s="84">
        <f t="shared" si="24"/>
        <v>0.82109999999999994</v>
      </c>
      <c r="W64" s="58"/>
      <c r="X64" s="58">
        <f t="shared" si="25"/>
        <v>1.53647E-2</v>
      </c>
      <c r="Y64" s="58">
        <f t="shared" si="26"/>
        <v>1.6982000000000001E-2</v>
      </c>
      <c r="Z64" s="58">
        <f t="shared" si="27"/>
        <v>1.6666799999999999E-2</v>
      </c>
      <c r="AA64" s="86">
        <f t="shared" si="28"/>
        <v>4.5096299999999999E-2</v>
      </c>
      <c r="AB64" s="86"/>
      <c r="AC64" s="113">
        <f t="shared" si="16"/>
        <v>44618</v>
      </c>
      <c r="AD64" s="114">
        <f t="shared" si="17"/>
        <v>1.4311999999999999E-3</v>
      </c>
      <c r="AE64" s="113">
        <f t="shared" si="18"/>
        <v>46323</v>
      </c>
      <c r="AF64" s="115">
        <f t="shared" si="15"/>
        <v>1.3992599999999999E-2</v>
      </c>
      <c r="AG64" s="3"/>
      <c r="AH64" s="2">
        <f>IF('Forward Curve'!$E$14=DataValidation!$A$2,Vols!$X64*(1-(SQRT(YEARFRAC($U$6,$U64,2))*(2*$V64))),IF('Forward Curve'!$E$14=DataValidation!$A$3,Vols!$Y64*(1-(SQRT(YEARFRAC($U$6,$U64,2))*(2*$V64))),IF('Forward Curve'!$E$14=DataValidation!$A$5,Vols!$X64*(1-(SQRT(YEARFRAC($U$6,$U64,2))*(2*$V64)))+0.03,IF('Forward Curve'!$E$14=DataValidation!$A$6,Vols!$AF64*(1-(SQRT(YEARFRAC($U$6,$U64,2))*(2*$V64))),IF('Forward Curve'!$E$14=DataValidation!$A$4,Vols!$Z64*(1-(SQRT(YEARFRAC($U$6,$U64,2))*(2*$V64))),IF('Forward Curve'!$E$14=DataValidation!$A$7,Vols!$AY64*(1-(SQRT(YEARFRAC($U$6,$U64,2))*(2*$V64))),""))))))</f>
        <v>-4.0472680819772407E-2</v>
      </c>
      <c r="AI64" s="2">
        <f>IF('Forward Curve'!$E$14=DataValidation!$A$2,Vols!$X64*(1-(SQRT(YEARFRAC($U$6,$U64,2))*(1*$V64))),IF('Forward Curve'!$E$14=DataValidation!$A$3,Vols!$Y64*(1-(SQRT(YEARFRAC($U$6,$U64,2))*(1*$V64))),IF('Forward Curve'!$E$14=DataValidation!$A$5,Vols!$X64*(1-(SQRT(YEARFRAC($U$6,$U64,2))*(1*$V64)))+0.03,IF('Forward Curve'!$E$14=DataValidation!$A$6,Vols!$AF64*(1-(SQRT(YEARFRAC($U$6,$U64,2))*(1*$V64))),IF('Forward Curve'!$E$14=DataValidation!$A$4,Vols!$Z64*(1-(SQRT(YEARFRAC($U$6,$U64,2))*(1*$V64))),IF('Forward Curve'!$E$14=DataValidation!$A$7,Vols!$AY64*(1-(SQRT(YEARFRAC($U$6,$U64,2))*(1*$V64))),""))))))</f>
        <v>-1.2553990409886204E-2</v>
      </c>
      <c r="AJ64" s="2">
        <f>IF('Forward Curve'!$E$14=DataValidation!$A$2,Vols!$X64*(1+(SQRT(YEARFRAC($U$6,$U64,2))*(1*$V64))),IF('Forward Curve'!$E$14=DataValidation!$A$3,Vols!$Y64*(1+(SQRT(YEARFRAC($U$6,$U64,2))*(1*$V64))),IF('Forward Curve'!$E$14=DataValidation!$A$5,Vols!$X64*(1+(SQRT(YEARFRAC($U$6,$U64,2))*(1*$V64)))+0.03,IF('Forward Curve'!$E$14=DataValidation!$A$6,Vols!$AF64*(1+(SQRT(YEARFRAC($U$6,$U64,2))*(1*$V64))),IF('Forward Curve'!$E$14=DataValidation!$A$4,Vols!$Z64*(1+(SQRT(YEARFRAC($U$6,$U64,2))*(1*$V64))),IF('Forward Curve'!$E$14=DataValidation!$A$7,Vols!$AY64*(1+(SQRT(YEARFRAC($U$6,$U64,2))*(1*$V64))),""))))))</f>
        <v>4.3283390409886206E-2</v>
      </c>
      <c r="AK64" s="2">
        <f>IF('Forward Curve'!$E$14=DataValidation!$A$2,Vols!$X64*(1+(SQRT(YEARFRAC($U$6,$U64,2))*(2*$V64))),IF('Forward Curve'!$E$14=DataValidation!$A$3,Vols!$Y64*(1+(SQRT(YEARFRAC($U$6,$U64,2))*(2*$V64))),IF('Forward Curve'!$E$14=DataValidation!$A$5,Vols!$X64*(1+(SQRT(YEARFRAC($U$6,$U64,2))*(2*$V64)))+0.03,IF('Forward Curve'!$E$14=DataValidation!$A$6,Vols!$AF64*(1+(SQRT(YEARFRAC($U$6,$U64,2))*(2*$V64))),IF('Forward Curve'!$E$14=DataValidation!$A$4,Vols!$Z64*(1+(SQRT(YEARFRAC($U$6,$U64,2))*(2*$V64))),IF('Forward Curve'!$E$14=DataValidation!$A$7,Vols!$AY64*(1+(SQRT(YEARFRAC($U$6,$U64,2))*(2*$V64))),""))))))</f>
        <v>7.1202080819772404E-2</v>
      </c>
      <c r="AM64" s="117">
        <f t="shared" si="40"/>
        <v>2.5000000000000001E-2</v>
      </c>
      <c r="AN64" s="2">
        <f>IF('Forward Curve'!$E$14=DataValidation!$A$2,Vols!$AM64,IF('Forward Curve'!$E$14=DataValidation!$A$3,Vols!$AM64+(Vols!$Y64-Vols!$X64),IF('Forward Curve'!$E$14=DataValidation!$A$5,Vols!$AM64+(Vols!$AA64-Vols!$X64),IF('Forward Curve'!$E$14=DataValidation!$A$6,Vols!$AM64+(Vols!$AF64-Vols!$X64),IF('Forward Curve'!$E$14=DataValidation!$A$4,Vols!$AM64+(Vols!$Z64-Vols!$X64),IF('Forward Curve'!$E$14=DataValidation!$A$7,Vols!$AM64+(Vols!$AY64-Vols!$X64)))))))</f>
        <v>2.5000000000000001E-2</v>
      </c>
      <c r="AO64" s="2">
        <f>IF('Forward Curve'!$E$14=DataValidation!$A$2,$X64+0.0025,IF('Forward Curve'!$E$14=DataValidation!$A$3,$Y64+0.0025,IF('Forward Curve'!$E$14=DataValidation!$A$5,Vols!$AA64+0.0025,IF('Forward Curve'!$E$14=DataValidation!$A$6,Vols!$AF64+0.0025,IF('Forward Curve'!$E$14=DataValidation!$A$4,Vols!$Z64+0.0025,IF('Forward Curve'!$E$14=DataValidation!$A$7,Vols!$AY64+0.0025,""))))))</f>
        <v>1.7864700000000001E-2</v>
      </c>
      <c r="AP64" s="2">
        <f>IF('Forward Curve'!$E$14=DataValidation!$A$2,$X64+0.005,IF('Forward Curve'!$E$14=DataValidation!$A$3,$Y64+0.005,IF('Forward Curve'!$E$14=DataValidation!$A$5,Vols!$AA64+0.005,IF('Forward Curve'!$E$14=DataValidation!$A$6,Vols!$AF64+0.005,IF('Forward Curve'!$E$14=DataValidation!$A$4,Vols!$Z64+0.005,IF('Forward Curve'!$E$14=DataValidation!$A$7,Vols!$AY64+0.005,""))))))</f>
        <v>2.0364699999999999E-2</v>
      </c>
      <c r="AR64" s="58">
        <f>IF('Forward Curve'!$E$15=DataValidation!$B$2,Vols!$AK64,IF('Forward Curve'!$E$15=DataValidation!$B$3,Vols!$AJ64,IF('Forward Curve'!$E$15=DataValidation!$B$4,Vols!$AI64,IF('Forward Curve'!$E$15=DataValidation!$B$5,Vols!$AH64,IF('Forward Curve'!$E$15=DataValidation!$B$7,$AN64,IF('Forward Curve'!$E$15=DataValidation!$B$8,Vols!$AO64,IF('Forward Curve'!$E$15=DataValidation!$B$9,Vols!$AP64,"ERROR")))))))</f>
        <v>4.3283390409886206E-2</v>
      </c>
      <c r="AS64" s="58"/>
      <c r="AT64" s="59"/>
      <c r="AU64" s="68">
        <v>59</v>
      </c>
      <c r="AV64" s="70">
        <f t="shared" si="19"/>
        <v>46323</v>
      </c>
      <c r="AW64" s="87">
        <f t="shared" si="5"/>
        <v>1.67742E-2</v>
      </c>
      <c r="AY64" s="2">
        <f t="shared" si="29"/>
        <v>1.8172453333333359E-2</v>
      </c>
      <c r="BA64" s="3">
        <f t="shared" si="30"/>
        <v>1.3172453333333358E-2</v>
      </c>
      <c r="BB64" s="3">
        <f t="shared" si="31"/>
        <v>1.567245333333336E-2</v>
      </c>
      <c r="BC64" s="3">
        <f t="shared" si="32"/>
        <v>2.0672453333333358E-2</v>
      </c>
      <c r="BD64" s="3">
        <f t="shared" si="33"/>
        <v>2.317245333333336E-2</v>
      </c>
      <c r="BF64" s="2">
        <f>IF('Forward Curve'!$E$16=DataValidation!$B$11,Vols!BA64,IF('Forward Curve'!$E$16=DataValidation!$B$12,Vols!BB64,IF('Forward Curve'!$E$16=DataValidation!$B$13,Vols!BC64,IF('Forward Curve'!$E$16=DataValidation!$B$14,Vols!BD64,""))))</f>
        <v>2.0672453333333358E-2</v>
      </c>
    </row>
    <row r="65" spans="2:58" x14ac:dyDescent="0.25">
      <c r="B65" s="71">
        <f t="shared" si="11"/>
        <v>46354</v>
      </c>
      <c r="C65" s="78">
        <v>81.760000000000005</v>
      </c>
      <c r="D65" s="2"/>
      <c r="E65" s="79">
        <v>1.53657</v>
      </c>
      <c r="F65" s="79">
        <v>1.71608</v>
      </c>
      <c r="G65" s="79">
        <v>1.6666799999999999</v>
      </c>
      <c r="H65" s="80">
        <v>4.5158899999999997</v>
      </c>
      <c r="I65" s="83"/>
      <c r="J65" s="106">
        <v>46351</v>
      </c>
      <c r="K65" s="107">
        <v>1.3992599999999999</v>
      </c>
      <c r="L65" s="83"/>
      <c r="M65" s="68">
        <f t="shared" si="34"/>
        <v>178</v>
      </c>
      <c r="N65" s="69">
        <v>1.9819199999999999</v>
      </c>
      <c r="O65" s="68">
        <f t="shared" si="35"/>
        <v>179</v>
      </c>
      <c r="P65" s="69">
        <v>1.978</v>
      </c>
      <c r="Q65" s="68">
        <f t="shared" si="36"/>
        <v>180</v>
      </c>
      <c r="R65" s="69">
        <v>1.9731099999999999</v>
      </c>
      <c r="S65" s="83"/>
      <c r="U65" s="71">
        <f>'Forward Curve'!$G65</f>
        <v>46354</v>
      </c>
      <c r="V65" s="84">
        <f t="shared" si="24"/>
        <v>0.8176000000000001</v>
      </c>
      <c r="W65" s="58"/>
      <c r="X65" s="58">
        <f t="shared" si="25"/>
        <v>1.5365699999999999E-2</v>
      </c>
      <c r="Y65" s="58">
        <f t="shared" si="26"/>
        <v>1.71608E-2</v>
      </c>
      <c r="Z65" s="58">
        <f t="shared" si="27"/>
        <v>1.6666799999999999E-2</v>
      </c>
      <c r="AA65" s="86">
        <f t="shared" si="28"/>
        <v>4.5158899999999995E-2</v>
      </c>
      <c r="AB65" s="86"/>
      <c r="AC65" s="113">
        <f t="shared" si="16"/>
        <v>44619</v>
      </c>
      <c r="AD65" s="114">
        <f t="shared" si="17"/>
        <v>1.4311999999999999E-3</v>
      </c>
      <c r="AE65" s="113">
        <f t="shared" si="18"/>
        <v>46354</v>
      </c>
      <c r="AF65" s="115">
        <f t="shared" si="15"/>
        <v>1.3992599999999999E-2</v>
      </c>
      <c r="AG65" s="3"/>
      <c r="AH65" s="2">
        <f>IF('Forward Curve'!$E$14=DataValidation!$A$2,Vols!$X65*(1-(SQRT(YEARFRAC($U$6,$U65,2))*(2*$V65))),IF('Forward Curve'!$E$14=DataValidation!$A$3,Vols!$Y65*(1-(SQRT(YEARFRAC($U$6,$U65,2))*(2*$V65))),IF('Forward Curve'!$E$14=DataValidation!$A$5,Vols!$X65*(1-(SQRT(YEARFRAC($U$6,$U65,2))*(2*$V65)))+0.03,IF('Forward Curve'!$E$14=DataValidation!$A$6,Vols!$AF65*(1-(SQRT(YEARFRAC($U$6,$U65,2))*(2*$V65))),IF('Forward Curve'!$E$14=DataValidation!$A$4,Vols!$Z65*(1-(SQRT(YEARFRAC($U$6,$U65,2))*(2*$V65))),IF('Forward Curve'!$E$14=DataValidation!$A$7,Vols!$AY65*(1-(SQRT(YEARFRAC($U$6,$U65,2))*(2*$V65))),""))))))</f>
        <v>-4.0724010336426676E-2</v>
      </c>
      <c r="AI65" s="2">
        <f>IF('Forward Curve'!$E$14=DataValidation!$A$2,Vols!$X65*(1-(SQRT(YEARFRAC($U$6,$U65,2))*(1*$V65))),IF('Forward Curve'!$E$14=DataValidation!$A$3,Vols!$Y65*(1-(SQRT(YEARFRAC($U$6,$U65,2))*(1*$V65))),IF('Forward Curve'!$E$14=DataValidation!$A$5,Vols!$X65*(1-(SQRT(YEARFRAC($U$6,$U65,2))*(1*$V65)))+0.03,IF('Forward Curve'!$E$14=DataValidation!$A$6,Vols!$AF65*(1-(SQRT(YEARFRAC($U$6,$U65,2))*(1*$V65))),IF('Forward Curve'!$E$14=DataValidation!$A$4,Vols!$Z65*(1-(SQRT(YEARFRAC($U$6,$U65,2))*(1*$V65))),IF('Forward Curve'!$E$14=DataValidation!$A$7,Vols!$AY65*(1-(SQRT(YEARFRAC($U$6,$U65,2))*(1*$V65))),""))))))</f>
        <v>-1.267915516821334E-2</v>
      </c>
      <c r="AJ65" s="2">
        <f>IF('Forward Curve'!$E$14=DataValidation!$A$2,Vols!$X65*(1+(SQRT(YEARFRAC($U$6,$U65,2))*(1*$V65))),IF('Forward Curve'!$E$14=DataValidation!$A$3,Vols!$Y65*(1+(SQRT(YEARFRAC($U$6,$U65,2))*(1*$V65))),IF('Forward Curve'!$E$14=DataValidation!$A$5,Vols!$X65*(1+(SQRT(YEARFRAC($U$6,$U65,2))*(1*$V65)))+0.03,IF('Forward Curve'!$E$14=DataValidation!$A$6,Vols!$AF65*(1+(SQRT(YEARFRAC($U$6,$U65,2))*(1*$V65))),IF('Forward Curve'!$E$14=DataValidation!$A$4,Vols!$Z65*(1+(SQRT(YEARFRAC($U$6,$U65,2))*(1*$V65))),IF('Forward Curve'!$E$14=DataValidation!$A$7,Vols!$AY65*(1+(SQRT(YEARFRAC($U$6,$U65,2))*(1*$V65))),""))))))</f>
        <v>4.3410555168213336E-2</v>
      </c>
      <c r="AK65" s="2">
        <f>IF('Forward Curve'!$E$14=DataValidation!$A$2,Vols!$X65*(1+(SQRT(YEARFRAC($U$6,$U65,2))*(2*$V65))),IF('Forward Curve'!$E$14=DataValidation!$A$3,Vols!$Y65*(1+(SQRT(YEARFRAC($U$6,$U65,2))*(2*$V65))),IF('Forward Curve'!$E$14=DataValidation!$A$5,Vols!$X65*(1+(SQRT(YEARFRAC($U$6,$U65,2))*(2*$V65)))+0.03,IF('Forward Curve'!$E$14=DataValidation!$A$6,Vols!$AF65*(1+(SQRT(YEARFRAC($U$6,$U65,2))*(2*$V65))),IF('Forward Curve'!$E$14=DataValidation!$A$4,Vols!$Z65*(1+(SQRT(YEARFRAC($U$6,$U65,2))*(2*$V65))),IF('Forward Curve'!$E$14=DataValidation!$A$7,Vols!$AY65*(1+(SQRT(YEARFRAC($U$6,$U65,2))*(2*$V65))),""))))))</f>
        <v>7.1455410336426675E-2</v>
      </c>
      <c r="AM65" s="117">
        <f t="shared" si="40"/>
        <v>2.5000000000000001E-2</v>
      </c>
      <c r="AN65" s="2">
        <f>IF('Forward Curve'!$E$14=DataValidation!$A$2,Vols!$AM65,IF('Forward Curve'!$E$14=DataValidation!$A$3,Vols!$AM65+(Vols!$Y65-Vols!$X65),IF('Forward Curve'!$E$14=DataValidation!$A$5,Vols!$AM65+(Vols!$AA65-Vols!$X65),IF('Forward Curve'!$E$14=DataValidation!$A$6,Vols!$AM65+(Vols!$AF65-Vols!$X65),IF('Forward Curve'!$E$14=DataValidation!$A$4,Vols!$AM65+(Vols!$Z65-Vols!$X65),IF('Forward Curve'!$E$14=DataValidation!$A$7,Vols!$AM65+(Vols!$AY65-Vols!$X65)))))))</f>
        <v>2.5000000000000001E-2</v>
      </c>
      <c r="AO65" s="2">
        <f>IF('Forward Curve'!$E$14=DataValidation!$A$2,$X65+0.0025,IF('Forward Curve'!$E$14=DataValidation!$A$3,$Y65+0.0025,IF('Forward Curve'!$E$14=DataValidation!$A$5,Vols!$AA65+0.0025,IF('Forward Curve'!$E$14=DataValidation!$A$6,Vols!$AF65+0.0025,IF('Forward Curve'!$E$14=DataValidation!$A$4,Vols!$Z65+0.0025,IF('Forward Curve'!$E$14=DataValidation!$A$7,Vols!$AY65+0.0025,""))))))</f>
        <v>1.7865699999999998E-2</v>
      </c>
      <c r="AP65" s="2">
        <f>IF('Forward Curve'!$E$14=DataValidation!$A$2,$X65+0.005,IF('Forward Curve'!$E$14=DataValidation!$A$3,$Y65+0.005,IF('Forward Curve'!$E$14=DataValidation!$A$5,Vols!$AA65+0.005,IF('Forward Curve'!$E$14=DataValidation!$A$6,Vols!$AF65+0.005,IF('Forward Curve'!$E$14=DataValidation!$A$4,Vols!$Z65+0.005,IF('Forward Curve'!$E$14=DataValidation!$A$7,Vols!$AY65+0.005,""))))))</f>
        <v>2.03657E-2</v>
      </c>
      <c r="AR65" s="58">
        <f>IF('Forward Curve'!$E$15=DataValidation!$B$2,Vols!$AK65,IF('Forward Curve'!$E$15=DataValidation!$B$3,Vols!$AJ65,IF('Forward Curve'!$E$15=DataValidation!$B$4,Vols!$AI65,IF('Forward Curve'!$E$15=DataValidation!$B$5,Vols!$AH65,IF('Forward Curve'!$E$15=DataValidation!$B$7,$AN65,IF('Forward Curve'!$E$15=DataValidation!$B$8,Vols!$AO65,IF('Forward Curve'!$E$15=DataValidation!$B$9,Vols!$AP65,"ERROR")))))))</f>
        <v>4.3410555168213336E-2</v>
      </c>
      <c r="AS65" s="58"/>
      <c r="AT65" s="59"/>
      <c r="AU65" s="68">
        <v>60</v>
      </c>
      <c r="AV65" s="70">
        <f t="shared" si="19"/>
        <v>46354</v>
      </c>
      <c r="AW65" s="87">
        <f t="shared" si="5"/>
        <v>1.69423E-2</v>
      </c>
      <c r="AY65" s="2">
        <f t="shared" si="29"/>
        <v>1.8197501666666688E-2</v>
      </c>
      <c r="BA65" s="3">
        <f t="shared" si="30"/>
        <v>1.3197501666666688E-2</v>
      </c>
      <c r="BB65" s="3">
        <f t="shared" si="31"/>
        <v>1.569750166666669E-2</v>
      </c>
      <c r="BC65" s="3">
        <f t="shared" si="32"/>
        <v>2.0697501666666687E-2</v>
      </c>
      <c r="BD65" s="3">
        <f t="shared" si="33"/>
        <v>2.3197501666666689E-2</v>
      </c>
      <c r="BF65" s="2">
        <f>IF('Forward Curve'!$E$16=DataValidation!$B$11,Vols!BA65,IF('Forward Curve'!$E$16=DataValidation!$B$12,Vols!BB65,IF('Forward Curve'!$E$16=DataValidation!$B$13,Vols!BC65,IF('Forward Curve'!$E$16=DataValidation!$B$14,Vols!BD65,""))))</f>
        <v>2.0697501666666687E-2</v>
      </c>
    </row>
    <row r="66" spans="2:58" x14ac:dyDescent="0.25">
      <c r="B66" s="71">
        <f t="shared" si="11"/>
        <v>46384</v>
      </c>
      <c r="C66" s="78">
        <v>81.16</v>
      </c>
      <c r="D66" s="2"/>
      <c r="E66" s="79">
        <v>1.5924100000000001</v>
      </c>
      <c r="F66" s="79">
        <v>1.73522</v>
      </c>
      <c r="G66" s="79">
        <v>1.68093</v>
      </c>
      <c r="H66" s="80">
        <v>4.5165300000000004</v>
      </c>
      <c r="I66" s="83"/>
      <c r="J66" s="106">
        <v>46384</v>
      </c>
      <c r="K66" s="107">
        <v>1.44093</v>
      </c>
      <c r="L66" s="83"/>
      <c r="M66" s="68">
        <f t="shared" si="34"/>
        <v>181</v>
      </c>
      <c r="N66" s="69">
        <v>1.9682299999999999</v>
      </c>
      <c r="O66" s="68">
        <f t="shared" si="35"/>
        <v>182</v>
      </c>
      <c r="P66" s="69">
        <v>1.9672499999999999</v>
      </c>
      <c r="Q66" s="68">
        <f t="shared" si="36"/>
        <v>183</v>
      </c>
      <c r="R66" s="69">
        <v>1.9672499999999999</v>
      </c>
      <c r="S66" s="83"/>
      <c r="U66" s="71">
        <f>'Forward Curve'!$G66</f>
        <v>46384</v>
      </c>
      <c r="V66" s="84">
        <f t="shared" si="24"/>
        <v>0.81159999999999999</v>
      </c>
      <c r="W66" s="58"/>
      <c r="X66" s="58">
        <f t="shared" si="25"/>
        <v>1.59241E-2</v>
      </c>
      <c r="Y66" s="58">
        <f t="shared" si="26"/>
        <v>1.7352199999999998E-2</v>
      </c>
      <c r="Z66" s="58">
        <f t="shared" si="27"/>
        <v>1.6809299999999999E-2</v>
      </c>
      <c r="AA66" s="86">
        <f t="shared" si="28"/>
        <v>4.5165300000000005E-2</v>
      </c>
      <c r="AB66" s="86"/>
      <c r="AC66" s="113">
        <f t="shared" si="16"/>
        <v>44620</v>
      </c>
      <c r="AD66" s="114">
        <f t="shared" si="17"/>
        <v>1.4311999999999999E-3</v>
      </c>
      <c r="AE66" s="113">
        <f t="shared" si="18"/>
        <v>46384</v>
      </c>
      <c r="AF66" s="115">
        <f t="shared" si="15"/>
        <v>1.44093E-2</v>
      </c>
      <c r="AG66" s="3"/>
      <c r="AH66" s="2">
        <f>IF('Forward Curve'!$E$14=DataValidation!$A$2,Vols!$X66*(1-(SQRT(YEARFRAC($U$6,$U66,2))*(2*$V66))),IF('Forward Curve'!$E$14=DataValidation!$A$3,Vols!$Y66*(1-(SQRT(YEARFRAC($U$6,$U66,2))*(2*$V66))),IF('Forward Curve'!$E$14=DataValidation!$A$5,Vols!$X66*(1-(SQRT(YEARFRAC($U$6,$U66,2))*(2*$V66)))+0.03,IF('Forward Curve'!$E$14=DataValidation!$A$6,Vols!$AF66*(1-(SQRT(YEARFRAC($U$6,$U66,2))*(2*$V66))),IF('Forward Curve'!$E$14=DataValidation!$A$4,Vols!$Z66*(1-(SQRT(YEARFRAC($U$6,$U66,2))*(2*$V66))),IF('Forward Curve'!$E$14=DataValidation!$A$7,Vols!$AY66*(1-(SQRT(YEARFRAC($U$6,$U66,2))*(2*$V66))),""))))))</f>
        <v>-4.2257826429990028E-2</v>
      </c>
      <c r="AI66" s="2">
        <f>IF('Forward Curve'!$E$14=DataValidation!$A$2,Vols!$X66*(1-(SQRT(YEARFRAC($U$6,$U66,2))*(1*$V66))),IF('Forward Curve'!$E$14=DataValidation!$A$3,Vols!$Y66*(1-(SQRT(YEARFRAC($U$6,$U66,2))*(1*$V66))),IF('Forward Curve'!$E$14=DataValidation!$A$5,Vols!$X66*(1-(SQRT(YEARFRAC($U$6,$U66,2))*(1*$V66)))+0.03,IF('Forward Curve'!$E$14=DataValidation!$A$6,Vols!$AF66*(1-(SQRT(YEARFRAC($U$6,$U66,2))*(1*$V66))),IF('Forward Curve'!$E$14=DataValidation!$A$4,Vols!$Z66*(1-(SQRT(YEARFRAC($U$6,$U66,2))*(1*$V66))),IF('Forward Curve'!$E$14=DataValidation!$A$7,Vols!$AY66*(1-(SQRT(YEARFRAC($U$6,$U66,2))*(1*$V66))),""))))))</f>
        <v>-1.3166863214995014E-2</v>
      </c>
      <c r="AJ66" s="2">
        <f>IF('Forward Curve'!$E$14=DataValidation!$A$2,Vols!$X66*(1+(SQRT(YEARFRAC($U$6,$U66,2))*(1*$V66))),IF('Forward Curve'!$E$14=DataValidation!$A$3,Vols!$Y66*(1+(SQRT(YEARFRAC($U$6,$U66,2))*(1*$V66))),IF('Forward Curve'!$E$14=DataValidation!$A$5,Vols!$X66*(1+(SQRT(YEARFRAC($U$6,$U66,2))*(1*$V66)))+0.03,IF('Forward Curve'!$E$14=DataValidation!$A$6,Vols!$AF66*(1+(SQRT(YEARFRAC($U$6,$U66,2))*(1*$V66))),IF('Forward Curve'!$E$14=DataValidation!$A$4,Vols!$Z66*(1+(SQRT(YEARFRAC($U$6,$U66,2))*(1*$V66))),IF('Forward Curve'!$E$14=DataValidation!$A$7,Vols!$AY66*(1+(SQRT(YEARFRAC($U$6,$U66,2))*(1*$V66))),""))))))</f>
        <v>4.5015063214995016E-2</v>
      </c>
      <c r="AK66" s="2">
        <f>IF('Forward Curve'!$E$14=DataValidation!$A$2,Vols!$X66*(1+(SQRT(YEARFRAC($U$6,$U66,2))*(2*$V66))),IF('Forward Curve'!$E$14=DataValidation!$A$3,Vols!$Y66*(1+(SQRT(YEARFRAC($U$6,$U66,2))*(2*$V66))),IF('Forward Curve'!$E$14=DataValidation!$A$5,Vols!$X66*(1+(SQRT(YEARFRAC($U$6,$U66,2))*(2*$V66)))+0.03,IF('Forward Curve'!$E$14=DataValidation!$A$6,Vols!$AF66*(1+(SQRT(YEARFRAC($U$6,$U66,2))*(2*$V66))),IF('Forward Curve'!$E$14=DataValidation!$A$4,Vols!$Z66*(1+(SQRT(YEARFRAC($U$6,$U66,2))*(2*$V66))),IF('Forward Curve'!$E$14=DataValidation!$A$7,Vols!$AY66*(1+(SQRT(YEARFRAC($U$6,$U66,2))*(2*$V66))),""))))))</f>
        <v>7.4106026429990035E-2</v>
      </c>
      <c r="AM66" s="117">
        <f t="shared" si="40"/>
        <v>2.5000000000000001E-2</v>
      </c>
      <c r="AN66" s="2">
        <f>IF('Forward Curve'!$E$14=DataValidation!$A$2,Vols!$AM66,IF('Forward Curve'!$E$14=DataValidation!$A$3,Vols!$AM66+(Vols!$Y66-Vols!$X66),IF('Forward Curve'!$E$14=DataValidation!$A$5,Vols!$AM66+(Vols!$AA66-Vols!$X66),IF('Forward Curve'!$E$14=DataValidation!$A$6,Vols!$AM66+(Vols!$AF66-Vols!$X66),IF('Forward Curve'!$E$14=DataValidation!$A$4,Vols!$AM66+(Vols!$Z66-Vols!$X66),IF('Forward Curve'!$E$14=DataValidation!$A$7,Vols!$AM66+(Vols!$AY66-Vols!$X66)))))))</f>
        <v>2.5000000000000001E-2</v>
      </c>
      <c r="AO66" s="2">
        <f>IF('Forward Curve'!$E$14=DataValidation!$A$2,$X66+0.0025,IF('Forward Curve'!$E$14=DataValidation!$A$3,$Y66+0.0025,IF('Forward Curve'!$E$14=DataValidation!$A$5,Vols!$AA66+0.0025,IF('Forward Curve'!$E$14=DataValidation!$A$6,Vols!$AF66+0.0025,IF('Forward Curve'!$E$14=DataValidation!$A$4,Vols!$Z66+0.0025,IF('Forward Curve'!$E$14=DataValidation!$A$7,Vols!$AY66+0.0025,""))))))</f>
        <v>1.8424099999999999E-2</v>
      </c>
      <c r="AP66" s="2">
        <f>IF('Forward Curve'!$E$14=DataValidation!$A$2,$X66+0.005,IF('Forward Curve'!$E$14=DataValidation!$A$3,$Y66+0.005,IF('Forward Curve'!$E$14=DataValidation!$A$5,Vols!$AA66+0.005,IF('Forward Curve'!$E$14=DataValidation!$A$6,Vols!$AF66+0.005,IF('Forward Curve'!$E$14=DataValidation!$A$4,Vols!$Z66+0.005,IF('Forward Curve'!$E$14=DataValidation!$A$7,Vols!$AY66+0.005,""))))))</f>
        <v>2.0924100000000001E-2</v>
      </c>
      <c r="AR66" s="58">
        <f>IF('Forward Curve'!$E$15=DataValidation!$B$2,Vols!$AK66,IF('Forward Curve'!$E$15=DataValidation!$B$3,Vols!$AJ66,IF('Forward Curve'!$E$15=DataValidation!$B$4,Vols!$AI66,IF('Forward Curve'!$E$15=DataValidation!$B$5,Vols!$AH66,IF('Forward Curve'!$E$15=DataValidation!$B$7,$AN66,IF('Forward Curve'!$E$15=DataValidation!$B$8,Vols!$AO66,IF('Forward Curve'!$E$15=DataValidation!$B$9,Vols!$AP66,"ERROR")))))))</f>
        <v>4.5015063214995016E-2</v>
      </c>
      <c r="AS66" s="58"/>
      <c r="AT66" s="59"/>
      <c r="AU66" s="68">
        <v>61</v>
      </c>
      <c r="AV66" s="70">
        <f t="shared" si="19"/>
        <v>46384</v>
      </c>
      <c r="AW66" s="87">
        <f t="shared" si="5"/>
        <v>1.712E-2</v>
      </c>
      <c r="AY66" s="2">
        <f t="shared" si="29"/>
        <v>1.8220741666666686E-2</v>
      </c>
      <c r="BA66" s="3">
        <f t="shared" si="30"/>
        <v>1.3220741666666685E-2</v>
      </c>
      <c r="BB66" s="3">
        <f t="shared" si="31"/>
        <v>1.5720741666666687E-2</v>
      </c>
      <c r="BC66" s="3">
        <f t="shared" si="32"/>
        <v>2.0720741666666685E-2</v>
      </c>
      <c r="BD66" s="3">
        <f t="shared" si="33"/>
        <v>2.3220741666666687E-2</v>
      </c>
      <c r="BF66" s="2">
        <f>IF('Forward Curve'!$E$16=DataValidation!$B$11,Vols!BA66,IF('Forward Curve'!$E$16=DataValidation!$B$12,Vols!BB66,IF('Forward Curve'!$E$16=DataValidation!$B$13,Vols!BC66,IF('Forward Curve'!$E$16=DataValidation!$B$14,Vols!BD66,""))))</f>
        <v>2.0720741666666685E-2</v>
      </c>
    </row>
    <row r="67" spans="2:58" x14ac:dyDescent="0.25">
      <c r="B67" s="71">
        <f t="shared" si="11"/>
        <v>46415</v>
      </c>
      <c r="C67" s="78">
        <v>81.16</v>
      </c>
      <c r="D67" s="2"/>
      <c r="E67" s="79">
        <v>1.5923</v>
      </c>
      <c r="F67" s="79">
        <v>1.7386200000000001</v>
      </c>
      <c r="G67" s="79">
        <v>1.68371</v>
      </c>
      <c r="H67" s="80">
        <v>4.5806300000000002</v>
      </c>
      <c r="I67" s="83"/>
      <c r="J67" s="106">
        <v>46414</v>
      </c>
      <c r="K67" s="107">
        <v>1.4535499999999999</v>
      </c>
      <c r="L67" s="83"/>
      <c r="M67" s="68">
        <f t="shared" si="34"/>
        <v>184</v>
      </c>
      <c r="N67" s="69">
        <v>1.96736</v>
      </c>
      <c r="O67" s="68">
        <f t="shared" si="35"/>
        <v>185</v>
      </c>
      <c r="P67" s="69">
        <v>1.9673099999999999</v>
      </c>
      <c r="Q67" s="68">
        <f t="shared" si="36"/>
        <v>186</v>
      </c>
      <c r="R67" s="69">
        <v>1.9672000000000001</v>
      </c>
      <c r="S67" s="83"/>
      <c r="U67" s="71">
        <f>'Forward Curve'!$G67</f>
        <v>46415</v>
      </c>
      <c r="V67" s="84">
        <f t="shared" si="24"/>
        <v>0.81159999999999999</v>
      </c>
      <c r="W67" s="58"/>
      <c r="X67" s="58">
        <f t="shared" si="25"/>
        <v>1.5923E-2</v>
      </c>
      <c r="Y67" s="58">
        <f t="shared" si="26"/>
        <v>1.7386200000000001E-2</v>
      </c>
      <c r="Z67" s="58">
        <f t="shared" si="27"/>
        <v>1.6837100000000001E-2</v>
      </c>
      <c r="AA67" s="86">
        <f t="shared" si="28"/>
        <v>4.5806300000000001E-2</v>
      </c>
      <c r="AB67" s="86"/>
      <c r="AC67" s="113">
        <f t="shared" si="16"/>
        <v>44621</v>
      </c>
      <c r="AD67" s="114">
        <f t="shared" si="17"/>
        <v>1.4311999999999999E-3</v>
      </c>
      <c r="AE67" s="113">
        <f t="shared" si="18"/>
        <v>46415</v>
      </c>
      <c r="AF67" s="115">
        <f t="shared" si="15"/>
        <v>1.45355E-2</v>
      </c>
      <c r="AG67" s="3"/>
      <c r="AH67" s="2">
        <f>IF('Forward Curve'!$E$14=DataValidation!$A$2,Vols!$X67*(1-(SQRT(YEARFRAC($U$6,$U67,2))*(2*$V67))),IF('Forward Curve'!$E$14=DataValidation!$A$3,Vols!$Y67*(1-(SQRT(YEARFRAC($U$6,$U67,2))*(2*$V67))),IF('Forward Curve'!$E$14=DataValidation!$A$5,Vols!$X67*(1-(SQRT(YEARFRAC($U$6,$U67,2))*(2*$V67)))+0.03,IF('Forward Curve'!$E$14=DataValidation!$A$6,Vols!$AF67*(1-(SQRT(YEARFRAC($U$6,$U67,2))*(2*$V67))),IF('Forward Curve'!$E$14=DataValidation!$A$4,Vols!$Z67*(1-(SQRT(YEARFRAC($U$6,$U67,2))*(2*$V67))),IF('Forward Curve'!$E$14=DataValidation!$A$7,Vols!$AY67*(1-(SQRT(YEARFRAC($U$6,$U67,2))*(2*$V67))),""))))))</f>
        <v>-4.2747209056935132E-2</v>
      </c>
      <c r="AI67" s="2">
        <f>IF('Forward Curve'!$E$14=DataValidation!$A$2,Vols!$X67*(1-(SQRT(YEARFRAC($U$6,$U67,2))*(1*$V67))),IF('Forward Curve'!$E$14=DataValidation!$A$3,Vols!$Y67*(1-(SQRT(YEARFRAC($U$6,$U67,2))*(1*$V67))),IF('Forward Curve'!$E$14=DataValidation!$A$5,Vols!$X67*(1-(SQRT(YEARFRAC($U$6,$U67,2))*(1*$V67)))+0.03,IF('Forward Curve'!$E$14=DataValidation!$A$6,Vols!$AF67*(1-(SQRT(YEARFRAC($U$6,$U67,2))*(1*$V67))),IF('Forward Curve'!$E$14=DataValidation!$A$4,Vols!$Z67*(1-(SQRT(YEARFRAC($U$6,$U67,2))*(1*$V67))),IF('Forward Curve'!$E$14=DataValidation!$A$7,Vols!$AY67*(1-(SQRT(YEARFRAC($U$6,$U67,2))*(1*$V67))),""))))))</f>
        <v>-1.3412104528467566E-2</v>
      </c>
      <c r="AJ67" s="2">
        <f>IF('Forward Curve'!$E$14=DataValidation!$A$2,Vols!$X67*(1+(SQRT(YEARFRAC($U$6,$U67,2))*(1*$V67))),IF('Forward Curve'!$E$14=DataValidation!$A$3,Vols!$Y67*(1+(SQRT(YEARFRAC($U$6,$U67,2))*(1*$V67))),IF('Forward Curve'!$E$14=DataValidation!$A$5,Vols!$X67*(1+(SQRT(YEARFRAC($U$6,$U67,2))*(1*$V67)))+0.03,IF('Forward Curve'!$E$14=DataValidation!$A$6,Vols!$AF67*(1+(SQRT(YEARFRAC($U$6,$U67,2))*(1*$V67))),IF('Forward Curve'!$E$14=DataValidation!$A$4,Vols!$Z67*(1+(SQRT(YEARFRAC($U$6,$U67,2))*(1*$V67))),IF('Forward Curve'!$E$14=DataValidation!$A$7,Vols!$AY67*(1+(SQRT(YEARFRAC($U$6,$U67,2))*(1*$V67))),""))))))</f>
        <v>4.5258104528467562E-2</v>
      </c>
      <c r="AK67" s="2">
        <f>IF('Forward Curve'!$E$14=DataValidation!$A$2,Vols!$X67*(1+(SQRT(YEARFRAC($U$6,$U67,2))*(2*$V67))),IF('Forward Curve'!$E$14=DataValidation!$A$3,Vols!$Y67*(1+(SQRT(YEARFRAC($U$6,$U67,2))*(2*$V67))),IF('Forward Curve'!$E$14=DataValidation!$A$5,Vols!$X67*(1+(SQRT(YEARFRAC($U$6,$U67,2))*(2*$V67)))+0.03,IF('Forward Curve'!$E$14=DataValidation!$A$6,Vols!$AF67*(1+(SQRT(YEARFRAC($U$6,$U67,2))*(2*$V67))),IF('Forward Curve'!$E$14=DataValidation!$A$4,Vols!$Z67*(1+(SQRT(YEARFRAC($U$6,$U67,2))*(2*$V67))),IF('Forward Curve'!$E$14=DataValidation!$A$7,Vols!$AY67*(1+(SQRT(YEARFRAC($U$6,$U67,2))*(2*$V67))),""))))))</f>
        <v>7.4593209056935131E-2</v>
      </c>
      <c r="AM67" s="117">
        <f t="shared" si="40"/>
        <v>2.5000000000000001E-2</v>
      </c>
      <c r="AN67" s="2">
        <f>IF('Forward Curve'!$E$14=DataValidation!$A$2,Vols!$AM67,IF('Forward Curve'!$E$14=DataValidation!$A$3,Vols!$AM67+(Vols!$Y67-Vols!$X67),IF('Forward Curve'!$E$14=DataValidation!$A$5,Vols!$AM67+(Vols!$AA67-Vols!$X67),IF('Forward Curve'!$E$14=DataValidation!$A$6,Vols!$AM67+(Vols!$AF67-Vols!$X67),IF('Forward Curve'!$E$14=DataValidation!$A$4,Vols!$AM67+(Vols!$Z67-Vols!$X67),IF('Forward Curve'!$E$14=DataValidation!$A$7,Vols!$AM67+(Vols!$AY67-Vols!$X67)))))))</f>
        <v>2.5000000000000001E-2</v>
      </c>
      <c r="AO67" s="2">
        <f>IF('Forward Curve'!$E$14=DataValidation!$A$2,$X67+0.0025,IF('Forward Curve'!$E$14=DataValidation!$A$3,$Y67+0.0025,IF('Forward Curve'!$E$14=DataValidation!$A$5,Vols!$AA67+0.0025,IF('Forward Curve'!$E$14=DataValidation!$A$6,Vols!$AF67+0.0025,IF('Forward Curve'!$E$14=DataValidation!$A$4,Vols!$Z67+0.0025,IF('Forward Curve'!$E$14=DataValidation!$A$7,Vols!$AY67+0.0025,""))))))</f>
        <v>1.8422999999999998E-2</v>
      </c>
      <c r="AP67" s="2">
        <f>IF('Forward Curve'!$E$14=DataValidation!$A$2,$X67+0.005,IF('Forward Curve'!$E$14=DataValidation!$A$3,$Y67+0.005,IF('Forward Curve'!$E$14=DataValidation!$A$5,Vols!$AA67+0.005,IF('Forward Curve'!$E$14=DataValidation!$A$6,Vols!$AF67+0.005,IF('Forward Curve'!$E$14=DataValidation!$A$4,Vols!$Z67+0.005,IF('Forward Curve'!$E$14=DataValidation!$A$7,Vols!$AY67+0.005,""))))))</f>
        <v>2.0923000000000001E-2</v>
      </c>
      <c r="AR67" s="58">
        <f>IF('Forward Curve'!$E$15=DataValidation!$B$2,Vols!$AK67,IF('Forward Curve'!$E$15=DataValidation!$B$3,Vols!$AJ67,IF('Forward Curve'!$E$15=DataValidation!$B$4,Vols!$AI67,IF('Forward Curve'!$E$15=DataValidation!$B$5,Vols!$AH67,IF('Forward Curve'!$E$15=DataValidation!$B$7,$AN67,IF('Forward Curve'!$E$15=DataValidation!$B$8,Vols!$AO67,IF('Forward Curve'!$E$15=DataValidation!$B$9,Vols!$AP67,"ERROR")))))))</f>
        <v>4.5258104528467562E-2</v>
      </c>
      <c r="AS67" s="58"/>
      <c r="AT67" s="59"/>
      <c r="AU67" s="68">
        <v>62</v>
      </c>
      <c r="AV67" s="70">
        <f t="shared" si="19"/>
        <v>46415</v>
      </c>
      <c r="AW67" s="87">
        <f t="shared" si="5"/>
        <v>1.7148699999999999E-2</v>
      </c>
      <c r="AY67" s="2">
        <f t="shared" si="29"/>
        <v>1.8242094166666688E-2</v>
      </c>
      <c r="BA67" s="3">
        <f t="shared" si="30"/>
        <v>1.3242094166666687E-2</v>
      </c>
      <c r="BB67" s="3">
        <f t="shared" si="31"/>
        <v>1.5742094166666689E-2</v>
      </c>
      <c r="BC67" s="3">
        <f t="shared" si="32"/>
        <v>2.0742094166666687E-2</v>
      </c>
      <c r="BD67" s="3">
        <f t="shared" si="33"/>
        <v>2.3242094166666689E-2</v>
      </c>
      <c r="BF67" s="2">
        <f>IF('Forward Curve'!$E$16=DataValidation!$B$11,Vols!BA67,IF('Forward Curve'!$E$16=DataValidation!$B$12,Vols!BB67,IF('Forward Curve'!$E$16=DataValidation!$B$13,Vols!BC67,IF('Forward Curve'!$E$16=DataValidation!$B$14,Vols!BD67,""))))</f>
        <v>2.0742094166666687E-2</v>
      </c>
    </row>
    <row r="68" spans="2:58" x14ac:dyDescent="0.25">
      <c r="B68" s="71">
        <f t="shared" si="11"/>
        <v>46446</v>
      </c>
      <c r="C68" s="78">
        <v>81.16</v>
      </c>
      <c r="D68" s="2"/>
      <c r="E68" s="79">
        <v>1.5924100000000001</v>
      </c>
      <c r="F68" s="79">
        <v>1.7381500000000001</v>
      </c>
      <c r="G68" s="79">
        <v>1.68371</v>
      </c>
      <c r="H68" s="80">
        <v>4.5791000000000004</v>
      </c>
      <c r="I68" s="83"/>
      <c r="J68" s="106">
        <v>46442</v>
      </c>
      <c r="K68" s="107">
        <v>1.45364</v>
      </c>
      <c r="L68" s="83"/>
      <c r="M68" s="68">
        <f t="shared" si="34"/>
        <v>187</v>
      </c>
      <c r="N68" s="69">
        <v>1.96736</v>
      </c>
      <c r="O68" s="68">
        <f t="shared" si="35"/>
        <v>188</v>
      </c>
      <c r="P68" s="69">
        <v>1.96736</v>
      </c>
      <c r="Q68" s="68">
        <f t="shared" si="36"/>
        <v>189</v>
      </c>
      <c r="R68" s="69">
        <v>1.9673099999999999</v>
      </c>
      <c r="S68" s="83"/>
      <c r="U68" s="71">
        <f>'Forward Curve'!$G68</f>
        <v>46446</v>
      </c>
      <c r="V68" s="84">
        <f t="shared" si="24"/>
        <v>0.81159999999999999</v>
      </c>
      <c r="W68" s="58"/>
      <c r="X68" s="58">
        <f t="shared" si="25"/>
        <v>1.59241E-2</v>
      </c>
      <c r="Y68" s="58">
        <f t="shared" si="26"/>
        <v>1.7381500000000001E-2</v>
      </c>
      <c r="Z68" s="58">
        <f t="shared" si="27"/>
        <v>1.6837100000000001E-2</v>
      </c>
      <c r="AA68" s="86">
        <f t="shared" si="28"/>
        <v>4.5791000000000005E-2</v>
      </c>
      <c r="AB68" s="86"/>
      <c r="AC68" s="113">
        <f t="shared" si="16"/>
        <v>44622</v>
      </c>
      <c r="AD68" s="114">
        <f t="shared" si="17"/>
        <v>1.4311999999999999E-3</v>
      </c>
      <c r="AE68" s="113">
        <f t="shared" si="18"/>
        <v>46446</v>
      </c>
      <c r="AF68" s="115">
        <f t="shared" si="15"/>
        <v>1.45364E-2</v>
      </c>
      <c r="AG68" s="3"/>
      <c r="AH68" s="2">
        <f>IF('Forward Curve'!$E$14=DataValidation!$A$2,Vols!$X68*(1-(SQRT(YEARFRAC($U$6,$U68,2))*(2*$V68))),IF('Forward Curve'!$E$14=DataValidation!$A$3,Vols!$Y68*(1-(SQRT(YEARFRAC($U$6,$U68,2))*(2*$V68))),IF('Forward Curve'!$E$14=DataValidation!$A$5,Vols!$X68*(1-(SQRT(YEARFRAC($U$6,$U68,2))*(2*$V68)))+0.03,IF('Forward Curve'!$E$14=DataValidation!$A$6,Vols!$AF68*(1-(SQRT(YEARFRAC($U$6,$U68,2))*(2*$V68))),IF('Forward Curve'!$E$14=DataValidation!$A$4,Vols!$Z68*(1-(SQRT(YEARFRAC($U$6,$U68,2))*(2*$V68))),IF('Forward Curve'!$E$14=DataValidation!$A$7,Vols!$AY68*(1-(SQRT(YEARFRAC($U$6,$U68,2))*(2*$V68))),""))))))</f>
        <v>-4.3238400894316124E-2</v>
      </c>
      <c r="AI68" s="2">
        <f>IF('Forward Curve'!$E$14=DataValidation!$A$2,Vols!$X68*(1-(SQRT(YEARFRAC($U$6,$U68,2))*(1*$V68))),IF('Forward Curve'!$E$14=DataValidation!$A$3,Vols!$Y68*(1-(SQRT(YEARFRAC($U$6,$U68,2))*(1*$V68))),IF('Forward Curve'!$E$14=DataValidation!$A$5,Vols!$X68*(1-(SQRT(YEARFRAC($U$6,$U68,2))*(1*$V68)))+0.03,IF('Forward Curve'!$E$14=DataValidation!$A$6,Vols!$AF68*(1-(SQRT(YEARFRAC($U$6,$U68,2))*(1*$V68))),IF('Forward Curve'!$E$14=DataValidation!$A$4,Vols!$Z68*(1-(SQRT(YEARFRAC($U$6,$U68,2))*(1*$V68))),IF('Forward Curve'!$E$14=DataValidation!$A$7,Vols!$AY68*(1-(SQRT(YEARFRAC($U$6,$U68,2))*(1*$V68))),""))))))</f>
        <v>-1.3657150447158062E-2</v>
      </c>
      <c r="AJ68" s="2">
        <f>IF('Forward Curve'!$E$14=DataValidation!$A$2,Vols!$X68*(1+(SQRT(YEARFRAC($U$6,$U68,2))*(1*$V68))),IF('Forward Curve'!$E$14=DataValidation!$A$3,Vols!$Y68*(1+(SQRT(YEARFRAC($U$6,$U68,2))*(1*$V68))),IF('Forward Curve'!$E$14=DataValidation!$A$5,Vols!$X68*(1+(SQRT(YEARFRAC($U$6,$U68,2))*(1*$V68)))+0.03,IF('Forward Curve'!$E$14=DataValidation!$A$6,Vols!$AF68*(1+(SQRT(YEARFRAC($U$6,$U68,2))*(1*$V68))),IF('Forward Curve'!$E$14=DataValidation!$A$4,Vols!$Z68*(1+(SQRT(YEARFRAC($U$6,$U68,2))*(1*$V68))),IF('Forward Curve'!$E$14=DataValidation!$A$7,Vols!$AY68*(1+(SQRT(YEARFRAC($U$6,$U68,2))*(1*$V68))),""))))))</f>
        <v>4.5505350447158061E-2</v>
      </c>
      <c r="AK68" s="2">
        <f>IF('Forward Curve'!$E$14=DataValidation!$A$2,Vols!$X68*(1+(SQRT(YEARFRAC($U$6,$U68,2))*(2*$V68))),IF('Forward Curve'!$E$14=DataValidation!$A$3,Vols!$Y68*(1+(SQRT(YEARFRAC($U$6,$U68,2))*(2*$V68))),IF('Forward Curve'!$E$14=DataValidation!$A$5,Vols!$X68*(1+(SQRT(YEARFRAC($U$6,$U68,2))*(2*$V68)))+0.03,IF('Forward Curve'!$E$14=DataValidation!$A$6,Vols!$AF68*(1+(SQRT(YEARFRAC($U$6,$U68,2))*(2*$V68))),IF('Forward Curve'!$E$14=DataValidation!$A$4,Vols!$Z68*(1+(SQRT(YEARFRAC($U$6,$U68,2))*(2*$V68))),IF('Forward Curve'!$E$14=DataValidation!$A$7,Vols!$AY68*(1+(SQRT(YEARFRAC($U$6,$U68,2))*(2*$V68))),""))))))</f>
        <v>7.5086600894316124E-2</v>
      </c>
      <c r="AM68" s="117">
        <f t="shared" si="40"/>
        <v>2.5000000000000001E-2</v>
      </c>
      <c r="AN68" s="2">
        <f>IF('Forward Curve'!$E$14=DataValidation!$A$2,Vols!$AM68,IF('Forward Curve'!$E$14=DataValidation!$A$3,Vols!$AM68+(Vols!$Y68-Vols!$X68),IF('Forward Curve'!$E$14=DataValidation!$A$5,Vols!$AM68+(Vols!$AA68-Vols!$X68),IF('Forward Curve'!$E$14=DataValidation!$A$6,Vols!$AM68+(Vols!$AF68-Vols!$X68),IF('Forward Curve'!$E$14=DataValidation!$A$4,Vols!$AM68+(Vols!$Z68-Vols!$X68),IF('Forward Curve'!$E$14=DataValidation!$A$7,Vols!$AM68+(Vols!$AY68-Vols!$X68)))))))</f>
        <v>2.5000000000000001E-2</v>
      </c>
      <c r="AO68" s="2">
        <f>IF('Forward Curve'!$E$14=DataValidation!$A$2,$X68+0.0025,IF('Forward Curve'!$E$14=DataValidation!$A$3,$Y68+0.0025,IF('Forward Curve'!$E$14=DataValidation!$A$5,Vols!$AA68+0.0025,IF('Forward Curve'!$E$14=DataValidation!$A$6,Vols!$AF68+0.0025,IF('Forward Curve'!$E$14=DataValidation!$A$4,Vols!$Z68+0.0025,IF('Forward Curve'!$E$14=DataValidation!$A$7,Vols!$AY68+0.0025,""))))))</f>
        <v>1.8424099999999999E-2</v>
      </c>
      <c r="AP68" s="2">
        <f>IF('Forward Curve'!$E$14=DataValidation!$A$2,$X68+0.005,IF('Forward Curve'!$E$14=DataValidation!$A$3,$Y68+0.005,IF('Forward Curve'!$E$14=DataValidation!$A$5,Vols!$AA68+0.005,IF('Forward Curve'!$E$14=DataValidation!$A$6,Vols!$AF68+0.005,IF('Forward Curve'!$E$14=DataValidation!$A$4,Vols!$Z68+0.005,IF('Forward Curve'!$E$14=DataValidation!$A$7,Vols!$AY68+0.005,""))))))</f>
        <v>2.0924100000000001E-2</v>
      </c>
      <c r="AR68" s="58">
        <f>IF('Forward Curve'!$E$15=DataValidation!$B$2,Vols!$AK68,IF('Forward Curve'!$E$15=DataValidation!$B$3,Vols!$AJ68,IF('Forward Curve'!$E$15=DataValidation!$B$4,Vols!$AI68,IF('Forward Curve'!$E$15=DataValidation!$B$5,Vols!$AH68,IF('Forward Curve'!$E$15=DataValidation!$B$7,$AN68,IF('Forward Curve'!$E$15=DataValidation!$B$8,Vols!$AO68,IF('Forward Curve'!$E$15=DataValidation!$B$9,Vols!$AP68,"ERROR")))))))</f>
        <v>4.5505350447158061E-2</v>
      </c>
      <c r="AS68" s="58"/>
      <c r="AT68" s="59"/>
      <c r="AU68" s="68">
        <v>63</v>
      </c>
      <c r="AV68" s="70">
        <f t="shared" si="19"/>
        <v>46446</v>
      </c>
      <c r="AW68" s="87">
        <f t="shared" si="5"/>
        <v>1.7148300000000002E-2</v>
      </c>
      <c r="AY68" s="2">
        <f t="shared" si="29"/>
        <v>1.8263125833333348E-2</v>
      </c>
      <c r="BA68" s="3">
        <f t="shared" si="30"/>
        <v>1.3263125833333347E-2</v>
      </c>
      <c r="BB68" s="3">
        <f t="shared" si="31"/>
        <v>1.576312583333335E-2</v>
      </c>
      <c r="BC68" s="3">
        <f t="shared" si="32"/>
        <v>2.0763125833333347E-2</v>
      </c>
      <c r="BD68" s="3">
        <f t="shared" si="33"/>
        <v>2.3263125833333349E-2</v>
      </c>
      <c r="BF68" s="2">
        <f>IF('Forward Curve'!$E$16=DataValidation!$B$11,Vols!BA68,IF('Forward Curve'!$E$16=DataValidation!$B$12,Vols!BB68,IF('Forward Curve'!$E$16=DataValidation!$B$13,Vols!BC68,IF('Forward Curve'!$E$16=DataValidation!$B$14,Vols!BD68,""))))</f>
        <v>2.0763125833333347E-2</v>
      </c>
    </row>
    <row r="69" spans="2:58" x14ac:dyDescent="0.25">
      <c r="B69" s="71">
        <f t="shared" si="11"/>
        <v>46474</v>
      </c>
      <c r="C69" s="78">
        <v>81.16</v>
      </c>
      <c r="D69" s="2"/>
      <c r="E69" s="79">
        <v>1.5924799999999999</v>
      </c>
      <c r="F69" s="79">
        <v>1.73872</v>
      </c>
      <c r="G69" s="79">
        <v>1.6838299999999999</v>
      </c>
      <c r="H69" s="80">
        <v>4.5817100000000002</v>
      </c>
      <c r="I69" s="83"/>
      <c r="J69" s="106">
        <v>46471</v>
      </c>
      <c r="K69" s="107">
        <v>1.45364</v>
      </c>
      <c r="L69" s="83"/>
      <c r="M69" s="68">
        <f t="shared" si="34"/>
        <v>190</v>
      </c>
      <c r="N69" s="69">
        <v>1.9673099999999999</v>
      </c>
      <c r="O69" s="68">
        <f t="shared" si="35"/>
        <v>191</v>
      </c>
      <c r="P69" s="69">
        <v>1.9673099999999999</v>
      </c>
      <c r="Q69" s="68">
        <f t="shared" si="36"/>
        <v>192</v>
      </c>
      <c r="R69" s="69">
        <v>1.96715</v>
      </c>
      <c r="S69" s="83"/>
      <c r="U69" s="71">
        <f>'Forward Curve'!$G69</f>
        <v>46474</v>
      </c>
      <c r="V69" s="84">
        <f t="shared" si="24"/>
        <v>0.81159999999999999</v>
      </c>
      <c r="W69" s="58"/>
      <c r="X69" s="58">
        <f t="shared" si="25"/>
        <v>1.5924799999999999E-2</v>
      </c>
      <c r="Y69" s="58">
        <f t="shared" si="26"/>
        <v>1.7387200000000002E-2</v>
      </c>
      <c r="Z69" s="58">
        <f t="shared" si="27"/>
        <v>1.68383E-2</v>
      </c>
      <c r="AA69" s="86">
        <f t="shared" si="28"/>
        <v>4.5817099999999999E-2</v>
      </c>
      <c r="AB69" s="86"/>
      <c r="AC69" s="113">
        <f t="shared" si="16"/>
        <v>44623</v>
      </c>
      <c r="AD69" s="114">
        <f t="shared" si="17"/>
        <v>1.4311999999999999E-3</v>
      </c>
      <c r="AE69" s="113">
        <f t="shared" si="18"/>
        <v>46474</v>
      </c>
      <c r="AF69" s="115">
        <f t="shared" si="15"/>
        <v>1.45364E-2</v>
      </c>
      <c r="AG69" s="3"/>
      <c r="AH69" s="2">
        <f>IF('Forward Curve'!$E$14=DataValidation!$A$2,Vols!$X69*(1-(SQRT(YEARFRAC($U$6,$U69,2))*(2*$V69))),IF('Forward Curve'!$E$14=DataValidation!$A$3,Vols!$Y69*(1-(SQRT(YEARFRAC($U$6,$U69,2))*(2*$V69))),IF('Forward Curve'!$E$14=DataValidation!$A$5,Vols!$X69*(1-(SQRT(YEARFRAC($U$6,$U69,2))*(2*$V69)))+0.03,IF('Forward Curve'!$E$14=DataValidation!$A$6,Vols!$AF69*(1-(SQRT(YEARFRAC($U$6,$U69,2))*(2*$V69))),IF('Forward Curve'!$E$14=DataValidation!$A$4,Vols!$Z69*(1-(SQRT(YEARFRAC($U$6,$U69,2))*(2*$V69))),IF('Forward Curve'!$E$14=DataValidation!$A$7,Vols!$AY69*(1-(SQRT(YEARFRAC($U$6,$U69,2))*(2*$V69))),""))))))</f>
        <v>-4.367787301559177E-2</v>
      </c>
      <c r="AI69" s="2">
        <f>IF('Forward Curve'!$E$14=DataValidation!$A$2,Vols!$X69*(1-(SQRT(YEARFRAC($U$6,$U69,2))*(1*$V69))),IF('Forward Curve'!$E$14=DataValidation!$A$3,Vols!$Y69*(1-(SQRT(YEARFRAC($U$6,$U69,2))*(1*$V69))),IF('Forward Curve'!$E$14=DataValidation!$A$5,Vols!$X69*(1-(SQRT(YEARFRAC($U$6,$U69,2))*(1*$V69)))+0.03,IF('Forward Curve'!$E$14=DataValidation!$A$6,Vols!$AF69*(1-(SQRT(YEARFRAC($U$6,$U69,2))*(1*$V69))),IF('Forward Curve'!$E$14=DataValidation!$A$4,Vols!$Z69*(1-(SQRT(YEARFRAC($U$6,$U69,2))*(1*$V69))),IF('Forward Curve'!$E$14=DataValidation!$A$7,Vols!$AY69*(1-(SQRT(YEARFRAC($U$6,$U69,2))*(1*$V69))),""))))))</f>
        <v>-1.3876536507795885E-2</v>
      </c>
      <c r="AJ69" s="2">
        <f>IF('Forward Curve'!$E$14=DataValidation!$A$2,Vols!$X69*(1+(SQRT(YEARFRAC($U$6,$U69,2))*(1*$V69))),IF('Forward Curve'!$E$14=DataValidation!$A$3,Vols!$Y69*(1+(SQRT(YEARFRAC($U$6,$U69,2))*(1*$V69))),IF('Forward Curve'!$E$14=DataValidation!$A$5,Vols!$X69*(1+(SQRT(YEARFRAC($U$6,$U69,2))*(1*$V69)))+0.03,IF('Forward Curve'!$E$14=DataValidation!$A$6,Vols!$AF69*(1+(SQRT(YEARFRAC($U$6,$U69,2))*(1*$V69))),IF('Forward Curve'!$E$14=DataValidation!$A$4,Vols!$Z69*(1+(SQRT(YEARFRAC($U$6,$U69,2))*(1*$V69))),IF('Forward Curve'!$E$14=DataValidation!$A$7,Vols!$AY69*(1+(SQRT(YEARFRAC($U$6,$U69,2))*(1*$V69))),""))))))</f>
        <v>4.5726136507795889E-2</v>
      </c>
      <c r="AK69" s="2">
        <f>IF('Forward Curve'!$E$14=DataValidation!$A$2,Vols!$X69*(1+(SQRT(YEARFRAC($U$6,$U69,2))*(2*$V69))),IF('Forward Curve'!$E$14=DataValidation!$A$3,Vols!$Y69*(1+(SQRT(YEARFRAC($U$6,$U69,2))*(2*$V69))),IF('Forward Curve'!$E$14=DataValidation!$A$5,Vols!$X69*(1+(SQRT(YEARFRAC($U$6,$U69,2))*(2*$V69)))+0.03,IF('Forward Curve'!$E$14=DataValidation!$A$6,Vols!$AF69*(1+(SQRT(YEARFRAC($U$6,$U69,2))*(2*$V69))),IF('Forward Curve'!$E$14=DataValidation!$A$4,Vols!$Z69*(1+(SQRT(YEARFRAC($U$6,$U69,2))*(2*$V69))),IF('Forward Curve'!$E$14=DataValidation!$A$7,Vols!$AY69*(1+(SQRT(YEARFRAC($U$6,$U69,2))*(2*$V69))),""))))))</f>
        <v>7.5527473015591776E-2</v>
      </c>
      <c r="AM69" s="117">
        <f t="shared" si="40"/>
        <v>2.5000000000000001E-2</v>
      </c>
      <c r="AN69" s="2">
        <f>IF('Forward Curve'!$E$14=DataValidation!$A$2,Vols!$AM69,IF('Forward Curve'!$E$14=DataValidation!$A$3,Vols!$AM69+(Vols!$Y69-Vols!$X69),IF('Forward Curve'!$E$14=DataValidation!$A$5,Vols!$AM69+(Vols!$AA69-Vols!$X69),IF('Forward Curve'!$E$14=DataValidation!$A$6,Vols!$AM69+(Vols!$AF69-Vols!$X69),IF('Forward Curve'!$E$14=DataValidation!$A$4,Vols!$AM69+(Vols!$Z69-Vols!$X69),IF('Forward Curve'!$E$14=DataValidation!$A$7,Vols!$AM69+(Vols!$AY69-Vols!$X69)))))))</f>
        <v>2.5000000000000001E-2</v>
      </c>
      <c r="AO69" s="2">
        <f>IF('Forward Curve'!$E$14=DataValidation!$A$2,$X69+0.0025,IF('Forward Curve'!$E$14=DataValidation!$A$3,$Y69+0.0025,IF('Forward Curve'!$E$14=DataValidation!$A$5,Vols!$AA69+0.0025,IF('Forward Curve'!$E$14=DataValidation!$A$6,Vols!$AF69+0.0025,IF('Forward Curve'!$E$14=DataValidation!$A$4,Vols!$Z69+0.0025,IF('Forward Curve'!$E$14=DataValidation!$A$7,Vols!$AY69+0.0025,""))))))</f>
        <v>1.8424799999999998E-2</v>
      </c>
      <c r="AP69" s="2">
        <f>IF('Forward Curve'!$E$14=DataValidation!$A$2,$X69+0.005,IF('Forward Curve'!$E$14=DataValidation!$A$3,$Y69+0.005,IF('Forward Curve'!$E$14=DataValidation!$A$5,Vols!$AA69+0.005,IF('Forward Curve'!$E$14=DataValidation!$A$6,Vols!$AF69+0.005,IF('Forward Curve'!$E$14=DataValidation!$A$4,Vols!$Z69+0.005,IF('Forward Curve'!$E$14=DataValidation!$A$7,Vols!$AY69+0.005,""))))))</f>
        <v>2.09248E-2</v>
      </c>
      <c r="AR69" s="58">
        <f>IF('Forward Curve'!$E$15=DataValidation!$B$2,Vols!$AK69,IF('Forward Curve'!$E$15=DataValidation!$B$3,Vols!$AJ69,IF('Forward Curve'!$E$15=DataValidation!$B$4,Vols!$AI69,IF('Forward Curve'!$E$15=DataValidation!$B$5,Vols!$AH69,IF('Forward Curve'!$E$15=DataValidation!$B$7,$AN69,IF('Forward Curve'!$E$15=DataValidation!$B$8,Vols!$AO69,IF('Forward Curve'!$E$15=DataValidation!$B$9,Vols!$AP69,"ERROR")))))))</f>
        <v>4.5726136507795889E-2</v>
      </c>
      <c r="AS69" s="58"/>
      <c r="AT69" s="59"/>
      <c r="AU69" s="68">
        <v>64</v>
      </c>
      <c r="AV69" s="70">
        <f t="shared" si="19"/>
        <v>46474</v>
      </c>
      <c r="AW69" s="87">
        <f t="shared" si="5"/>
        <v>1.7149499999999998E-2</v>
      </c>
      <c r="AY69" s="2">
        <f t="shared" si="29"/>
        <v>1.8284160833333347E-2</v>
      </c>
      <c r="BA69" s="3">
        <f t="shared" si="30"/>
        <v>1.3284160833333346E-2</v>
      </c>
      <c r="BB69" s="3">
        <f t="shared" si="31"/>
        <v>1.5784160833333349E-2</v>
      </c>
      <c r="BC69" s="3">
        <f t="shared" si="32"/>
        <v>2.0784160833333346E-2</v>
      </c>
      <c r="BD69" s="3">
        <f t="shared" si="33"/>
        <v>2.3284160833333348E-2</v>
      </c>
      <c r="BF69" s="2">
        <f>IF('Forward Curve'!$E$16=DataValidation!$B$11,Vols!BA69,IF('Forward Curve'!$E$16=DataValidation!$B$12,Vols!BB69,IF('Forward Curve'!$E$16=DataValidation!$B$13,Vols!BC69,IF('Forward Curve'!$E$16=DataValidation!$B$14,Vols!BD69,""))))</f>
        <v>2.0784160833333346E-2</v>
      </c>
    </row>
    <row r="70" spans="2:58" x14ac:dyDescent="0.25">
      <c r="B70" s="71">
        <f t="shared" si="11"/>
        <v>46505</v>
      </c>
      <c r="C70" s="78">
        <v>81.16</v>
      </c>
      <c r="D70" s="2"/>
      <c r="E70" s="79">
        <v>1.5924799999999999</v>
      </c>
      <c r="F70" s="79">
        <v>1.73909</v>
      </c>
      <c r="G70" s="79">
        <v>1.68371</v>
      </c>
      <c r="H70" s="80">
        <v>4.5798800000000002</v>
      </c>
      <c r="I70" s="83"/>
      <c r="J70" s="106">
        <v>46505</v>
      </c>
      <c r="K70" s="107">
        <v>1.4535499999999999</v>
      </c>
      <c r="L70" s="83"/>
      <c r="M70" s="68">
        <f t="shared" si="34"/>
        <v>193</v>
      </c>
      <c r="N70" s="69">
        <v>1.9672499999999999</v>
      </c>
      <c r="O70" s="68">
        <f t="shared" si="35"/>
        <v>194</v>
      </c>
      <c r="P70" s="69">
        <v>1.9672499999999999</v>
      </c>
      <c r="Q70" s="68">
        <f t="shared" si="36"/>
        <v>195</v>
      </c>
      <c r="R70" s="69">
        <v>1.9672000000000001</v>
      </c>
      <c r="S70" s="83"/>
      <c r="U70" s="71">
        <f>'Forward Curve'!$G70</f>
        <v>46505</v>
      </c>
      <c r="V70" s="84">
        <f t="shared" ref="V70:V101" si="41">C70/100</f>
        <v>0.81159999999999999</v>
      </c>
      <c r="W70" s="58"/>
      <c r="X70" s="58">
        <f t="shared" ref="X70:X101" si="42">E70/100</f>
        <v>1.5924799999999999E-2</v>
      </c>
      <c r="Y70" s="58">
        <f t="shared" ref="Y70:Y101" si="43">F70/100</f>
        <v>1.7390900000000001E-2</v>
      </c>
      <c r="Z70" s="58">
        <f t="shared" ref="Z70:Z101" si="44">G70/100</f>
        <v>1.6837100000000001E-2</v>
      </c>
      <c r="AA70" s="86">
        <f t="shared" ref="AA70:AA101" si="45">H70/100</f>
        <v>4.5798800000000001E-2</v>
      </c>
      <c r="AB70" s="86"/>
      <c r="AC70" s="113">
        <f t="shared" si="16"/>
        <v>44624</v>
      </c>
      <c r="AD70" s="114">
        <f t="shared" si="17"/>
        <v>1.4311999999999999E-3</v>
      </c>
      <c r="AE70" s="113">
        <f t="shared" si="18"/>
        <v>46505</v>
      </c>
      <c r="AF70" s="115">
        <f t="shared" si="15"/>
        <v>1.45355E-2</v>
      </c>
      <c r="AG70" s="3"/>
      <c r="AH70" s="2">
        <f>IF('Forward Curve'!$E$14=DataValidation!$A$2,Vols!$X70*(1-(SQRT(YEARFRAC($U$6,$U70,2))*(2*$V70))),IF('Forward Curve'!$E$14=DataValidation!$A$3,Vols!$Y70*(1-(SQRT(YEARFRAC($U$6,$U70,2))*(2*$V70))),IF('Forward Curve'!$E$14=DataValidation!$A$5,Vols!$X70*(1-(SQRT(YEARFRAC($U$6,$U70,2))*(2*$V70)))+0.03,IF('Forward Curve'!$E$14=DataValidation!$A$6,Vols!$AF70*(1-(SQRT(YEARFRAC($U$6,$U70,2))*(2*$V70))),IF('Forward Curve'!$E$14=DataValidation!$A$4,Vols!$Z70*(1-(SQRT(YEARFRAC($U$6,$U70,2))*(2*$V70))),IF('Forward Curve'!$E$14=DataValidation!$A$7,Vols!$AY70*(1-(SQRT(YEARFRAC($U$6,$U70,2))*(2*$V70))),""))))))</f>
        <v>-4.4158610050388528E-2</v>
      </c>
      <c r="AI70" s="2">
        <f>IF('Forward Curve'!$E$14=DataValidation!$A$2,Vols!$X70*(1-(SQRT(YEARFRAC($U$6,$U70,2))*(1*$V70))),IF('Forward Curve'!$E$14=DataValidation!$A$3,Vols!$Y70*(1-(SQRT(YEARFRAC($U$6,$U70,2))*(1*$V70))),IF('Forward Curve'!$E$14=DataValidation!$A$5,Vols!$X70*(1-(SQRT(YEARFRAC($U$6,$U70,2))*(1*$V70)))+0.03,IF('Forward Curve'!$E$14=DataValidation!$A$6,Vols!$AF70*(1-(SQRT(YEARFRAC($U$6,$U70,2))*(1*$V70))),IF('Forward Curve'!$E$14=DataValidation!$A$4,Vols!$Z70*(1-(SQRT(YEARFRAC($U$6,$U70,2))*(1*$V70))),IF('Forward Curve'!$E$14=DataValidation!$A$7,Vols!$AY70*(1-(SQRT(YEARFRAC($U$6,$U70,2))*(1*$V70))),""))))))</f>
        <v>-1.4116905025194264E-2</v>
      </c>
      <c r="AJ70" s="2">
        <f>IF('Forward Curve'!$E$14=DataValidation!$A$2,Vols!$X70*(1+(SQRT(YEARFRAC($U$6,$U70,2))*(1*$V70))),IF('Forward Curve'!$E$14=DataValidation!$A$3,Vols!$Y70*(1+(SQRT(YEARFRAC($U$6,$U70,2))*(1*$V70))),IF('Forward Curve'!$E$14=DataValidation!$A$5,Vols!$X70*(1+(SQRT(YEARFRAC($U$6,$U70,2))*(1*$V70)))+0.03,IF('Forward Curve'!$E$14=DataValidation!$A$6,Vols!$AF70*(1+(SQRT(YEARFRAC($U$6,$U70,2))*(1*$V70))),IF('Forward Curve'!$E$14=DataValidation!$A$4,Vols!$Z70*(1+(SQRT(YEARFRAC($U$6,$U70,2))*(1*$V70))),IF('Forward Curve'!$E$14=DataValidation!$A$7,Vols!$AY70*(1+(SQRT(YEARFRAC($U$6,$U70,2))*(1*$V70))),""))))))</f>
        <v>4.5966505025194268E-2</v>
      </c>
      <c r="AK70" s="2">
        <f>IF('Forward Curve'!$E$14=DataValidation!$A$2,Vols!$X70*(1+(SQRT(YEARFRAC($U$6,$U70,2))*(2*$V70))),IF('Forward Curve'!$E$14=DataValidation!$A$3,Vols!$Y70*(1+(SQRT(YEARFRAC($U$6,$U70,2))*(2*$V70))),IF('Forward Curve'!$E$14=DataValidation!$A$5,Vols!$X70*(1+(SQRT(YEARFRAC($U$6,$U70,2))*(2*$V70)))+0.03,IF('Forward Curve'!$E$14=DataValidation!$A$6,Vols!$AF70*(1+(SQRT(YEARFRAC($U$6,$U70,2))*(2*$V70))),IF('Forward Curve'!$E$14=DataValidation!$A$4,Vols!$Z70*(1+(SQRT(YEARFRAC($U$6,$U70,2))*(2*$V70))),IF('Forward Curve'!$E$14=DataValidation!$A$7,Vols!$AY70*(1+(SQRT(YEARFRAC($U$6,$U70,2))*(2*$V70))),""))))))</f>
        <v>7.6008210050388533E-2</v>
      </c>
      <c r="AM70" s="117">
        <f t="shared" si="40"/>
        <v>2.5000000000000001E-2</v>
      </c>
      <c r="AN70" s="2">
        <f>IF('Forward Curve'!$E$14=DataValidation!$A$2,Vols!$AM70,IF('Forward Curve'!$E$14=DataValidation!$A$3,Vols!$AM70+(Vols!$Y70-Vols!$X70),IF('Forward Curve'!$E$14=DataValidation!$A$5,Vols!$AM70+(Vols!$AA70-Vols!$X70),IF('Forward Curve'!$E$14=DataValidation!$A$6,Vols!$AM70+(Vols!$AF70-Vols!$X70),IF('Forward Curve'!$E$14=DataValidation!$A$4,Vols!$AM70+(Vols!$Z70-Vols!$X70),IF('Forward Curve'!$E$14=DataValidation!$A$7,Vols!$AM70+(Vols!$AY70-Vols!$X70)))))))</f>
        <v>2.5000000000000001E-2</v>
      </c>
      <c r="AO70" s="2">
        <f>IF('Forward Curve'!$E$14=DataValidation!$A$2,$X70+0.0025,IF('Forward Curve'!$E$14=DataValidation!$A$3,$Y70+0.0025,IF('Forward Curve'!$E$14=DataValidation!$A$5,Vols!$AA70+0.0025,IF('Forward Curve'!$E$14=DataValidation!$A$6,Vols!$AF70+0.0025,IF('Forward Curve'!$E$14=DataValidation!$A$4,Vols!$Z70+0.0025,IF('Forward Curve'!$E$14=DataValidation!$A$7,Vols!$AY70+0.0025,""))))))</f>
        <v>1.8424799999999998E-2</v>
      </c>
      <c r="AP70" s="2">
        <f>IF('Forward Curve'!$E$14=DataValidation!$A$2,$X70+0.005,IF('Forward Curve'!$E$14=DataValidation!$A$3,$Y70+0.005,IF('Forward Curve'!$E$14=DataValidation!$A$5,Vols!$AA70+0.005,IF('Forward Curve'!$E$14=DataValidation!$A$6,Vols!$AF70+0.005,IF('Forward Curve'!$E$14=DataValidation!$A$4,Vols!$Z70+0.005,IF('Forward Curve'!$E$14=DataValidation!$A$7,Vols!$AY70+0.005,""))))))</f>
        <v>2.09248E-2</v>
      </c>
      <c r="AR70" s="58">
        <f>IF('Forward Curve'!$E$15=DataValidation!$B$2,Vols!$AK70,IF('Forward Curve'!$E$15=DataValidation!$B$3,Vols!$AJ70,IF('Forward Curve'!$E$15=DataValidation!$B$4,Vols!$AI70,IF('Forward Curve'!$E$15=DataValidation!$B$5,Vols!$AH70,IF('Forward Curve'!$E$15=DataValidation!$B$7,$AN70,IF('Forward Curve'!$E$15=DataValidation!$B$8,Vols!$AO70,IF('Forward Curve'!$E$15=DataValidation!$B$9,Vols!$AP70,"ERROR")))))))</f>
        <v>4.5966505025194268E-2</v>
      </c>
      <c r="AS70" s="58"/>
      <c r="AT70" s="59"/>
      <c r="AU70" s="68">
        <v>65</v>
      </c>
      <c r="AV70" s="70">
        <f t="shared" si="19"/>
        <v>46505</v>
      </c>
      <c r="AW70" s="87">
        <f t="shared" ref="AW70:AW133" si="46">_xlfn.IFNA(VLOOKUP(AU70,M:N,2,FALSE)/100,_xlfn.IFNA(VLOOKUP(AU70,O:P,2,FALSE)/100,VLOOKUP(AU70,Q:R,2,FALSE)/100))</f>
        <v>1.71491E-2</v>
      </c>
      <c r="AY70" s="2">
        <f t="shared" ref="AY70:AY101" si="47">AVERAGE(AW70:AW189)-$N$2</f>
        <v>1.830519500000001E-2</v>
      </c>
      <c r="BA70" s="3">
        <f t="shared" ref="BA70:BA101" si="48">AY70-0.5%</f>
        <v>1.3305195000000009E-2</v>
      </c>
      <c r="BB70" s="3">
        <f t="shared" ref="BB70:BB101" si="49">AY70-0.25%</f>
        <v>1.5805195000000011E-2</v>
      </c>
      <c r="BC70" s="3">
        <f t="shared" ref="BC70:BC101" si="50">AY70+0.25%</f>
        <v>2.0805195000000009E-2</v>
      </c>
      <c r="BD70" s="3">
        <f t="shared" ref="BD70:BD101" si="51">AY70+0.5%</f>
        <v>2.3305195000000011E-2</v>
      </c>
      <c r="BF70" s="2">
        <f>IF('Forward Curve'!$E$16=DataValidation!$B$11,Vols!BA70,IF('Forward Curve'!$E$16=DataValidation!$B$12,Vols!BB70,IF('Forward Curve'!$E$16=DataValidation!$B$13,Vols!BC70,IF('Forward Curve'!$E$16=DataValidation!$B$14,Vols!BD70,""))))</f>
        <v>2.0805195000000009E-2</v>
      </c>
    </row>
    <row r="71" spans="2:58" x14ac:dyDescent="0.25">
      <c r="B71" s="71">
        <f t="shared" ref="B71:B125" si="52">U71</f>
        <v>46535</v>
      </c>
      <c r="C71" s="78">
        <v>81.16</v>
      </c>
      <c r="D71" s="2"/>
      <c r="E71" s="79">
        <v>1.5923700000000001</v>
      </c>
      <c r="F71" s="79">
        <v>1.7390600000000001</v>
      </c>
      <c r="G71" s="79">
        <v>1.6838299999999999</v>
      </c>
      <c r="H71" s="80">
        <v>4.5781700000000001</v>
      </c>
      <c r="I71" s="83"/>
      <c r="J71" s="106">
        <v>46533</v>
      </c>
      <c r="K71" s="107">
        <v>1.45364</v>
      </c>
      <c r="L71" s="83"/>
      <c r="M71" s="68">
        <f t="shared" ref="M71:M85" si="53">M70+3</f>
        <v>196</v>
      </c>
      <c r="N71" s="69">
        <v>1.96736</v>
      </c>
      <c r="O71" s="68">
        <f t="shared" ref="O71:O85" si="54">O70+3</f>
        <v>197</v>
      </c>
      <c r="P71" s="69">
        <v>1.9673099999999999</v>
      </c>
      <c r="Q71" s="68">
        <f t="shared" ref="Q71:Q85" si="55">Q70+3</f>
        <v>198</v>
      </c>
      <c r="R71" s="69">
        <v>1.96736</v>
      </c>
      <c r="S71" s="83"/>
      <c r="U71" s="71">
        <f>'Forward Curve'!$G71</f>
        <v>46535</v>
      </c>
      <c r="V71" s="84">
        <f t="shared" si="41"/>
        <v>0.81159999999999999</v>
      </c>
      <c r="W71" s="58"/>
      <c r="X71" s="58">
        <f t="shared" si="42"/>
        <v>1.5923699999999999E-2</v>
      </c>
      <c r="Y71" s="58">
        <f t="shared" si="43"/>
        <v>1.7390599999999999E-2</v>
      </c>
      <c r="Z71" s="58">
        <f t="shared" si="44"/>
        <v>1.68383E-2</v>
      </c>
      <c r="AA71" s="86">
        <f t="shared" si="45"/>
        <v>4.5781700000000002E-2</v>
      </c>
      <c r="AB71" s="86"/>
      <c r="AC71" s="113">
        <f t="shared" si="16"/>
        <v>44625</v>
      </c>
      <c r="AD71" s="114">
        <f t="shared" si="17"/>
        <v>1.4311999999999999E-3</v>
      </c>
      <c r="AE71" s="113">
        <f t="shared" si="18"/>
        <v>46535</v>
      </c>
      <c r="AF71" s="115">
        <f t="shared" ref="AF71:AF125" si="56">VLOOKUP(AE71,AC:AD,2,FALSE)</f>
        <v>1.45364E-2</v>
      </c>
      <c r="AG71" s="3"/>
      <c r="AH71" s="2">
        <f>IF('Forward Curve'!$E$14=DataValidation!$A$2,Vols!$X71*(1-(SQRT(YEARFRAC($U$6,$U71,2))*(2*$V71))),IF('Forward Curve'!$E$14=DataValidation!$A$3,Vols!$Y71*(1-(SQRT(YEARFRAC($U$6,$U71,2))*(2*$V71))),IF('Forward Curve'!$E$14=DataValidation!$A$5,Vols!$X71*(1-(SQRT(YEARFRAC($U$6,$U71,2))*(2*$V71)))+0.03,IF('Forward Curve'!$E$14=DataValidation!$A$6,Vols!$AF71*(1-(SQRT(YEARFRAC($U$6,$U71,2))*(2*$V71))),IF('Forward Curve'!$E$14=DataValidation!$A$4,Vols!$Z71*(1-(SQRT(YEARFRAC($U$6,$U71,2))*(2*$V71))),IF('Forward Curve'!$E$14=DataValidation!$A$7,Vols!$AY71*(1-(SQRT(YEARFRAC($U$6,$U71,2))*(2*$V71))),""))))))</f>
        <v>-4.4617123007631987E-2</v>
      </c>
      <c r="AI71" s="2">
        <f>IF('Forward Curve'!$E$14=DataValidation!$A$2,Vols!$X71*(1-(SQRT(YEARFRAC($U$6,$U71,2))*(1*$V71))),IF('Forward Curve'!$E$14=DataValidation!$A$3,Vols!$Y71*(1-(SQRT(YEARFRAC($U$6,$U71,2))*(1*$V71))),IF('Forward Curve'!$E$14=DataValidation!$A$5,Vols!$X71*(1-(SQRT(YEARFRAC($U$6,$U71,2))*(1*$V71)))+0.03,IF('Forward Curve'!$E$14=DataValidation!$A$6,Vols!$AF71*(1-(SQRT(YEARFRAC($U$6,$U71,2))*(1*$V71))),IF('Forward Curve'!$E$14=DataValidation!$A$4,Vols!$Z71*(1-(SQRT(YEARFRAC($U$6,$U71,2))*(1*$V71))),IF('Forward Curve'!$E$14=DataValidation!$A$7,Vols!$AY71*(1-(SQRT(YEARFRAC($U$6,$U71,2))*(1*$V71))),""))))))</f>
        <v>-1.4346711503815996E-2</v>
      </c>
      <c r="AJ71" s="2">
        <f>IF('Forward Curve'!$E$14=DataValidation!$A$2,Vols!$X71*(1+(SQRT(YEARFRAC($U$6,$U71,2))*(1*$V71))),IF('Forward Curve'!$E$14=DataValidation!$A$3,Vols!$Y71*(1+(SQRT(YEARFRAC($U$6,$U71,2))*(1*$V71))),IF('Forward Curve'!$E$14=DataValidation!$A$5,Vols!$X71*(1+(SQRT(YEARFRAC($U$6,$U71,2))*(1*$V71)))+0.03,IF('Forward Curve'!$E$14=DataValidation!$A$6,Vols!$AF71*(1+(SQRT(YEARFRAC($U$6,$U71,2))*(1*$V71))),IF('Forward Curve'!$E$14=DataValidation!$A$4,Vols!$Z71*(1+(SQRT(YEARFRAC($U$6,$U71,2))*(1*$V71))),IF('Forward Curve'!$E$14=DataValidation!$A$7,Vols!$AY71*(1+(SQRT(YEARFRAC($U$6,$U71,2))*(1*$V71))),""))))))</f>
        <v>4.6194111503815992E-2</v>
      </c>
      <c r="AK71" s="2">
        <f>IF('Forward Curve'!$E$14=DataValidation!$A$2,Vols!$X71*(1+(SQRT(YEARFRAC($U$6,$U71,2))*(2*$V71))),IF('Forward Curve'!$E$14=DataValidation!$A$3,Vols!$Y71*(1+(SQRT(YEARFRAC($U$6,$U71,2))*(2*$V71))),IF('Forward Curve'!$E$14=DataValidation!$A$5,Vols!$X71*(1+(SQRT(YEARFRAC($U$6,$U71,2))*(2*$V71)))+0.03,IF('Forward Curve'!$E$14=DataValidation!$A$6,Vols!$AF71*(1+(SQRT(YEARFRAC($U$6,$U71,2))*(2*$V71))),IF('Forward Curve'!$E$14=DataValidation!$A$4,Vols!$Z71*(1+(SQRT(YEARFRAC($U$6,$U71,2))*(2*$V71))),IF('Forward Curve'!$E$14=DataValidation!$A$7,Vols!$AY71*(1+(SQRT(YEARFRAC($U$6,$U71,2))*(2*$V71))),""))))))</f>
        <v>7.6464523007631985E-2</v>
      </c>
      <c r="AM71" s="117">
        <f t="shared" si="40"/>
        <v>2.5000000000000001E-2</v>
      </c>
      <c r="AN71" s="2">
        <f>IF('Forward Curve'!$E$14=DataValidation!$A$2,Vols!$AM71,IF('Forward Curve'!$E$14=DataValidation!$A$3,Vols!$AM71+(Vols!$Y71-Vols!$X71),IF('Forward Curve'!$E$14=DataValidation!$A$5,Vols!$AM71+(Vols!$AA71-Vols!$X71),IF('Forward Curve'!$E$14=DataValidation!$A$6,Vols!$AM71+(Vols!$AF71-Vols!$X71),IF('Forward Curve'!$E$14=DataValidation!$A$4,Vols!$AM71+(Vols!$Z71-Vols!$X71),IF('Forward Curve'!$E$14=DataValidation!$A$7,Vols!$AM71+(Vols!$AY71-Vols!$X71)))))))</f>
        <v>2.5000000000000001E-2</v>
      </c>
      <c r="AO71" s="2">
        <f>IF('Forward Curve'!$E$14=DataValidation!$A$2,$X71+0.0025,IF('Forward Curve'!$E$14=DataValidation!$A$3,$Y71+0.0025,IF('Forward Curve'!$E$14=DataValidation!$A$5,Vols!$AA71+0.0025,IF('Forward Curve'!$E$14=DataValidation!$A$6,Vols!$AF71+0.0025,IF('Forward Curve'!$E$14=DataValidation!$A$4,Vols!$Z71+0.0025,IF('Forward Curve'!$E$14=DataValidation!$A$7,Vols!$AY71+0.0025,""))))))</f>
        <v>1.8423699999999998E-2</v>
      </c>
      <c r="AP71" s="2">
        <f>IF('Forward Curve'!$E$14=DataValidation!$A$2,$X71+0.005,IF('Forward Curve'!$E$14=DataValidation!$A$3,$Y71+0.005,IF('Forward Curve'!$E$14=DataValidation!$A$5,Vols!$AA71+0.005,IF('Forward Curve'!$E$14=DataValidation!$A$6,Vols!$AF71+0.005,IF('Forward Curve'!$E$14=DataValidation!$A$4,Vols!$Z71+0.005,IF('Forward Curve'!$E$14=DataValidation!$A$7,Vols!$AY71+0.005,""))))))</f>
        <v>2.09237E-2</v>
      </c>
      <c r="AR71" s="58">
        <f>IF('Forward Curve'!$E$15=DataValidation!$B$2,Vols!$AK71,IF('Forward Curve'!$E$15=DataValidation!$B$3,Vols!$AJ71,IF('Forward Curve'!$E$15=DataValidation!$B$4,Vols!$AI71,IF('Forward Curve'!$E$15=DataValidation!$B$5,Vols!$AH71,IF('Forward Curve'!$E$15=DataValidation!$B$7,$AN71,IF('Forward Curve'!$E$15=DataValidation!$B$8,Vols!$AO71,IF('Forward Curve'!$E$15=DataValidation!$B$9,Vols!$AP71,"ERROR")))))))</f>
        <v>4.6194111503815992E-2</v>
      </c>
      <c r="AS71" s="58"/>
      <c r="AT71" s="59"/>
      <c r="AU71" s="68">
        <v>66</v>
      </c>
      <c r="AV71" s="70">
        <f t="shared" si="19"/>
        <v>46535</v>
      </c>
      <c r="AW71" s="87">
        <f t="shared" si="46"/>
        <v>1.7149499999999998E-2</v>
      </c>
      <c r="AY71" s="2">
        <f t="shared" si="47"/>
        <v>1.8326228333333344E-2</v>
      </c>
      <c r="BA71" s="3">
        <f t="shared" si="48"/>
        <v>1.3326228333333343E-2</v>
      </c>
      <c r="BB71" s="3">
        <f t="shared" si="49"/>
        <v>1.5826228333333345E-2</v>
      </c>
      <c r="BC71" s="3">
        <f t="shared" si="50"/>
        <v>2.0826228333333342E-2</v>
      </c>
      <c r="BD71" s="3">
        <f t="shared" si="51"/>
        <v>2.3326228333333345E-2</v>
      </c>
      <c r="BF71" s="2">
        <f>IF('Forward Curve'!$E$16=DataValidation!$B$11,Vols!BA71,IF('Forward Curve'!$E$16=DataValidation!$B$12,Vols!BB71,IF('Forward Curve'!$E$16=DataValidation!$B$13,Vols!BC71,IF('Forward Curve'!$E$16=DataValidation!$B$14,Vols!BD71,""))))</f>
        <v>2.0826228333333342E-2</v>
      </c>
    </row>
    <row r="72" spans="2:58" x14ac:dyDescent="0.25">
      <c r="B72" s="71">
        <f t="shared" si="52"/>
        <v>46566</v>
      </c>
      <c r="C72" s="78">
        <v>81.16</v>
      </c>
      <c r="D72" s="2"/>
      <c r="E72" s="79">
        <v>1.5924100000000001</v>
      </c>
      <c r="F72" s="79">
        <v>1.73919</v>
      </c>
      <c r="G72" s="79">
        <v>1.6837899999999999</v>
      </c>
      <c r="H72" s="80">
        <v>4.5816100000000004</v>
      </c>
      <c r="I72" s="83"/>
      <c r="J72" s="106">
        <v>46566</v>
      </c>
      <c r="K72" s="107">
        <v>1.4536100000000001</v>
      </c>
      <c r="L72" s="83"/>
      <c r="M72" s="68">
        <f t="shared" si="53"/>
        <v>199</v>
      </c>
      <c r="N72" s="69">
        <v>1.96736</v>
      </c>
      <c r="O72" s="68">
        <f t="shared" si="54"/>
        <v>200</v>
      </c>
      <c r="P72" s="69">
        <v>1.9673099999999999</v>
      </c>
      <c r="Q72" s="68">
        <f t="shared" si="55"/>
        <v>201</v>
      </c>
      <c r="R72" s="69">
        <v>1.9673099999999999</v>
      </c>
      <c r="S72" s="83"/>
      <c r="U72" s="71">
        <f>'Forward Curve'!$G72</f>
        <v>46566</v>
      </c>
      <c r="V72" s="84">
        <f t="shared" si="41"/>
        <v>0.81159999999999999</v>
      </c>
      <c r="W72" s="58"/>
      <c r="X72" s="58">
        <f t="shared" si="42"/>
        <v>1.59241E-2</v>
      </c>
      <c r="Y72" s="58">
        <f t="shared" si="43"/>
        <v>1.7391900000000002E-2</v>
      </c>
      <c r="Z72" s="58">
        <f t="shared" si="44"/>
        <v>1.6837899999999999E-2</v>
      </c>
      <c r="AA72" s="86">
        <f t="shared" si="45"/>
        <v>4.5816100000000005E-2</v>
      </c>
      <c r="AB72" s="86"/>
      <c r="AC72" s="113">
        <f t="shared" ref="AC72:AC135" si="57">AC71+1</f>
        <v>44626</v>
      </c>
      <c r="AD72" s="114">
        <f t="shared" ref="AD72:AD135" si="58">_xlfn.IFNA(VLOOKUP(AC72,J:K,2,FALSE)/100,AD71)</f>
        <v>1.4311999999999999E-3</v>
      </c>
      <c r="AE72" s="113">
        <f t="shared" ref="AE72:AE125" si="59">EDATE(AE71,1)</f>
        <v>46566</v>
      </c>
      <c r="AF72" s="115">
        <f t="shared" si="56"/>
        <v>1.4536100000000001E-2</v>
      </c>
      <c r="AG72" s="3"/>
      <c r="AH72" s="2">
        <f>IF('Forward Curve'!$E$14=DataValidation!$A$2,Vols!$X72*(1-(SQRT(YEARFRAC($U$6,$U72,2))*(2*$V72))),IF('Forward Curve'!$E$14=DataValidation!$A$3,Vols!$Y72*(1-(SQRT(YEARFRAC($U$6,$U72,2))*(2*$V72))),IF('Forward Curve'!$E$14=DataValidation!$A$5,Vols!$X72*(1-(SQRT(YEARFRAC($U$6,$U72,2))*(2*$V72)))+0.03,IF('Forward Curve'!$E$14=DataValidation!$A$6,Vols!$AF72*(1-(SQRT(YEARFRAC($U$6,$U72,2))*(2*$V72))),IF('Forward Curve'!$E$14=DataValidation!$A$4,Vols!$Z72*(1-(SQRT(YEARFRAC($U$6,$U72,2))*(2*$V72))),IF('Forward Curve'!$E$14=DataValidation!$A$7,Vols!$AY72*(1-(SQRT(YEARFRAC($U$6,$U72,2))*(2*$V72))),""))))))</f>
        <v>-4.5091536232901783E-2</v>
      </c>
      <c r="AI72" s="2">
        <f>IF('Forward Curve'!$E$14=DataValidation!$A$2,Vols!$X72*(1-(SQRT(YEARFRAC($U$6,$U72,2))*(1*$V72))),IF('Forward Curve'!$E$14=DataValidation!$A$3,Vols!$Y72*(1-(SQRT(YEARFRAC($U$6,$U72,2))*(1*$V72))),IF('Forward Curve'!$E$14=DataValidation!$A$5,Vols!$X72*(1-(SQRT(YEARFRAC($U$6,$U72,2))*(1*$V72)))+0.03,IF('Forward Curve'!$E$14=DataValidation!$A$6,Vols!$AF72*(1-(SQRT(YEARFRAC($U$6,$U72,2))*(1*$V72))),IF('Forward Curve'!$E$14=DataValidation!$A$4,Vols!$Z72*(1-(SQRT(YEARFRAC($U$6,$U72,2))*(1*$V72))),IF('Forward Curve'!$E$14=DataValidation!$A$7,Vols!$AY72*(1-(SQRT(YEARFRAC($U$6,$U72,2))*(1*$V72))),""))))))</f>
        <v>-1.458371811645089E-2</v>
      </c>
      <c r="AJ72" s="2">
        <f>IF('Forward Curve'!$E$14=DataValidation!$A$2,Vols!$X72*(1+(SQRT(YEARFRAC($U$6,$U72,2))*(1*$V72))),IF('Forward Curve'!$E$14=DataValidation!$A$3,Vols!$Y72*(1+(SQRT(YEARFRAC($U$6,$U72,2))*(1*$V72))),IF('Forward Curve'!$E$14=DataValidation!$A$5,Vols!$X72*(1+(SQRT(YEARFRAC($U$6,$U72,2))*(1*$V72)))+0.03,IF('Forward Curve'!$E$14=DataValidation!$A$6,Vols!$AF72*(1+(SQRT(YEARFRAC($U$6,$U72,2))*(1*$V72))),IF('Forward Curve'!$E$14=DataValidation!$A$4,Vols!$Z72*(1+(SQRT(YEARFRAC($U$6,$U72,2))*(1*$V72))),IF('Forward Curve'!$E$14=DataValidation!$A$7,Vols!$AY72*(1+(SQRT(YEARFRAC($U$6,$U72,2))*(1*$V72))),""))))))</f>
        <v>4.6431918116450893E-2</v>
      </c>
      <c r="AK72" s="2">
        <f>IF('Forward Curve'!$E$14=DataValidation!$A$2,Vols!$X72*(1+(SQRT(YEARFRAC($U$6,$U72,2))*(2*$V72))),IF('Forward Curve'!$E$14=DataValidation!$A$3,Vols!$Y72*(1+(SQRT(YEARFRAC($U$6,$U72,2))*(2*$V72))),IF('Forward Curve'!$E$14=DataValidation!$A$5,Vols!$X72*(1+(SQRT(YEARFRAC($U$6,$U72,2))*(2*$V72)))+0.03,IF('Forward Curve'!$E$14=DataValidation!$A$6,Vols!$AF72*(1+(SQRT(YEARFRAC($U$6,$U72,2))*(2*$V72))),IF('Forward Curve'!$E$14=DataValidation!$A$4,Vols!$Z72*(1+(SQRT(YEARFRAC($U$6,$U72,2))*(2*$V72))),IF('Forward Curve'!$E$14=DataValidation!$A$7,Vols!$AY72*(1+(SQRT(YEARFRAC($U$6,$U72,2))*(2*$V72))),""))))))</f>
        <v>7.6939736232901776E-2</v>
      </c>
      <c r="AM72" s="117">
        <f t="shared" si="40"/>
        <v>2.5000000000000001E-2</v>
      </c>
      <c r="AN72" s="2">
        <f>IF('Forward Curve'!$E$14=DataValidation!$A$2,Vols!$AM72,IF('Forward Curve'!$E$14=DataValidation!$A$3,Vols!$AM72+(Vols!$Y72-Vols!$X72),IF('Forward Curve'!$E$14=DataValidation!$A$5,Vols!$AM72+(Vols!$AA72-Vols!$X72),IF('Forward Curve'!$E$14=DataValidation!$A$6,Vols!$AM72+(Vols!$AF72-Vols!$X72),IF('Forward Curve'!$E$14=DataValidation!$A$4,Vols!$AM72+(Vols!$Z72-Vols!$X72),IF('Forward Curve'!$E$14=DataValidation!$A$7,Vols!$AM72+(Vols!$AY72-Vols!$X72)))))))</f>
        <v>2.5000000000000001E-2</v>
      </c>
      <c r="AO72" s="2">
        <f>IF('Forward Curve'!$E$14=DataValidation!$A$2,$X72+0.0025,IF('Forward Curve'!$E$14=DataValidation!$A$3,$Y72+0.0025,IF('Forward Curve'!$E$14=DataValidation!$A$5,Vols!$AA72+0.0025,IF('Forward Curve'!$E$14=DataValidation!$A$6,Vols!$AF72+0.0025,IF('Forward Curve'!$E$14=DataValidation!$A$4,Vols!$Z72+0.0025,IF('Forward Curve'!$E$14=DataValidation!$A$7,Vols!$AY72+0.0025,""))))))</f>
        <v>1.8424099999999999E-2</v>
      </c>
      <c r="AP72" s="2">
        <f>IF('Forward Curve'!$E$14=DataValidation!$A$2,$X72+0.005,IF('Forward Curve'!$E$14=DataValidation!$A$3,$Y72+0.005,IF('Forward Curve'!$E$14=DataValidation!$A$5,Vols!$AA72+0.005,IF('Forward Curve'!$E$14=DataValidation!$A$6,Vols!$AF72+0.005,IF('Forward Curve'!$E$14=DataValidation!$A$4,Vols!$Z72+0.005,IF('Forward Curve'!$E$14=DataValidation!$A$7,Vols!$AY72+0.005,""))))))</f>
        <v>2.0924100000000001E-2</v>
      </c>
      <c r="AR72" s="58">
        <f>IF('Forward Curve'!$E$15=DataValidation!$B$2,Vols!$AK72,IF('Forward Curve'!$E$15=DataValidation!$B$3,Vols!$AJ72,IF('Forward Curve'!$E$15=DataValidation!$B$4,Vols!$AI72,IF('Forward Curve'!$E$15=DataValidation!$B$5,Vols!$AH72,IF('Forward Curve'!$E$15=DataValidation!$B$7,$AN72,IF('Forward Curve'!$E$15=DataValidation!$B$8,Vols!$AO72,IF('Forward Curve'!$E$15=DataValidation!$B$9,Vols!$AP72,"ERROR")))))))</f>
        <v>4.6431918116450893E-2</v>
      </c>
      <c r="AS72" s="58"/>
      <c r="AT72" s="59"/>
      <c r="AU72" s="68">
        <v>67</v>
      </c>
      <c r="AV72" s="70">
        <f t="shared" ref="AV72:AV135" si="60">EDATE(AV71,1)</f>
        <v>46566</v>
      </c>
      <c r="AW72" s="87">
        <f t="shared" si="46"/>
        <v>1.7149499999999998E-2</v>
      </c>
      <c r="AY72" s="2">
        <f t="shared" si="47"/>
        <v>1.8347249166666673E-2</v>
      </c>
      <c r="BA72" s="3">
        <f t="shared" si="48"/>
        <v>1.3347249166666672E-2</v>
      </c>
      <c r="BB72" s="3">
        <f t="shared" si="49"/>
        <v>1.5847249166666674E-2</v>
      </c>
      <c r="BC72" s="3">
        <f t="shared" si="50"/>
        <v>2.0847249166666672E-2</v>
      </c>
      <c r="BD72" s="3">
        <f t="shared" si="51"/>
        <v>2.3347249166666674E-2</v>
      </c>
      <c r="BF72" s="2">
        <f>IF('Forward Curve'!$E$16=DataValidation!$B$11,Vols!BA72,IF('Forward Curve'!$E$16=DataValidation!$B$12,Vols!BB72,IF('Forward Curve'!$E$16=DataValidation!$B$13,Vols!BC72,IF('Forward Curve'!$E$16=DataValidation!$B$14,Vols!BD72,""))))</f>
        <v>2.0847249166666672E-2</v>
      </c>
    </row>
    <row r="73" spans="2:58" x14ac:dyDescent="0.25">
      <c r="B73" s="71">
        <f t="shared" si="52"/>
        <v>46596</v>
      </c>
      <c r="C73" s="78">
        <v>81.16</v>
      </c>
      <c r="D73" s="2"/>
      <c r="E73" s="79">
        <v>1.5924100000000001</v>
      </c>
      <c r="F73" s="79">
        <v>1.7389300000000001</v>
      </c>
      <c r="G73" s="79">
        <v>1.6838299999999999</v>
      </c>
      <c r="H73" s="80">
        <v>4.5775899999999998</v>
      </c>
      <c r="I73" s="83"/>
      <c r="J73" s="106">
        <v>46596</v>
      </c>
      <c r="K73" s="107">
        <v>1.45364</v>
      </c>
      <c r="L73" s="83"/>
      <c r="M73" s="68">
        <f t="shared" si="53"/>
        <v>202</v>
      </c>
      <c r="N73" s="69">
        <v>1.9673099999999999</v>
      </c>
      <c r="O73" s="68">
        <f t="shared" si="54"/>
        <v>203</v>
      </c>
      <c r="P73" s="69">
        <v>1.9674100000000001</v>
      </c>
      <c r="Q73" s="68">
        <f t="shared" si="55"/>
        <v>204</v>
      </c>
      <c r="R73" s="69">
        <v>1.9672499999999999</v>
      </c>
      <c r="S73" s="83"/>
      <c r="U73" s="71">
        <f>'Forward Curve'!$G73</f>
        <v>46596</v>
      </c>
      <c r="V73" s="84">
        <f t="shared" si="41"/>
        <v>0.81159999999999999</v>
      </c>
      <c r="W73" s="58"/>
      <c r="X73" s="58">
        <f t="shared" si="42"/>
        <v>1.59241E-2</v>
      </c>
      <c r="Y73" s="58">
        <f t="shared" si="43"/>
        <v>1.73893E-2</v>
      </c>
      <c r="Z73" s="58">
        <f t="shared" si="44"/>
        <v>1.68383E-2</v>
      </c>
      <c r="AA73" s="86">
        <f t="shared" si="45"/>
        <v>4.5775900000000001E-2</v>
      </c>
      <c r="AB73" s="86"/>
      <c r="AC73" s="113">
        <f t="shared" si="57"/>
        <v>44627</v>
      </c>
      <c r="AD73" s="114">
        <f t="shared" si="58"/>
        <v>1.4311999999999999E-3</v>
      </c>
      <c r="AE73" s="113">
        <f t="shared" si="59"/>
        <v>46596</v>
      </c>
      <c r="AF73" s="115">
        <f t="shared" si="56"/>
        <v>1.45364E-2</v>
      </c>
      <c r="AG73" s="3"/>
      <c r="AH73" s="2">
        <f>IF('Forward Curve'!$E$14=DataValidation!$A$2,Vols!$X73*(1-(SQRT(YEARFRAC($U$6,$U73,2))*(2*$V73))),IF('Forward Curve'!$E$14=DataValidation!$A$3,Vols!$Y73*(1-(SQRT(YEARFRAC($U$6,$U73,2))*(2*$V73))),IF('Forward Curve'!$E$14=DataValidation!$A$5,Vols!$X73*(1-(SQRT(YEARFRAC($U$6,$U73,2))*(2*$V73)))+0.03,IF('Forward Curve'!$E$14=DataValidation!$A$6,Vols!$AF73*(1-(SQRT(YEARFRAC($U$6,$U73,2))*(2*$V73))),IF('Forward Curve'!$E$14=DataValidation!$A$4,Vols!$Z73*(1-(SQRT(YEARFRAC($U$6,$U73,2))*(2*$V73))),IF('Forward Curve'!$E$14=DataValidation!$A$7,Vols!$AY73*(1-(SQRT(YEARFRAC($U$6,$U73,2))*(2*$V73))),""))))))</f>
        <v>-4.5546091581894037E-2</v>
      </c>
      <c r="AI73" s="2">
        <f>IF('Forward Curve'!$E$14=DataValidation!$A$2,Vols!$X73*(1-(SQRT(YEARFRAC($U$6,$U73,2))*(1*$V73))),IF('Forward Curve'!$E$14=DataValidation!$A$3,Vols!$Y73*(1-(SQRT(YEARFRAC($U$6,$U73,2))*(1*$V73))),IF('Forward Curve'!$E$14=DataValidation!$A$5,Vols!$X73*(1-(SQRT(YEARFRAC($U$6,$U73,2))*(1*$V73)))+0.03,IF('Forward Curve'!$E$14=DataValidation!$A$6,Vols!$AF73*(1-(SQRT(YEARFRAC($U$6,$U73,2))*(1*$V73))),IF('Forward Curve'!$E$14=DataValidation!$A$4,Vols!$Z73*(1-(SQRT(YEARFRAC($U$6,$U73,2))*(1*$V73))),IF('Forward Curve'!$E$14=DataValidation!$A$7,Vols!$AY73*(1-(SQRT(YEARFRAC($U$6,$U73,2))*(1*$V73))),""))))))</f>
        <v>-1.4810995790947018E-2</v>
      </c>
      <c r="AJ73" s="2">
        <f>IF('Forward Curve'!$E$14=DataValidation!$A$2,Vols!$X73*(1+(SQRT(YEARFRAC($U$6,$U73,2))*(1*$V73))),IF('Forward Curve'!$E$14=DataValidation!$A$3,Vols!$Y73*(1+(SQRT(YEARFRAC($U$6,$U73,2))*(1*$V73))),IF('Forward Curve'!$E$14=DataValidation!$A$5,Vols!$X73*(1+(SQRT(YEARFRAC($U$6,$U73,2))*(1*$V73)))+0.03,IF('Forward Curve'!$E$14=DataValidation!$A$6,Vols!$AF73*(1+(SQRT(YEARFRAC($U$6,$U73,2))*(1*$V73))),IF('Forward Curve'!$E$14=DataValidation!$A$4,Vols!$Z73*(1+(SQRT(YEARFRAC($U$6,$U73,2))*(1*$V73))),IF('Forward Curve'!$E$14=DataValidation!$A$7,Vols!$AY73*(1+(SQRT(YEARFRAC($U$6,$U73,2))*(1*$V73))),""))))))</f>
        <v>4.6659195790947024E-2</v>
      </c>
      <c r="AK73" s="2">
        <f>IF('Forward Curve'!$E$14=DataValidation!$A$2,Vols!$X73*(1+(SQRT(YEARFRAC($U$6,$U73,2))*(2*$V73))),IF('Forward Curve'!$E$14=DataValidation!$A$3,Vols!$Y73*(1+(SQRT(YEARFRAC($U$6,$U73,2))*(2*$V73))),IF('Forward Curve'!$E$14=DataValidation!$A$5,Vols!$X73*(1+(SQRT(YEARFRAC($U$6,$U73,2))*(2*$V73)))+0.03,IF('Forward Curve'!$E$14=DataValidation!$A$6,Vols!$AF73*(1+(SQRT(YEARFRAC($U$6,$U73,2))*(2*$V73))),IF('Forward Curve'!$E$14=DataValidation!$A$4,Vols!$Z73*(1+(SQRT(YEARFRAC($U$6,$U73,2))*(2*$V73))),IF('Forward Curve'!$E$14=DataValidation!$A$7,Vols!$AY73*(1+(SQRT(YEARFRAC($U$6,$U73,2))*(2*$V73))),""))))))</f>
        <v>7.7394291581894037E-2</v>
      </c>
      <c r="AM73" s="117">
        <f t="shared" si="40"/>
        <v>2.5000000000000001E-2</v>
      </c>
      <c r="AN73" s="2">
        <f>IF('Forward Curve'!$E$14=DataValidation!$A$2,Vols!$AM73,IF('Forward Curve'!$E$14=DataValidation!$A$3,Vols!$AM73+(Vols!$Y73-Vols!$X73),IF('Forward Curve'!$E$14=DataValidation!$A$5,Vols!$AM73+(Vols!$AA73-Vols!$X73),IF('Forward Curve'!$E$14=DataValidation!$A$6,Vols!$AM73+(Vols!$AF73-Vols!$X73),IF('Forward Curve'!$E$14=DataValidation!$A$4,Vols!$AM73+(Vols!$Z73-Vols!$X73),IF('Forward Curve'!$E$14=DataValidation!$A$7,Vols!$AM73+(Vols!$AY73-Vols!$X73)))))))</f>
        <v>2.5000000000000001E-2</v>
      </c>
      <c r="AO73" s="2">
        <f>IF('Forward Curve'!$E$14=DataValidation!$A$2,$X73+0.0025,IF('Forward Curve'!$E$14=DataValidation!$A$3,$Y73+0.0025,IF('Forward Curve'!$E$14=DataValidation!$A$5,Vols!$AA73+0.0025,IF('Forward Curve'!$E$14=DataValidation!$A$6,Vols!$AF73+0.0025,IF('Forward Curve'!$E$14=DataValidation!$A$4,Vols!$Z73+0.0025,IF('Forward Curve'!$E$14=DataValidation!$A$7,Vols!$AY73+0.0025,""))))))</f>
        <v>1.8424099999999999E-2</v>
      </c>
      <c r="AP73" s="2">
        <f>IF('Forward Curve'!$E$14=DataValidation!$A$2,$X73+0.005,IF('Forward Curve'!$E$14=DataValidation!$A$3,$Y73+0.005,IF('Forward Curve'!$E$14=DataValidation!$A$5,Vols!$AA73+0.005,IF('Forward Curve'!$E$14=DataValidation!$A$6,Vols!$AF73+0.005,IF('Forward Curve'!$E$14=DataValidation!$A$4,Vols!$Z73+0.005,IF('Forward Curve'!$E$14=DataValidation!$A$7,Vols!$AY73+0.005,""))))))</f>
        <v>2.0924100000000001E-2</v>
      </c>
      <c r="AR73" s="58">
        <f>IF('Forward Curve'!$E$15=DataValidation!$B$2,Vols!$AK73,IF('Forward Curve'!$E$15=DataValidation!$B$3,Vols!$AJ73,IF('Forward Curve'!$E$15=DataValidation!$B$4,Vols!$AI73,IF('Forward Curve'!$E$15=DataValidation!$B$5,Vols!$AH73,IF('Forward Curve'!$E$15=DataValidation!$B$7,$AN73,IF('Forward Curve'!$E$15=DataValidation!$B$8,Vols!$AO73,IF('Forward Curve'!$E$15=DataValidation!$B$9,Vols!$AP73,"ERROR")))))))</f>
        <v>4.6659195790947024E-2</v>
      </c>
      <c r="AS73" s="58"/>
      <c r="AT73" s="59"/>
      <c r="AU73" s="68">
        <v>68</v>
      </c>
      <c r="AV73" s="70">
        <f t="shared" si="60"/>
        <v>46596</v>
      </c>
      <c r="AW73" s="87">
        <f t="shared" si="46"/>
        <v>1.71491E-2</v>
      </c>
      <c r="AY73" s="2">
        <f t="shared" si="47"/>
        <v>1.8368283333333339E-2</v>
      </c>
      <c r="BA73" s="3">
        <f t="shared" si="48"/>
        <v>1.3368283333333338E-2</v>
      </c>
      <c r="BB73" s="3">
        <f t="shared" si="49"/>
        <v>1.586828333333334E-2</v>
      </c>
      <c r="BC73" s="3">
        <f t="shared" si="50"/>
        <v>2.0868283333333338E-2</v>
      </c>
      <c r="BD73" s="3">
        <f t="shared" si="51"/>
        <v>2.336828333333334E-2</v>
      </c>
      <c r="BF73" s="2">
        <f>IF('Forward Curve'!$E$16=DataValidation!$B$11,Vols!BA73,IF('Forward Curve'!$E$16=DataValidation!$B$12,Vols!BB73,IF('Forward Curve'!$E$16=DataValidation!$B$13,Vols!BC73,IF('Forward Curve'!$E$16=DataValidation!$B$14,Vols!BD73,""))))</f>
        <v>2.0868283333333338E-2</v>
      </c>
    </row>
    <row r="74" spans="2:58" x14ac:dyDescent="0.25">
      <c r="B74" s="71">
        <f t="shared" si="52"/>
        <v>46627</v>
      </c>
      <c r="C74" s="78">
        <v>81.17</v>
      </c>
      <c r="D74" s="2"/>
      <c r="E74" s="79">
        <v>1.5924400000000001</v>
      </c>
      <c r="F74" s="79">
        <v>1.73929</v>
      </c>
      <c r="G74" s="79">
        <v>1.6838299999999999</v>
      </c>
      <c r="H74" s="80">
        <v>4.5814000000000004</v>
      </c>
      <c r="I74" s="83"/>
      <c r="J74" s="106">
        <v>46625</v>
      </c>
      <c r="K74" s="107">
        <v>1.45364</v>
      </c>
      <c r="L74" s="83"/>
      <c r="M74" s="68">
        <f t="shared" si="53"/>
        <v>205</v>
      </c>
      <c r="N74" s="69">
        <v>1.9672499999999999</v>
      </c>
      <c r="O74" s="68">
        <f t="shared" si="54"/>
        <v>206</v>
      </c>
      <c r="P74" s="69">
        <v>1.9672000000000001</v>
      </c>
      <c r="Q74" s="68">
        <f t="shared" si="55"/>
        <v>207</v>
      </c>
      <c r="R74" s="69">
        <v>1.96736</v>
      </c>
      <c r="S74" s="83"/>
      <c r="U74" s="71">
        <f>'Forward Curve'!$G74</f>
        <v>46627</v>
      </c>
      <c r="V74" s="84">
        <f t="shared" si="41"/>
        <v>0.81169999999999998</v>
      </c>
      <c r="W74" s="58"/>
      <c r="X74" s="58">
        <f t="shared" si="42"/>
        <v>1.5924400000000002E-2</v>
      </c>
      <c r="Y74" s="58">
        <f t="shared" si="43"/>
        <v>1.7392899999999999E-2</v>
      </c>
      <c r="Z74" s="58">
        <f t="shared" si="44"/>
        <v>1.68383E-2</v>
      </c>
      <c r="AA74" s="86">
        <f t="shared" si="45"/>
        <v>4.5814000000000001E-2</v>
      </c>
      <c r="AB74" s="86"/>
      <c r="AC74" s="113">
        <f t="shared" si="57"/>
        <v>44628</v>
      </c>
      <c r="AD74" s="114">
        <f t="shared" si="58"/>
        <v>1.4311999999999999E-3</v>
      </c>
      <c r="AE74" s="113">
        <f t="shared" si="59"/>
        <v>46627</v>
      </c>
      <c r="AF74" s="115">
        <f t="shared" si="56"/>
        <v>1.45364E-2</v>
      </c>
      <c r="AG74" s="3"/>
      <c r="AH74" s="2">
        <f>IF('Forward Curve'!$E$14=DataValidation!$A$2,Vols!$X74*(1-(SQRT(YEARFRAC($U$6,$U74,2))*(2*$V74))),IF('Forward Curve'!$E$14=DataValidation!$A$3,Vols!$Y74*(1-(SQRT(YEARFRAC($U$6,$U74,2))*(2*$V74))),IF('Forward Curve'!$E$14=DataValidation!$A$5,Vols!$X74*(1-(SQRT(YEARFRAC($U$6,$U74,2))*(2*$V74)))+0.03,IF('Forward Curve'!$E$14=DataValidation!$A$6,Vols!$AF74*(1-(SQRT(YEARFRAC($U$6,$U74,2))*(2*$V74))),IF('Forward Curve'!$E$14=DataValidation!$A$4,Vols!$Z74*(1-(SQRT(YEARFRAC($U$6,$U74,2))*(2*$V74))),IF('Forward Curve'!$E$14=DataValidation!$A$7,Vols!$AY74*(1-(SQRT(YEARFRAC($U$6,$U74,2))*(2*$V74))),""))))))</f>
        <v>-4.6020792589310348E-2</v>
      </c>
      <c r="AI74" s="2">
        <f>IF('Forward Curve'!$E$14=DataValidation!$A$2,Vols!$X74*(1-(SQRT(YEARFRAC($U$6,$U74,2))*(1*$V74))),IF('Forward Curve'!$E$14=DataValidation!$A$3,Vols!$Y74*(1-(SQRT(YEARFRAC($U$6,$U74,2))*(1*$V74))),IF('Forward Curve'!$E$14=DataValidation!$A$5,Vols!$X74*(1-(SQRT(YEARFRAC($U$6,$U74,2))*(1*$V74)))+0.03,IF('Forward Curve'!$E$14=DataValidation!$A$6,Vols!$AF74*(1-(SQRT(YEARFRAC($U$6,$U74,2))*(1*$V74))),IF('Forward Curve'!$E$14=DataValidation!$A$4,Vols!$Z74*(1-(SQRT(YEARFRAC($U$6,$U74,2))*(1*$V74))),IF('Forward Curve'!$E$14=DataValidation!$A$7,Vols!$AY74*(1-(SQRT(YEARFRAC($U$6,$U74,2))*(1*$V74))),""))))))</f>
        <v>-1.5048196294655172E-2</v>
      </c>
      <c r="AJ74" s="2">
        <f>IF('Forward Curve'!$E$14=DataValidation!$A$2,Vols!$X74*(1+(SQRT(YEARFRAC($U$6,$U74,2))*(1*$V74))),IF('Forward Curve'!$E$14=DataValidation!$A$3,Vols!$Y74*(1+(SQRT(YEARFRAC($U$6,$U74,2))*(1*$V74))),IF('Forward Curve'!$E$14=DataValidation!$A$5,Vols!$X74*(1+(SQRT(YEARFRAC($U$6,$U74,2))*(1*$V74)))+0.03,IF('Forward Curve'!$E$14=DataValidation!$A$6,Vols!$AF74*(1+(SQRT(YEARFRAC($U$6,$U74,2))*(1*$V74))),IF('Forward Curve'!$E$14=DataValidation!$A$4,Vols!$Z74*(1+(SQRT(YEARFRAC($U$6,$U74,2))*(1*$V74))),IF('Forward Curve'!$E$14=DataValidation!$A$7,Vols!$AY74*(1+(SQRT(YEARFRAC($U$6,$U74,2))*(1*$V74))),""))))))</f>
        <v>4.6896996294655179E-2</v>
      </c>
      <c r="AK74" s="2">
        <f>IF('Forward Curve'!$E$14=DataValidation!$A$2,Vols!$X74*(1+(SQRT(YEARFRAC($U$6,$U74,2))*(2*$V74))),IF('Forward Curve'!$E$14=DataValidation!$A$3,Vols!$Y74*(1+(SQRT(YEARFRAC($U$6,$U74,2))*(2*$V74))),IF('Forward Curve'!$E$14=DataValidation!$A$5,Vols!$X74*(1+(SQRT(YEARFRAC($U$6,$U74,2))*(2*$V74)))+0.03,IF('Forward Curve'!$E$14=DataValidation!$A$6,Vols!$AF74*(1+(SQRT(YEARFRAC($U$6,$U74,2))*(2*$V74))),IF('Forward Curve'!$E$14=DataValidation!$A$4,Vols!$Z74*(1+(SQRT(YEARFRAC($U$6,$U74,2))*(2*$V74))),IF('Forward Curve'!$E$14=DataValidation!$A$7,Vols!$AY74*(1+(SQRT(YEARFRAC($U$6,$U74,2))*(2*$V74))),""))))))</f>
        <v>7.7869592589310352E-2</v>
      </c>
      <c r="AM74" s="117">
        <f t="shared" si="40"/>
        <v>2.5000000000000001E-2</v>
      </c>
      <c r="AN74" s="2">
        <f>IF('Forward Curve'!$E$14=DataValidation!$A$2,Vols!$AM74,IF('Forward Curve'!$E$14=DataValidation!$A$3,Vols!$AM74+(Vols!$Y74-Vols!$X74),IF('Forward Curve'!$E$14=DataValidation!$A$5,Vols!$AM74+(Vols!$AA74-Vols!$X74),IF('Forward Curve'!$E$14=DataValidation!$A$6,Vols!$AM74+(Vols!$AF74-Vols!$X74),IF('Forward Curve'!$E$14=DataValidation!$A$4,Vols!$AM74+(Vols!$Z74-Vols!$X74),IF('Forward Curve'!$E$14=DataValidation!$A$7,Vols!$AM74+(Vols!$AY74-Vols!$X74)))))))</f>
        <v>2.5000000000000001E-2</v>
      </c>
      <c r="AO74" s="2">
        <f>IF('Forward Curve'!$E$14=DataValidation!$A$2,$X74+0.0025,IF('Forward Curve'!$E$14=DataValidation!$A$3,$Y74+0.0025,IF('Forward Curve'!$E$14=DataValidation!$A$5,Vols!$AA74+0.0025,IF('Forward Curve'!$E$14=DataValidation!$A$6,Vols!$AF74+0.0025,IF('Forward Curve'!$E$14=DataValidation!$A$4,Vols!$Z74+0.0025,IF('Forward Curve'!$E$14=DataValidation!$A$7,Vols!$AY74+0.0025,""))))))</f>
        <v>1.84244E-2</v>
      </c>
      <c r="AP74" s="2">
        <f>IF('Forward Curve'!$E$14=DataValidation!$A$2,$X74+0.005,IF('Forward Curve'!$E$14=DataValidation!$A$3,$Y74+0.005,IF('Forward Curve'!$E$14=DataValidation!$A$5,Vols!$AA74+0.005,IF('Forward Curve'!$E$14=DataValidation!$A$6,Vols!$AF74+0.005,IF('Forward Curve'!$E$14=DataValidation!$A$4,Vols!$Z74+0.005,IF('Forward Curve'!$E$14=DataValidation!$A$7,Vols!$AY74+0.005,""))))))</f>
        <v>2.0924400000000003E-2</v>
      </c>
      <c r="AR74" s="58">
        <f>IF('Forward Curve'!$E$15=DataValidation!$B$2,Vols!$AK74,IF('Forward Curve'!$E$15=DataValidation!$B$3,Vols!$AJ74,IF('Forward Curve'!$E$15=DataValidation!$B$4,Vols!$AI74,IF('Forward Curve'!$E$15=DataValidation!$B$5,Vols!$AH74,IF('Forward Curve'!$E$15=DataValidation!$B$7,$AN74,IF('Forward Curve'!$E$15=DataValidation!$B$8,Vols!$AO74,IF('Forward Curve'!$E$15=DataValidation!$B$9,Vols!$AP74,"ERROR")))))))</f>
        <v>4.6896996294655179E-2</v>
      </c>
      <c r="AS74" s="58"/>
      <c r="AT74" s="59"/>
      <c r="AU74" s="68">
        <v>69</v>
      </c>
      <c r="AV74" s="70">
        <f t="shared" si="60"/>
        <v>46627</v>
      </c>
      <c r="AW74" s="87">
        <f t="shared" si="46"/>
        <v>1.71491E-2</v>
      </c>
      <c r="AY74" s="2">
        <f t="shared" si="47"/>
        <v>1.838932083333334E-2</v>
      </c>
      <c r="BA74" s="3">
        <f t="shared" si="48"/>
        <v>1.338932083333334E-2</v>
      </c>
      <c r="BB74" s="3">
        <f t="shared" si="49"/>
        <v>1.5889320833333342E-2</v>
      </c>
      <c r="BC74" s="3">
        <f t="shared" si="50"/>
        <v>2.0889320833333339E-2</v>
      </c>
      <c r="BD74" s="3">
        <f t="shared" si="51"/>
        <v>2.3389320833333341E-2</v>
      </c>
      <c r="BF74" s="2">
        <f>IF('Forward Curve'!$E$16=DataValidation!$B$11,Vols!BA74,IF('Forward Curve'!$E$16=DataValidation!$B$12,Vols!BB74,IF('Forward Curve'!$E$16=DataValidation!$B$13,Vols!BC74,IF('Forward Curve'!$E$16=DataValidation!$B$14,Vols!BD74,""))))</f>
        <v>2.0889320833333339E-2</v>
      </c>
    </row>
    <row r="75" spans="2:58" x14ac:dyDescent="0.25">
      <c r="B75" s="71">
        <f t="shared" si="52"/>
        <v>46658</v>
      </c>
      <c r="C75" s="78">
        <v>81.13</v>
      </c>
      <c r="D75" s="2"/>
      <c r="E75" s="79">
        <v>1.5924100000000001</v>
      </c>
      <c r="F75" s="79">
        <v>1.7395799999999999</v>
      </c>
      <c r="G75" s="79">
        <v>1.6837500000000001</v>
      </c>
      <c r="H75" s="80">
        <v>4.5815400000000004</v>
      </c>
      <c r="I75" s="83"/>
      <c r="J75" s="106">
        <v>46658</v>
      </c>
      <c r="K75" s="107">
        <v>1.4535800000000001</v>
      </c>
      <c r="L75" s="83"/>
      <c r="M75" s="68">
        <f t="shared" si="53"/>
        <v>208</v>
      </c>
      <c r="N75" s="69">
        <v>1.96736</v>
      </c>
      <c r="O75" s="68">
        <f t="shared" si="54"/>
        <v>209</v>
      </c>
      <c r="P75" s="69">
        <v>1.9672499999999999</v>
      </c>
      <c r="Q75" s="68">
        <f t="shared" si="55"/>
        <v>210</v>
      </c>
      <c r="R75" s="69">
        <v>1.96736</v>
      </c>
      <c r="S75" s="83"/>
      <c r="U75" s="71">
        <f>'Forward Curve'!$G75</f>
        <v>46658</v>
      </c>
      <c r="V75" s="84">
        <f t="shared" si="41"/>
        <v>0.81129999999999991</v>
      </c>
      <c r="W75" s="58"/>
      <c r="X75" s="58">
        <f t="shared" si="42"/>
        <v>1.59241E-2</v>
      </c>
      <c r="Y75" s="58">
        <f t="shared" si="43"/>
        <v>1.7395799999999999E-2</v>
      </c>
      <c r="Z75" s="58">
        <f t="shared" si="44"/>
        <v>1.6837500000000002E-2</v>
      </c>
      <c r="AA75" s="86">
        <f t="shared" si="45"/>
        <v>4.5815400000000006E-2</v>
      </c>
      <c r="AB75" s="86"/>
      <c r="AC75" s="113">
        <f t="shared" si="57"/>
        <v>44629</v>
      </c>
      <c r="AD75" s="114">
        <f t="shared" si="58"/>
        <v>1.4311999999999999E-3</v>
      </c>
      <c r="AE75" s="113">
        <f t="shared" si="59"/>
        <v>46658</v>
      </c>
      <c r="AF75" s="115">
        <f t="shared" si="56"/>
        <v>1.4535800000000001E-2</v>
      </c>
      <c r="AG75" s="3"/>
      <c r="AH75" s="2">
        <f>IF('Forward Curve'!$E$14=DataValidation!$A$2,Vols!$X75*(1-(SQRT(YEARFRAC($U$6,$U75,2))*(2*$V75))),IF('Forward Curve'!$E$14=DataValidation!$A$3,Vols!$Y75*(1-(SQRT(YEARFRAC($U$6,$U75,2))*(2*$V75))),IF('Forward Curve'!$E$14=DataValidation!$A$5,Vols!$X75*(1-(SQRT(YEARFRAC($U$6,$U75,2))*(2*$V75)))+0.03,IF('Forward Curve'!$E$14=DataValidation!$A$6,Vols!$AF75*(1-(SQRT(YEARFRAC($U$6,$U75,2))*(2*$V75))),IF('Forward Curve'!$E$14=DataValidation!$A$4,Vols!$Z75*(1-(SQRT(YEARFRAC($U$6,$U75,2))*(2*$V75))),IF('Forward Curve'!$E$14=DataValidation!$A$7,Vols!$AY75*(1-(SQRT(YEARFRAC($U$6,$U75,2))*(2*$V75))),""))))))</f>
        <v>-4.6451948570470657E-2</v>
      </c>
      <c r="AI75" s="2">
        <f>IF('Forward Curve'!$E$14=DataValidation!$A$2,Vols!$X75*(1-(SQRT(YEARFRAC($U$6,$U75,2))*(1*$V75))),IF('Forward Curve'!$E$14=DataValidation!$A$3,Vols!$Y75*(1-(SQRT(YEARFRAC($U$6,$U75,2))*(1*$V75))),IF('Forward Curve'!$E$14=DataValidation!$A$5,Vols!$X75*(1-(SQRT(YEARFRAC($U$6,$U75,2))*(1*$V75)))+0.03,IF('Forward Curve'!$E$14=DataValidation!$A$6,Vols!$AF75*(1-(SQRT(YEARFRAC($U$6,$U75,2))*(1*$V75))),IF('Forward Curve'!$E$14=DataValidation!$A$4,Vols!$Z75*(1-(SQRT(YEARFRAC($U$6,$U75,2))*(1*$V75))),IF('Forward Curve'!$E$14=DataValidation!$A$7,Vols!$AY75*(1-(SQRT(YEARFRAC($U$6,$U75,2))*(1*$V75))),""))))))</f>
        <v>-1.5263924285235328E-2</v>
      </c>
      <c r="AJ75" s="2">
        <f>IF('Forward Curve'!$E$14=DataValidation!$A$2,Vols!$X75*(1+(SQRT(YEARFRAC($U$6,$U75,2))*(1*$V75))),IF('Forward Curve'!$E$14=DataValidation!$A$3,Vols!$Y75*(1+(SQRT(YEARFRAC($U$6,$U75,2))*(1*$V75))),IF('Forward Curve'!$E$14=DataValidation!$A$5,Vols!$X75*(1+(SQRT(YEARFRAC($U$6,$U75,2))*(1*$V75)))+0.03,IF('Forward Curve'!$E$14=DataValidation!$A$6,Vols!$AF75*(1+(SQRT(YEARFRAC($U$6,$U75,2))*(1*$V75))),IF('Forward Curve'!$E$14=DataValidation!$A$4,Vols!$Z75*(1+(SQRT(YEARFRAC($U$6,$U75,2))*(1*$V75))),IF('Forward Curve'!$E$14=DataValidation!$A$7,Vols!$AY75*(1+(SQRT(YEARFRAC($U$6,$U75,2))*(1*$V75))),""))))))</f>
        <v>4.7112124285235334E-2</v>
      </c>
      <c r="AK75" s="2">
        <f>IF('Forward Curve'!$E$14=DataValidation!$A$2,Vols!$X75*(1+(SQRT(YEARFRAC($U$6,$U75,2))*(2*$V75))),IF('Forward Curve'!$E$14=DataValidation!$A$3,Vols!$Y75*(1+(SQRT(YEARFRAC($U$6,$U75,2))*(2*$V75))),IF('Forward Curve'!$E$14=DataValidation!$A$5,Vols!$X75*(1+(SQRT(YEARFRAC($U$6,$U75,2))*(2*$V75)))+0.03,IF('Forward Curve'!$E$14=DataValidation!$A$6,Vols!$AF75*(1+(SQRT(YEARFRAC($U$6,$U75,2))*(2*$V75))),IF('Forward Curve'!$E$14=DataValidation!$A$4,Vols!$Z75*(1+(SQRT(YEARFRAC($U$6,$U75,2))*(2*$V75))),IF('Forward Curve'!$E$14=DataValidation!$A$7,Vols!$AY75*(1+(SQRT(YEARFRAC($U$6,$U75,2))*(2*$V75))),""))))))</f>
        <v>7.8300148570470657E-2</v>
      </c>
      <c r="AM75" s="117">
        <f t="shared" si="40"/>
        <v>2.5000000000000001E-2</v>
      </c>
      <c r="AN75" s="2">
        <f>IF('Forward Curve'!$E$14=DataValidation!$A$2,Vols!$AM75,IF('Forward Curve'!$E$14=DataValidation!$A$3,Vols!$AM75+(Vols!$Y75-Vols!$X75),IF('Forward Curve'!$E$14=DataValidation!$A$5,Vols!$AM75+(Vols!$AA75-Vols!$X75),IF('Forward Curve'!$E$14=DataValidation!$A$6,Vols!$AM75+(Vols!$AF75-Vols!$X75),IF('Forward Curve'!$E$14=DataValidation!$A$4,Vols!$AM75+(Vols!$Z75-Vols!$X75),IF('Forward Curve'!$E$14=DataValidation!$A$7,Vols!$AM75+(Vols!$AY75-Vols!$X75)))))))</f>
        <v>2.5000000000000001E-2</v>
      </c>
      <c r="AO75" s="2">
        <f>IF('Forward Curve'!$E$14=DataValidation!$A$2,$X75+0.0025,IF('Forward Curve'!$E$14=DataValidation!$A$3,$Y75+0.0025,IF('Forward Curve'!$E$14=DataValidation!$A$5,Vols!$AA75+0.0025,IF('Forward Curve'!$E$14=DataValidation!$A$6,Vols!$AF75+0.0025,IF('Forward Curve'!$E$14=DataValidation!$A$4,Vols!$Z75+0.0025,IF('Forward Curve'!$E$14=DataValidation!$A$7,Vols!$AY75+0.0025,""))))))</f>
        <v>1.8424099999999999E-2</v>
      </c>
      <c r="AP75" s="2">
        <f>IF('Forward Curve'!$E$14=DataValidation!$A$2,$X75+0.005,IF('Forward Curve'!$E$14=DataValidation!$A$3,$Y75+0.005,IF('Forward Curve'!$E$14=DataValidation!$A$5,Vols!$AA75+0.005,IF('Forward Curve'!$E$14=DataValidation!$A$6,Vols!$AF75+0.005,IF('Forward Curve'!$E$14=DataValidation!$A$4,Vols!$Z75+0.005,IF('Forward Curve'!$E$14=DataValidation!$A$7,Vols!$AY75+0.005,""))))))</f>
        <v>2.0924100000000001E-2</v>
      </c>
      <c r="AR75" s="58">
        <f>IF('Forward Curve'!$E$15=DataValidation!$B$2,Vols!$AK75,IF('Forward Curve'!$E$15=DataValidation!$B$3,Vols!$AJ75,IF('Forward Curve'!$E$15=DataValidation!$B$4,Vols!$AI75,IF('Forward Curve'!$E$15=DataValidation!$B$5,Vols!$AH75,IF('Forward Curve'!$E$15=DataValidation!$B$7,$AN75,IF('Forward Curve'!$E$15=DataValidation!$B$8,Vols!$AO75,IF('Forward Curve'!$E$15=DataValidation!$B$9,Vols!$AP75,"ERROR")))))))</f>
        <v>4.7112124285235334E-2</v>
      </c>
      <c r="AS75" s="58"/>
      <c r="AT75" s="59"/>
      <c r="AU75" s="68">
        <v>70</v>
      </c>
      <c r="AV75" s="70">
        <f t="shared" si="60"/>
        <v>46658</v>
      </c>
      <c r="AW75" s="87">
        <f t="shared" si="46"/>
        <v>1.71491E-2</v>
      </c>
      <c r="AY75" s="2">
        <f t="shared" si="47"/>
        <v>1.8410354166666667E-2</v>
      </c>
      <c r="BA75" s="3">
        <f t="shared" si="48"/>
        <v>1.3410354166666666E-2</v>
      </c>
      <c r="BB75" s="3">
        <f t="shared" si="49"/>
        <v>1.5910354166666668E-2</v>
      </c>
      <c r="BC75" s="3">
        <f t="shared" si="50"/>
        <v>2.0910354166666666E-2</v>
      </c>
      <c r="BD75" s="3">
        <f t="shared" si="51"/>
        <v>2.3410354166666668E-2</v>
      </c>
      <c r="BF75" s="2">
        <f>IF('Forward Curve'!$E$16=DataValidation!$B$11,Vols!BA75,IF('Forward Curve'!$E$16=DataValidation!$B$12,Vols!BB75,IF('Forward Curve'!$E$16=DataValidation!$B$13,Vols!BC75,IF('Forward Curve'!$E$16=DataValidation!$B$14,Vols!BD75,""))))</f>
        <v>2.0910354166666666E-2</v>
      </c>
    </row>
    <row r="76" spans="2:58" x14ac:dyDescent="0.25">
      <c r="B76" s="71">
        <f t="shared" si="52"/>
        <v>46688</v>
      </c>
      <c r="C76" s="78">
        <v>80.19</v>
      </c>
      <c r="D76" s="2"/>
      <c r="E76" s="79">
        <v>1.5923700000000001</v>
      </c>
      <c r="F76" s="79">
        <v>1.75485</v>
      </c>
      <c r="G76" s="79">
        <v>1.6838299999999999</v>
      </c>
      <c r="H76" s="80">
        <v>4.5759600000000002</v>
      </c>
      <c r="I76" s="83"/>
      <c r="J76" s="106">
        <v>46687</v>
      </c>
      <c r="K76" s="107">
        <v>1.45364</v>
      </c>
      <c r="L76" s="83"/>
      <c r="M76" s="68">
        <f t="shared" si="53"/>
        <v>211</v>
      </c>
      <c r="N76" s="69">
        <v>1.96736</v>
      </c>
      <c r="O76" s="68">
        <f t="shared" si="54"/>
        <v>212</v>
      </c>
      <c r="P76" s="69">
        <v>1.9674100000000001</v>
      </c>
      <c r="Q76" s="68">
        <f t="shared" si="55"/>
        <v>213</v>
      </c>
      <c r="R76" s="69">
        <v>1.9673099999999999</v>
      </c>
      <c r="S76" s="83"/>
      <c r="U76" s="71">
        <f>'Forward Curve'!$G76</f>
        <v>46688</v>
      </c>
      <c r="V76" s="84">
        <f t="shared" si="41"/>
        <v>0.80189999999999995</v>
      </c>
      <c r="W76" s="58"/>
      <c r="X76" s="58">
        <f t="shared" si="42"/>
        <v>1.5923699999999999E-2</v>
      </c>
      <c r="Y76" s="58">
        <f t="shared" si="43"/>
        <v>1.7548500000000002E-2</v>
      </c>
      <c r="Z76" s="58">
        <f t="shared" si="44"/>
        <v>1.68383E-2</v>
      </c>
      <c r="AA76" s="86">
        <f t="shared" si="45"/>
        <v>4.5759600000000004E-2</v>
      </c>
      <c r="AB76" s="86"/>
      <c r="AC76" s="113">
        <f t="shared" si="57"/>
        <v>44630</v>
      </c>
      <c r="AD76" s="114">
        <f t="shared" si="58"/>
        <v>1.4311999999999999E-3</v>
      </c>
      <c r="AE76" s="113">
        <f t="shared" si="59"/>
        <v>46688</v>
      </c>
      <c r="AF76" s="115">
        <f t="shared" si="56"/>
        <v>1.45364E-2</v>
      </c>
      <c r="AG76" s="3"/>
      <c r="AH76" s="2">
        <f>IF('Forward Curve'!$E$14=DataValidation!$A$2,Vols!$X76*(1-(SQRT(YEARFRAC($U$6,$U76,2))*(2*$V76))),IF('Forward Curve'!$E$14=DataValidation!$A$3,Vols!$Y76*(1-(SQRT(YEARFRAC($U$6,$U76,2))*(2*$V76))),IF('Forward Curve'!$E$14=DataValidation!$A$5,Vols!$X76*(1-(SQRT(YEARFRAC($U$6,$U76,2))*(2*$V76)))+0.03,IF('Forward Curve'!$E$14=DataValidation!$A$6,Vols!$AF76*(1-(SQRT(YEARFRAC($U$6,$U76,2))*(2*$V76))),IF('Forward Curve'!$E$14=DataValidation!$A$4,Vols!$Z76*(1-(SQRT(YEARFRAC($U$6,$U76,2))*(2*$V76))),IF('Forward Curve'!$E$14=DataValidation!$A$7,Vols!$AY76*(1-(SQRT(YEARFRAC($U$6,$U76,2))*(2*$V76))),""))))))</f>
        <v>-4.6167314744709871E-2</v>
      </c>
      <c r="AI76" s="2">
        <f>IF('Forward Curve'!$E$14=DataValidation!$A$2,Vols!$X76*(1-(SQRT(YEARFRAC($U$6,$U76,2))*(1*$V76))),IF('Forward Curve'!$E$14=DataValidation!$A$3,Vols!$Y76*(1-(SQRT(YEARFRAC($U$6,$U76,2))*(1*$V76))),IF('Forward Curve'!$E$14=DataValidation!$A$5,Vols!$X76*(1-(SQRT(YEARFRAC($U$6,$U76,2))*(1*$V76)))+0.03,IF('Forward Curve'!$E$14=DataValidation!$A$6,Vols!$AF76*(1-(SQRT(YEARFRAC($U$6,$U76,2))*(1*$V76))),IF('Forward Curve'!$E$14=DataValidation!$A$4,Vols!$Z76*(1-(SQRT(YEARFRAC($U$6,$U76,2))*(1*$V76))),IF('Forward Curve'!$E$14=DataValidation!$A$7,Vols!$AY76*(1-(SQRT(YEARFRAC($U$6,$U76,2))*(1*$V76))),""))))))</f>
        <v>-1.5121807372354936E-2</v>
      </c>
      <c r="AJ76" s="2">
        <f>IF('Forward Curve'!$E$14=DataValidation!$A$2,Vols!$X76*(1+(SQRT(YEARFRAC($U$6,$U76,2))*(1*$V76))),IF('Forward Curve'!$E$14=DataValidation!$A$3,Vols!$Y76*(1+(SQRT(YEARFRAC($U$6,$U76,2))*(1*$V76))),IF('Forward Curve'!$E$14=DataValidation!$A$5,Vols!$X76*(1+(SQRT(YEARFRAC($U$6,$U76,2))*(1*$V76)))+0.03,IF('Forward Curve'!$E$14=DataValidation!$A$6,Vols!$AF76*(1+(SQRT(YEARFRAC($U$6,$U76,2))*(1*$V76))),IF('Forward Curve'!$E$14=DataValidation!$A$4,Vols!$Z76*(1+(SQRT(YEARFRAC($U$6,$U76,2))*(1*$V76))),IF('Forward Curve'!$E$14=DataValidation!$A$7,Vols!$AY76*(1+(SQRT(YEARFRAC($U$6,$U76,2))*(1*$V76))),""))))))</f>
        <v>4.6969207372354931E-2</v>
      </c>
      <c r="AK76" s="2">
        <f>IF('Forward Curve'!$E$14=DataValidation!$A$2,Vols!$X76*(1+(SQRT(YEARFRAC($U$6,$U76,2))*(2*$V76))),IF('Forward Curve'!$E$14=DataValidation!$A$3,Vols!$Y76*(1+(SQRT(YEARFRAC($U$6,$U76,2))*(2*$V76))),IF('Forward Curve'!$E$14=DataValidation!$A$5,Vols!$X76*(1+(SQRT(YEARFRAC($U$6,$U76,2))*(2*$V76)))+0.03,IF('Forward Curve'!$E$14=DataValidation!$A$6,Vols!$AF76*(1+(SQRT(YEARFRAC($U$6,$U76,2))*(2*$V76))),IF('Forward Curve'!$E$14=DataValidation!$A$4,Vols!$Z76*(1+(SQRT(YEARFRAC($U$6,$U76,2))*(2*$V76))),IF('Forward Curve'!$E$14=DataValidation!$A$7,Vols!$AY76*(1+(SQRT(YEARFRAC($U$6,$U76,2))*(2*$V76))),""))))))</f>
        <v>7.8014714744709862E-2</v>
      </c>
      <c r="AM76" s="117">
        <f t="shared" si="40"/>
        <v>2.5000000000000001E-2</v>
      </c>
      <c r="AN76" s="2">
        <f>IF('Forward Curve'!$E$14=DataValidation!$A$2,Vols!$AM76,IF('Forward Curve'!$E$14=DataValidation!$A$3,Vols!$AM76+(Vols!$Y76-Vols!$X76),IF('Forward Curve'!$E$14=DataValidation!$A$5,Vols!$AM76+(Vols!$AA76-Vols!$X76),IF('Forward Curve'!$E$14=DataValidation!$A$6,Vols!$AM76+(Vols!$AF76-Vols!$X76),IF('Forward Curve'!$E$14=DataValidation!$A$4,Vols!$AM76+(Vols!$Z76-Vols!$X76),IF('Forward Curve'!$E$14=DataValidation!$A$7,Vols!$AM76+(Vols!$AY76-Vols!$X76)))))))</f>
        <v>2.5000000000000001E-2</v>
      </c>
      <c r="AO76" s="2">
        <f>IF('Forward Curve'!$E$14=DataValidation!$A$2,$X76+0.0025,IF('Forward Curve'!$E$14=DataValidation!$A$3,$Y76+0.0025,IF('Forward Curve'!$E$14=DataValidation!$A$5,Vols!$AA76+0.0025,IF('Forward Curve'!$E$14=DataValidation!$A$6,Vols!$AF76+0.0025,IF('Forward Curve'!$E$14=DataValidation!$A$4,Vols!$Z76+0.0025,IF('Forward Curve'!$E$14=DataValidation!$A$7,Vols!$AY76+0.0025,""))))))</f>
        <v>1.8423699999999998E-2</v>
      </c>
      <c r="AP76" s="2">
        <f>IF('Forward Curve'!$E$14=DataValidation!$A$2,$X76+0.005,IF('Forward Curve'!$E$14=DataValidation!$A$3,$Y76+0.005,IF('Forward Curve'!$E$14=DataValidation!$A$5,Vols!$AA76+0.005,IF('Forward Curve'!$E$14=DataValidation!$A$6,Vols!$AF76+0.005,IF('Forward Curve'!$E$14=DataValidation!$A$4,Vols!$Z76+0.005,IF('Forward Curve'!$E$14=DataValidation!$A$7,Vols!$AY76+0.005,""))))))</f>
        <v>2.09237E-2</v>
      </c>
      <c r="AR76" s="58">
        <f>IF('Forward Curve'!$E$15=DataValidation!$B$2,Vols!$AK76,IF('Forward Curve'!$E$15=DataValidation!$B$3,Vols!$AJ76,IF('Forward Curve'!$E$15=DataValidation!$B$4,Vols!$AI76,IF('Forward Curve'!$E$15=DataValidation!$B$5,Vols!$AH76,IF('Forward Curve'!$E$15=DataValidation!$B$7,$AN76,IF('Forward Curve'!$E$15=DataValidation!$B$8,Vols!$AO76,IF('Forward Curve'!$E$15=DataValidation!$B$9,Vols!$AP76,"ERROR")))))))</f>
        <v>4.6969207372354931E-2</v>
      </c>
      <c r="AS76" s="58"/>
      <c r="AT76" s="59"/>
      <c r="AU76" s="68">
        <v>71</v>
      </c>
      <c r="AV76" s="70">
        <f t="shared" si="60"/>
        <v>46688</v>
      </c>
      <c r="AW76" s="87">
        <f t="shared" si="46"/>
        <v>1.7313200000000001E-2</v>
      </c>
      <c r="AY76" s="2">
        <f t="shared" si="47"/>
        <v>1.84313875E-2</v>
      </c>
      <c r="BA76" s="3">
        <f t="shared" si="48"/>
        <v>1.3431387499999999E-2</v>
      </c>
      <c r="BB76" s="3">
        <f t="shared" si="49"/>
        <v>1.5931387500000001E-2</v>
      </c>
      <c r="BC76" s="3">
        <f t="shared" si="50"/>
        <v>2.0931387499999999E-2</v>
      </c>
      <c r="BD76" s="3">
        <f t="shared" si="51"/>
        <v>2.3431387500000001E-2</v>
      </c>
      <c r="BF76" s="2">
        <f>IF('Forward Curve'!$E$16=DataValidation!$B$11,Vols!BA76,IF('Forward Curve'!$E$16=DataValidation!$B$12,Vols!BB76,IF('Forward Curve'!$E$16=DataValidation!$B$13,Vols!BC76,IF('Forward Curve'!$E$16=DataValidation!$B$14,Vols!BD76,""))))</f>
        <v>2.0931387499999999E-2</v>
      </c>
    </row>
    <row r="77" spans="2:58" x14ac:dyDescent="0.25">
      <c r="B77" s="71">
        <f t="shared" si="52"/>
        <v>46719</v>
      </c>
      <c r="C77" s="78">
        <v>79.14</v>
      </c>
      <c r="D77" s="2"/>
      <c r="E77" s="79">
        <v>1.5924799999999999</v>
      </c>
      <c r="F77" s="79">
        <v>1.77224</v>
      </c>
      <c r="G77" s="79">
        <v>1.6838299999999999</v>
      </c>
      <c r="H77" s="80">
        <v>4.5811500000000001</v>
      </c>
      <c r="I77" s="83"/>
      <c r="J77" s="106">
        <v>46717</v>
      </c>
      <c r="K77" s="107">
        <v>1.45364</v>
      </c>
      <c r="L77" s="83"/>
      <c r="M77" s="68">
        <f t="shared" si="53"/>
        <v>214</v>
      </c>
      <c r="N77" s="69">
        <v>1.9673099999999999</v>
      </c>
      <c r="O77" s="68">
        <f t="shared" si="54"/>
        <v>215</v>
      </c>
      <c r="P77" s="69">
        <v>1.96736</v>
      </c>
      <c r="Q77" s="68">
        <f t="shared" si="55"/>
        <v>216</v>
      </c>
      <c r="R77" s="69">
        <v>1.9673099999999999</v>
      </c>
      <c r="S77" s="83"/>
      <c r="U77" s="71">
        <f>'Forward Curve'!$G77</f>
        <v>46719</v>
      </c>
      <c r="V77" s="84">
        <f t="shared" si="41"/>
        <v>0.79139999999999999</v>
      </c>
      <c r="W77" s="58"/>
      <c r="X77" s="58">
        <f t="shared" si="42"/>
        <v>1.5924799999999999E-2</v>
      </c>
      <c r="Y77" s="58">
        <f t="shared" si="43"/>
        <v>1.7722399999999999E-2</v>
      </c>
      <c r="Z77" s="58">
        <f t="shared" si="44"/>
        <v>1.68383E-2</v>
      </c>
      <c r="AA77" s="86">
        <f t="shared" si="45"/>
        <v>4.5811499999999998E-2</v>
      </c>
      <c r="AB77" s="86"/>
      <c r="AC77" s="113">
        <f t="shared" si="57"/>
        <v>44631</v>
      </c>
      <c r="AD77" s="114">
        <f t="shared" si="58"/>
        <v>1.4311999999999999E-3</v>
      </c>
      <c r="AE77" s="113">
        <f t="shared" si="59"/>
        <v>46719</v>
      </c>
      <c r="AF77" s="115">
        <f t="shared" si="56"/>
        <v>1.45364E-2</v>
      </c>
      <c r="AG77" s="3"/>
      <c r="AH77" s="2">
        <f>IF('Forward Curve'!$E$14=DataValidation!$A$2,Vols!$X77*(1-(SQRT(YEARFRAC($U$6,$U77,2))*(2*$V77))),IF('Forward Curve'!$E$14=DataValidation!$A$3,Vols!$Y77*(1-(SQRT(YEARFRAC($U$6,$U77,2))*(2*$V77))),IF('Forward Curve'!$E$14=DataValidation!$A$5,Vols!$X77*(1-(SQRT(YEARFRAC($U$6,$U77,2))*(2*$V77)))+0.03,IF('Forward Curve'!$E$14=DataValidation!$A$6,Vols!$AF77*(1-(SQRT(YEARFRAC($U$6,$U77,2))*(2*$V77))),IF('Forward Curve'!$E$14=DataValidation!$A$4,Vols!$Z77*(1-(SQRT(YEARFRAC($U$6,$U77,2))*(2*$V77))),IF('Forward Curve'!$E$14=DataValidation!$A$7,Vols!$AY77*(1-(SQRT(YEARFRAC($U$6,$U77,2))*(2*$V77))),""))))))</f>
        <v>-4.5802189881877974E-2</v>
      </c>
      <c r="AI77" s="2">
        <f>IF('Forward Curve'!$E$14=DataValidation!$A$2,Vols!$X77*(1-(SQRT(YEARFRAC($U$6,$U77,2))*(1*$V77))),IF('Forward Curve'!$E$14=DataValidation!$A$3,Vols!$Y77*(1-(SQRT(YEARFRAC($U$6,$U77,2))*(1*$V77))),IF('Forward Curve'!$E$14=DataValidation!$A$5,Vols!$X77*(1-(SQRT(YEARFRAC($U$6,$U77,2))*(1*$V77)))+0.03,IF('Forward Curve'!$E$14=DataValidation!$A$6,Vols!$AF77*(1-(SQRT(YEARFRAC($U$6,$U77,2))*(1*$V77))),IF('Forward Curve'!$E$14=DataValidation!$A$4,Vols!$Z77*(1-(SQRT(YEARFRAC($U$6,$U77,2))*(1*$V77))),IF('Forward Curve'!$E$14=DataValidation!$A$7,Vols!$AY77*(1-(SQRT(YEARFRAC($U$6,$U77,2))*(1*$V77))),""))))))</f>
        <v>-1.4938694940938987E-2</v>
      </c>
      <c r="AJ77" s="2">
        <f>IF('Forward Curve'!$E$14=DataValidation!$A$2,Vols!$X77*(1+(SQRT(YEARFRAC($U$6,$U77,2))*(1*$V77))),IF('Forward Curve'!$E$14=DataValidation!$A$3,Vols!$Y77*(1+(SQRT(YEARFRAC($U$6,$U77,2))*(1*$V77))),IF('Forward Curve'!$E$14=DataValidation!$A$5,Vols!$X77*(1+(SQRT(YEARFRAC($U$6,$U77,2))*(1*$V77)))+0.03,IF('Forward Curve'!$E$14=DataValidation!$A$6,Vols!$AF77*(1+(SQRT(YEARFRAC($U$6,$U77,2))*(1*$V77))),IF('Forward Curve'!$E$14=DataValidation!$A$4,Vols!$Z77*(1+(SQRT(YEARFRAC($U$6,$U77,2))*(1*$V77))),IF('Forward Curve'!$E$14=DataValidation!$A$7,Vols!$AY77*(1+(SQRT(YEARFRAC($U$6,$U77,2))*(1*$V77))),""))))))</f>
        <v>4.6788294940938981E-2</v>
      </c>
      <c r="AK77" s="2">
        <f>IF('Forward Curve'!$E$14=DataValidation!$A$2,Vols!$X77*(1+(SQRT(YEARFRAC($U$6,$U77,2))*(2*$V77))),IF('Forward Curve'!$E$14=DataValidation!$A$3,Vols!$Y77*(1+(SQRT(YEARFRAC($U$6,$U77,2))*(2*$V77))),IF('Forward Curve'!$E$14=DataValidation!$A$5,Vols!$X77*(1+(SQRT(YEARFRAC($U$6,$U77,2))*(2*$V77)))+0.03,IF('Forward Curve'!$E$14=DataValidation!$A$6,Vols!$AF77*(1+(SQRT(YEARFRAC($U$6,$U77,2))*(2*$V77))),IF('Forward Curve'!$E$14=DataValidation!$A$4,Vols!$Z77*(1+(SQRT(YEARFRAC($U$6,$U77,2))*(2*$V77))),IF('Forward Curve'!$E$14=DataValidation!$A$7,Vols!$AY77*(1+(SQRT(YEARFRAC($U$6,$U77,2))*(2*$V77))),""))))))</f>
        <v>7.7651789881877958E-2</v>
      </c>
      <c r="AM77" s="117">
        <f t="shared" si="40"/>
        <v>2.5000000000000001E-2</v>
      </c>
      <c r="AN77" s="2">
        <f>IF('Forward Curve'!$E$14=DataValidation!$A$2,Vols!$AM77,IF('Forward Curve'!$E$14=DataValidation!$A$3,Vols!$AM77+(Vols!$Y77-Vols!$X77),IF('Forward Curve'!$E$14=DataValidation!$A$5,Vols!$AM77+(Vols!$AA77-Vols!$X77),IF('Forward Curve'!$E$14=DataValidation!$A$6,Vols!$AM77+(Vols!$AF77-Vols!$X77),IF('Forward Curve'!$E$14=DataValidation!$A$4,Vols!$AM77+(Vols!$Z77-Vols!$X77),IF('Forward Curve'!$E$14=DataValidation!$A$7,Vols!$AM77+(Vols!$AY77-Vols!$X77)))))))</f>
        <v>2.5000000000000001E-2</v>
      </c>
      <c r="AO77" s="2">
        <f>IF('Forward Curve'!$E$14=DataValidation!$A$2,$X77+0.0025,IF('Forward Curve'!$E$14=DataValidation!$A$3,$Y77+0.0025,IF('Forward Curve'!$E$14=DataValidation!$A$5,Vols!$AA77+0.0025,IF('Forward Curve'!$E$14=DataValidation!$A$6,Vols!$AF77+0.0025,IF('Forward Curve'!$E$14=DataValidation!$A$4,Vols!$Z77+0.0025,IF('Forward Curve'!$E$14=DataValidation!$A$7,Vols!$AY77+0.0025,""))))))</f>
        <v>1.8424799999999998E-2</v>
      </c>
      <c r="AP77" s="2">
        <f>IF('Forward Curve'!$E$14=DataValidation!$A$2,$X77+0.005,IF('Forward Curve'!$E$14=DataValidation!$A$3,$Y77+0.005,IF('Forward Curve'!$E$14=DataValidation!$A$5,Vols!$AA77+0.005,IF('Forward Curve'!$E$14=DataValidation!$A$6,Vols!$AF77+0.005,IF('Forward Curve'!$E$14=DataValidation!$A$4,Vols!$Z77+0.005,IF('Forward Curve'!$E$14=DataValidation!$A$7,Vols!$AY77+0.005,""))))))</f>
        <v>2.09248E-2</v>
      </c>
      <c r="AR77" s="58">
        <f>IF('Forward Curve'!$E$15=DataValidation!$B$2,Vols!$AK77,IF('Forward Curve'!$E$15=DataValidation!$B$3,Vols!$AJ77,IF('Forward Curve'!$E$15=DataValidation!$B$4,Vols!$AI77,IF('Forward Curve'!$E$15=DataValidation!$B$5,Vols!$AH77,IF('Forward Curve'!$E$15=DataValidation!$B$7,$AN77,IF('Forward Curve'!$E$15=DataValidation!$B$8,Vols!$AO77,IF('Forward Curve'!$E$15=DataValidation!$B$9,Vols!$AP77,"ERROR")))))))</f>
        <v>4.6788294940938981E-2</v>
      </c>
      <c r="AS77" s="58"/>
      <c r="AT77" s="59"/>
      <c r="AU77" s="68">
        <v>72</v>
      </c>
      <c r="AV77" s="70">
        <f t="shared" si="60"/>
        <v>46719</v>
      </c>
      <c r="AW77" s="87">
        <f t="shared" si="46"/>
        <v>1.7495300000000002E-2</v>
      </c>
      <c r="AY77" s="2">
        <f t="shared" si="47"/>
        <v>1.8451053333333332E-2</v>
      </c>
      <c r="BA77" s="3">
        <f t="shared" si="48"/>
        <v>1.3451053333333331E-2</v>
      </c>
      <c r="BB77" s="3">
        <f t="shared" si="49"/>
        <v>1.5951053333333333E-2</v>
      </c>
      <c r="BC77" s="3">
        <f t="shared" si="50"/>
        <v>2.095105333333333E-2</v>
      </c>
      <c r="BD77" s="3">
        <f t="shared" si="51"/>
        <v>2.3451053333333333E-2</v>
      </c>
      <c r="BF77" s="2">
        <f>IF('Forward Curve'!$E$16=DataValidation!$B$11,Vols!BA77,IF('Forward Curve'!$E$16=DataValidation!$B$12,Vols!BB77,IF('Forward Curve'!$E$16=DataValidation!$B$13,Vols!BC77,IF('Forward Curve'!$E$16=DataValidation!$B$14,Vols!BD77,""))))</f>
        <v>2.095105333333333E-2</v>
      </c>
    </row>
    <row r="78" spans="2:58" x14ac:dyDescent="0.25">
      <c r="B78" s="71">
        <f t="shared" si="52"/>
        <v>46749</v>
      </c>
      <c r="C78" s="78">
        <v>78.010000000000005</v>
      </c>
      <c r="D78" s="2"/>
      <c r="E78" s="79">
        <v>1.6525300000000001</v>
      </c>
      <c r="F78" s="79">
        <v>1.7895700000000001</v>
      </c>
      <c r="G78" s="79">
        <v>1.7333499999999999</v>
      </c>
      <c r="H78" s="80">
        <v>4.5805499999999997</v>
      </c>
      <c r="I78" s="83"/>
      <c r="J78" s="106">
        <v>46749</v>
      </c>
      <c r="K78" s="107">
        <v>1.5022800000000001</v>
      </c>
      <c r="L78" s="83"/>
      <c r="M78" s="68">
        <f t="shared" si="53"/>
        <v>217</v>
      </c>
      <c r="N78" s="69">
        <v>1.9672499999999999</v>
      </c>
      <c r="O78" s="68">
        <f t="shared" si="54"/>
        <v>218</v>
      </c>
      <c r="P78" s="69">
        <v>1.9673099999999999</v>
      </c>
      <c r="Q78" s="68">
        <f t="shared" si="55"/>
        <v>219</v>
      </c>
      <c r="R78" s="69">
        <v>1.96736</v>
      </c>
      <c r="S78" s="83"/>
      <c r="U78" s="71">
        <f>'Forward Curve'!$G78</f>
        <v>46749</v>
      </c>
      <c r="V78" s="84">
        <f t="shared" si="41"/>
        <v>0.78010000000000002</v>
      </c>
      <c r="W78" s="58"/>
      <c r="X78" s="58">
        <f t="shared" si="42"/>
        <v>1.65253E-2</v>
      </c>
      <c r="Y78" s="58">
        <f t="shared" si="43"/>
        <v>1.78957E-2</v>
      </c>
      <c r="Z78" s="58">
        <f t="shared" si="44"/>
        <v>1.7333499999999998E-2</v>
      </c>
      <c r="AA78" s="86">
        <f t="shared" si="45"/>
        <v>4.5805499999999999E-2</v>
      </c>
      <c r="AB78" s="86"/>
      <c r="AC78" s="113">
        <f t="shared" si="57"/>
        <v>44632</v>
      </c>
      <c r="AD78" s="114">
        <f t="shared" si="58"/>
        <v>1.4311999999999999E-3</v>
      </c>
      <c r="AE78" s="113">
        <f t="shared" si="59"/>
        <v>46749</v>
      </c>
      <c r="AF78" s="115">
        <f t="shared" si="56"/>
        <v>1.5022800000000001E-2</v>
      </c>
      <c r="AG78" s="3"/>
      <c r="AH78" s="2">
        <f>IF('Forward Curve'!$E$14=DataValidation!$A$2,Vols!$X78*(1-(SQRT(YEARFRAC($U$6,$U78,2))*(2*$V78))),IF('Forward Curve'!$E$14=DataValidation!$A$3,Vols!$Y78*(1-(SQRT(YEARFRAC($U$6,$U78,2))*(2*$V78))),IF('Forward Curve'!$E$14=DataValidation!$A$5,Vols!$X78*(1-(SQRT(YEARFRAC($U$6,$U78,2))*(2*$V78)))+0.03,IF('Forward Curve'!$E$14=DataValidation!$A$6,Vols!$AF78*(1-(SQRT(YEARFRAC($U$6,$U78,2))*(2*$V78))),IF('Forward Curve'!$E$14=DataValidation!$A$4,Vols!$Z78*(1-(SQRT(YEARFRAC($U$6,$U78,2))*(2*$V78))),IF('Forward Curve'!$E$14=DataValidation!$A$7,Vols!$AY78*(1-(SQRT(YEARFRAC($U$6,$U78,2))*(2*$V78))),""))))))</f>
        <v>-4.705187937467635E-2</v>
      </c>
      <c r="AI78" s="2">
        <f>IF('Forward Curve'!$E$14=DataValidation!$A$2,Vols!$X78*(1-(SQRT(YEARFRAC($U$6,$U78,2))*(1*$V78))),IF('Forward Curve'!$E$14=DataValidation!$A$3,Vols!$Y78*(1-(SQRT(YEARFRAC($U$6,$U78,2))*(1*$V78))),IF('Forward Curve'!$E$14=DataValidation!$A$5,Vols!$X78*(1-(SQRT(YEARFRAC($U$6,$U78,2))*(1*$V78)))+0.03,IF('Forward Curve'!$E$14=DataValidation!$A$6,Vols!$AF78*(1-(SQRT(YEARFRAC($U$6,$U78,2))*(1*$V78))),IF('Forward Curve'!$E$14=DataValidation!$A$4,Vols!$Z78*(1-(SQRT(YEARFRAC($U$6,$U78,2))*(1*$V78))),IF('Forward Curve'!$E$14=DataValidation!$A$7,Vols!$AY78*(1-(SQRT(YEARFRAC($U$6,$U78,2))*(1*$V78))),""))))))</f>
        <v>-1.5263289687338175E-2</v>
      </c>
      <c r="AJ78" s="2">
        <f>IF('Forward Curve'!$E$14=DataValidation!$A$2,Vols!$X78*(1+(SQRT(YEARFRAC($U$6,$U78,2))*(1*$V78))),IF('Forward Curve'!$E$14=DataValidation!$A$3,Vols!$Y78*(1+(SQRT(YEARFRAC($U$6,$U78,2))*(1*$V78))),IF('Forward Curve'!$E$14=DataValidation!$A$5,Vols!$X78*(1+(SQRT(YEARFRAC($U$6,$U78,2))*(1*$V78)))+0.03,IF('Forward Curve'!$E$14=DataValidation!$A$6,Vols!$AF78*(1+(SQRT(YEARFRAC($U$6,$U78,2))*(1*$V78))),IF('Forward Curve'!$E$14=DataValidation!$A$4,Vols!$Z78*(1+(SQRT(YEARFRAC($U$6,$U78,2))*(1*$V78))),IF('Forward Curve'!$E$14=DataValidation!$A$7,Vols!$AY78*(1+(SQRT(YEARFRAC($U$6,$U78,2))*(1*$V78))),""))))))</f>
        <v>4.8313889687338178E-2</v>
      </c>
      <c r="AK78" s="2">
        <f>IF('Forward Curve'!$E$14=DataValidation!$A$2,Vols!$X78*(1+(SQRT(YEARFRAC($U$6,$U78,2))*(2*$V78))),IF('Forward Curve'!$E$14=DataValidation!$A$3,Vols!$Y78*(1+(SQRT(YEARFRAC($U$6,$U78,2))*(2*$V78))),IF('Forward Curve'!$E$14=DataValidation!$A$5,Vols!$X78*(1+(SQRT(YEARFRAC($U$6,$U78,2))*(2*$V78)))+0.03,IF('Forward Curve'!$E$14=DataValidation!$A$6,Vols!$AF78*(1+(SQRT(YEARFRAC($U$6,$U78,2))*(2*$V78))),IF('Forward Curve'!$E$14=DataValidation!$A$4,Vols!$Z78*(1+(SQRT(YEARFRAC($U$6,$U78,2))*(2*$V78))),IF('Forward Curve'!$E$14=DataValidation!$A$7,Vols!$AY78*(1+(SQRT(YEARFRAC($U$6,$U78,2))*(2*$V78))),""))))))</f>
        <v>8.0102479374676364E-2</v>
      </c>
      <c r="AM78" s="117">
        <f t="shared" si="40"/>
        <v>2.5000000000000001E-2</v>
      </c>
      <c r="AN78" s="2">
        <f>IF('Forward Curve'!$E$14=DataValidation!$A$2,Vols!$AM78,IF('Forward Curve'!$E$14=DataValidation!$A$3,Vols!$AM78+(Vols!$Y78-Vols!$X78),IF('Forward Curve'!$E$14=DataValidation!$A$5,Vols!$AM78+(Vols!$AA78-Vols!$X78),IF('Forward Curve'!$E$14=DataValidation!$A$6,Vols!$AM78+(Vols!$AF78-Vols!$X78),IF('Forward Curve'!$E$14=DataValidation!$A$4,Vols!$AM78+(Vols!$Z78-Vols!$X78),IF('Forward Curve'!$E$14=DataValidation!$A$7,Vols!$AM78+(Vols!$AY78-Vols!$X78)))))))</f>
        <v>2.5000000000000001E-2</v>
      </c>
      <c r="AO78" s="2">
        <f>IF('Forward Curve'!$E$14=DataValidation!$A$2,$X78+0.0025,IF('Forward Curve'!$E$14=DataValidation!$A$3,$Y78+0.0025,IF('Forward Curve'!$E$14=DataValidation!$A$5,Vols!$AA78+0.0025,IF('Forward Curve'!$E$14=DataValidation!$A$6,Vols!$AF78+0.0025,IF('Forward Curve'!$E$14=DataValidation!$A$4,Vols!$Z78+0.0025,IF('Forward Curve'!$E$14=DataValidation!$A$7,Vols!$AY78+0.0025,""))))))</f>
        <v>1.9025299999999998E-2</v>
      </c>
      <c r="AP78" s="2">
        <f>IF('Forward Curve'!$E$14=DataValidation!$A$2,$X78+0.005,IF('Forward Curve'!$E$14=DataValidation!$A$3,$Y78+0.005,IF('Forward Curve'!$E$14=DataValidation!$A$5,Vols!$AA78+0.005,IF('Forward Curve'!$E$14=DataValidation!$A$6,Vols!$AF78+0.005,IF('Forward Curve'!$E$14=DataValidation!$A$4,Vols!$Z78+0.005,IF('Forward Curve'!$E$14=DataValidation!$A$7,Vols!$AY78+0.005,""))))))</f>
        <v>2.1525300000000001E-2</v>
      </c>
      <c r="AR78" s="58">
        <f>IF('Forward Curve'!$E$15=DataValidation!$B$2,Vols!$AK78,IF('Forward Curve'!$E$15=DataValidation!$B$3,Vols!$AJ78,IF('Forward Curve'!$E$15=DataValidation!$B$4,Vols!$AI78,IF('Forward Curve'!$E$15=DataValidation!$B$5,Vols!$AH78,IF('Forward Curve'!$E$15=DataValidation!$B$7,$AN78,IF('Forward Curve'!$E$15=DataValidation!$B$8,Vols!$AO78,IF('Forward Curve'!$E$15=DataValidation!$B$9,Vols!$AP78,"ERROR")))))))</f>
        <v>4.8313889687338178E-2</v>
      </c>
      <c r="AS78" s="58"/>
      <c r="AT78" s="59"/>
      <c r="AU78" s="68">
        <v>73</v>
      </c>
      <c r="AV78" s="70">
        <f t="shared" si="60"/>
        <v>46749</v>
      </c>
      <c r="AW78" s="87">
        <f t="shared" si="46"/>
        <v>1.7680700000000001E-2</v>
      </c>
      <c r="AY78" s="2">
        <f t="shared" si="47"/>
        <v>1.8469188333333327E-2</v>
      </c>
      <c r="BA78" s="3">
        <f t="shared" si="48"/>
        <v>1.3469188333333326E-2</v>
      </c>
      <c r="BB78" s="3">
        <f t="shared" si="49"/>
        <v>1.5969188333333328E-2</v>
      </c>
      <c r="BC78" s="3">
        <f t="shared" si="50"/>
        <v>2.0969188333333326E-2</v>
      </c>
      <c r="BD78" s="3">
        <f t="shared" si="51"/>
        <v>2.3469188333333328E-2</v>
      </c>
      <c r="BF78" s="2">
        <f>IF('Forward Curve'!$E$16=DataValidation!$B$11,Vols!BA78,IF('Forward Curve'!$E$16=DataValidation!$B$12,Vols!BB78,IF('Forward Curve'!$E$16=DataValidation!$B$13,Vols!BC78,IF('Forward Curve'!$E$16=DataValidation!$B$14,Vols!BD78,""))))</f>
        <v>2.0969188333333326E-2</v>
      </c>
    </row>
    <row r="79" spans="2:58" x14ac:dyDescent="0.25">
      <c r="B79" s="71">
        <f t="shared" si="52"/>
        <v>46780</v>
      </c>
      <c r="C79" s="78">
        <v>78.010000000000005</v>
      </c>
      <c r="D79" s="2"/>
      <c r="E79" s="79">
        <v>1.65245</v>
      </c>
      <c r="F79" s="79">
        <v>1.7925800000000001</v>
      </c>
      <c r="G79" s="79">
        <v>1.7402899999999999</v>
      </c>
      <c r="H79" s="80">
        <v>4.6380699999999999</v>
      </c>
      <c r="I79" s="83"/>
      <c r="J79" s="106">
        <v>46779</v>
      </c>
      <c r="K79" s="107">
        <v>1.5134099999999999</v>
      </c>
      <c r="L79" s="83"/>
      <c r="M79" s="68">
        <f t="shared" si="53"/>
        <v>220</v>
      </c>
      <c r="N79" s="69">
        <v>1.9673099999999999</v>
      </c>
      <c r="O79" s="68">
        <f t="shared" si="54"/>
        <v>221</v>
      </c>
      <c r="P79" s="69">
        <v>1.9673099999999999</v>
      </c>
      <c r="Q79" s="68">
        <f t="shared" si="55"/>
        <v>222</v>
      </c>
      <c r="R79" s="69">
        <v>1.96736</v>
      </c>
      <c r="S79" s="83"/>
      <c r="U79" s="71">
        <f>'Forward Curve'!$G79</f>
        <v>46780</v>
      </c>
      <c r="V79" s="84">
        <f t="shared" si="41"/>
        <v>0.78010000000000002</v>
      </c>
      <c r="W79" s="58"/>
      <c r="X79" s="58">
        <f t="shared" si="42"/>
        <v>1.6524500000000001E-2</v>
      </c>
      <c r="Y79" s="58">
        <f t="shared" si="43"/>
        <v>1.7925800000000002E-2</v>
      </c>
      <c r="Z79" s="58">
        <f t="shared" si="44"/>
        <v>1.7402899999999999E-2</v>
      </c>
      <c r="AA79" s="86">
        <f t="shared" si="45"/>
        <v>4.6380699999999997E-2</v>
      </c>
      <c r="AB79" s="86"/>
      <c r="AC79" s="113">
        <f t="shared" si="57"/>
        <v>44633</v>
      </c>
      <c r="AD79" s="114">
        <f t="shared" si="58"/>
        <v>1.4311999999999999E-3</v>
      </c>
      <c r="AE79" s="113">
        <f t="shared" si="59"/>
        <v>46780</v>
      </c>
      <c r="AF79" s="115">
        <f t="shared" si="56"/>
        <v>1.5134099999999999E-2</v>
      </c>
      <c r="AG79" s="3"/>
      <c r="AH79" s="2">
        <f>IF('Forward Curve'!$E$14=DataValidation!$A$2,Vols!$X79*(1-(SQRT(YEARFRAC($U$6,$U79,2))*(2*$V79))),IF('Forward Curve'!$E$14=DataValidation!$A$3,Vols!$Y79*(1-(SQRT(YEARFRAC($U$6,$U79,2))*(2*$V79))),IF('Forward Curve'!$E$14=DataValidation!$A$5,Vols!$X79*(1-(SQRT(YEARFRAC($U$6,$U79,2))*(2*$V79)))+0.03,IF('Forward Curve'!$E$14=DataValidation!$A$6,Vols!$AF79*(1-(SQRT(YEARFRAC($U$6,$U79,2))*(2*$V79))),IF('Forward Curve'!$E$14=DataValidation!$A$4,Vols!$Z79*(1-(SQRT(YEARFRAC($U$6,$U79,2))*(2*$V79))),IF('Forward Curve'!$E$14=DataValidation!$A$7,Vols!$AY79*(1-(SQRT(YEARFRAC($U$6,$U79,2))*(2*$V79))),""))))))</f>
        <v>-4.7498178232358731E-2</v>
      </c>
      <c r="AI79" s="2">
        <f>IF('Forward Curve'!$E$14=DataValidation!$A$2,Vols!$X79*(1-(SQRT(YEARFRAC($U$6,$U79,2))*(1*$V79))),IF('Forward Curve'!$E$14=DataValidation!$A$3,Vols!$Y79*(1-(SQRT(YEARFRAC($U$6,$U79,2))*(1*$V79))),IF('Forward Curve'!$E$14=DataValidation!$A$5,Vols!$X79*(1-(SQRT(YEARFRAC($U$6,$U79,2))*(1*$V79)))+0.03,IF('Forward Curve'!$E$14=DataValidation!$A$6,Vols!$AF79*(1-(SQRT(YEARFRAC($U$6,$U79,2))*(1*$V79))),IF('Forward Curve'!$E$14=DataValidation!$A$4,Vols!$Z79*(1-(SQRT(YEARFRAC($U$6,$U79,2))*(1*$V79))),IF('Forward Curve'!$E$14=DataValidation!$A$7,Vols!$AY79*(1-(SQRT(YEARFRAC($U$6,$U79,2))*(1*$V79))),""))))))</f>
        <v>-1.5486839116179367E-2</v>
      </c>
      <c r="AJ79" s="2">
        <f>IF('Forward Curve'!$E$14=DataValidation!$A$2,Vols!$X79*(1+(SQRT(YEARFRAC($U$6,$U79,2))*(1*$V79))),IF('Forward Curve'!$E$14=DataValidation!$A$3,Vols!$Y79*(1+(SQRT(YEARFRAC($U$6,$U79,2))*(1*$V79))),IF('Forward Curve'!$E$14=DataValidation!$A$5,Vols!$X79*(1+(SQRT(YEARFRAC($U$6,$U79,2))*(1*$V79)))+0.03,IF('Forward Curve'!$E$14=DataValidation!$A$6,Vols!$AF79*(1+(SQRT(YEARFRAC($U$6,$U79,2))*(1*$V79))),IF('Forward Curve'!$E$14=DataValidation!$A$4,Vols!$Z79*(1+(SQRT(YEARFRAC($U$6,$U79,2))*(1*$V79))),IF('Forward Curve'!$E$14=DataValidation!$A$7,Vols!$AY79*(1+(SQRT(YEARFRAC($U$6,$U79,2))*(1*$V79))),""))))))</f>
        <v>4.8535839116179369E-2</v>
      </c>
      <c r="AK79" s="2">
        <f>IF('Forward Curve'!$E$14=DataValidation!$A$2,Vols!$X79*(1+(SQRT(YEARFRAC($U$6,$U79,2))*(2*$V79))),IF('Forward Curve'!$E$14=DataValidation!$A$3,Vols!$Y79*(1+(SQRT(YEARFRAC($U$6,$U79,2))*(2*$V79))),IF('Forward Curve'!$E$14=DataValidation!$A$5,Vols!$X79*(1+(SQRT(YEARFRAC($U$6,$U79,2))*(2*$V79)))+0.03,IF('Forward Curve'!$E$14=DataValidation!$A$6,Vols!$AF79*(1+(SQRT(YEARFRAC($U$6,$U79,2))*(2*$V79))),IF('Forward Curve'!$E$14=DataValidation!$A$4,Vols!$Z79*(1+(SQRT(YEARFRAC($U$6,$U79,2))*(2*$V79))),IF('Forward Curve'!$E$14=DataValidation!$A$7,Vols!$AY79*(1+(SQRT(YEARFRAC($U$6,$U79,2))*(2*$V79))),""))))))</f>
        <v>8.054717823235874E-2</v>
      </c>
      <c r="AM79" s="117">
        <f t="shared" si="40"/>
        <v>2.5000000000000001E-2</v>
      </c>
      <c r="AN79" s="2">
        <f>IF('Forward Curve'!$E$14=DataValidation!$A$2,Vols!$AM79,IF('Forward Curve'!$E$14=DataValidation!$A$3,Vols!$AM79+(Vols!$Y79-Vols!$X79),IF('Forward Curve'!$E$14=DataValidation!$A$5,Vols!$AM79+(Vols!$AA79-Vols!$X79),IF('Forward Curve'!$E$14=DataValidation!$A$6,Vols!$AM79+(Vols!$AF79-Vols!$X79),IF('Forward Curve'!$E$14=DataValidation!$A$4,Vols!$AM79+(Vols!$Z79-Vols!$X79),IF('Forward Curve'!$E$14=DataValidation!$A$7,Vols!$AM79+(Vols!$AY79-Vols!$X79)))))))</f>
        <v>2.5000000000000001E-2</v>
      </c>
      <c r="AO79" s="2">
        <f>IF('Forward Curve'!$E$14=DataValidation!$A$2,$X79+0.0025,IF('Forward Curve'!$E$14=DataValidation!$A$3,$Y79+0.0025,IF('Forward Curve'!$E$14=DataValidation!$A$5,Vols!$AA79+0.0025,IF('Forward Curve'!$E$14=DataValidation!$A$6,Vols!$AF79+0.0025,IF('Forward Curve'!$E$14=DataValidation!$A$4,Vols!$Z79+0.0025,IF('Forward Curve'!$E$14=DataValidation!$A$7,Vols!$AY79+0.0025,""))))))</f>
        <v>1.90245E-2</v>
      </c>
      <c r="AP79" s="2">
        <f>IF('Forward Curve'!$E$14=DataValidation!$A$2,$X79+0.005,IF('Forward Curve'!$E$14=DataValidation!$A$3,$Y79+0.005,IF('Forward Curve'!$E$14=DataValidation!$A$5,Vols!$AA79+0.005,IF('Forward Curve'!$E$14=DataValidation!$A$6,Vols!$AF79+0.005,IF('Forward Curve'!$E$14=DataValidation!$A$4,Vols!$Z79+0.005,IF('Forward Curve'!$E$14=DataValidation!$A$7,Vols!$AY79+0.005,""))))))</f>
        <v>2.1524500000000002E-2</v>
      </c>
      <c r="AR79" s="58">
        <f>IF('Forward Curve'!$E$15=DataValidation!$B$2,Vols!$AK79,IF('Forward Curve'!$E$15=DataValidation!$B$3,Vols!$AJ79,IF('Forward Curve'!$E$15=DataValidation!$B$4,Vols!$AI79,IF('Forward Curve'!$E$15=DataValidation!$B$5,Vols!$AH79,IF('Forward Curve'!$E$15=DataValidation!$B$7,$AN79,IF('Forward Curve'!$E$15=DataValidation!$B$8,Vols!$AO79,IF('Forward Curve'!$E$15=DataValidation!$B$9,Vols!$AP79,"ERROR")))))))</f>
        <v>4.8535839116179369E-2</v>
      </c>
      <c r="AS79" s="58"/>
      <c r="AT79" s="59"/>
      <c r="AU79" s="68">
        <v>74</v>
      </c>
      <c r="AV79" s="70">
        <f t="shared" si="60"/>
        <v>46780</v>
      </c>
      <c r="AW79" s="87">
        <f t="shared" si="46"/>
        <v>1.7710699999999999E-2</v>
      </c>
      <c r="AY79" s="2">
        <f t="shared" si="47"/>
        <v>1.8485786666666663E-2</v>
      </c>
      <c r="BA79" s="3">
        <f t="shared" si="48"/>
        <v>1.3485786666666662E-2</v>
      </c>
      <c r="BB79" s="3">
        <f t="shared" si="49"/>
        <v>1.5985786666666665E-2</v>
      </c>
      <c r="BC79" s="3">
        <f t="shared" si="50"/>
        <v>2.0985786666666662E-2</v>
      </c>
      <c r="BD79" s="3">
        <f t="shared" si="51"/>
        <v>2.3485786666666664E-2</v>
      </c>
      <c r="BF79" s="2">
        <f>IF('Forward Curve'!$E$16=DataValidation!$B$11,Vols!BA79,IF('Forward Curve'!$E$16=DataValidation!$B$12,Vols!BB79,IF('Forward Curve'!$E$16=DataValidation!$B$13,Vols!BC79,IF('Forward Curve'!$E$16=DataValidation!$B$14,Vols!BD79,""))))</f>
        <v>2.0985786666666662E-2</v>
      </c>
    </row>
    <row r="80" spans="2:58" x14ac:dyDescent="0.25">
      <c r="B80" s="71">
        <f t="shared" si="52"/>
        <v>46811</v>
      </c>
      <c r="C80" s="78">
        <v>78.010000000000005</v>
      </c>
      <c r="D80" s="2"/>
      <c r="E80" s="79">
        <v>1.6525700000000001</v>
      </c>
      <c r="F80" s="79">
        <v>1.7929900000000001</v>
      </c>
      <c r="G80" s="79">
        <v>1.74038</v>
      </c>
      <c r="H80" s="80">
        <v>4.6376999999999997</v>
      </c>
      <c r="I80" s="83"/>
      <c r="J80" s="106">
        <v>46808</v>
      </c>
      <c r="K80" s="107">
        <v>1.5134700000000001</v>
      </c>
      <c r="L80" s="83"/>
      <c r="M80" s="68">
        <f t="shared" si="53"/>
        <v>223</v>
      </c>
      <c r="N80" s="69">
        <v>1.9672499999999999</v>
      </c>
      <c r="O80" s="68">
        <f t="shared" si="54"/>
        <v>224</v>
      </c>
      <c r="P80" s="69">
        <v>1.96736</v>
      </c>
      <c r="Q80" s="68">
        <f t="shared" si="55"/>
        <v>225</v>
      </c>
      <c r="R80" s="69">
        <v>1.9673099999999999</v>
      </c>
      <c r="S80" s="83"/>
      <c r="U80" s="71">
        <f>'Forward Curve'!$G80</f>
        <v>46811</v>
      </c>
      <c r="V80" s="84">
        <f t="shared" si="41"/>
        <v>0.78010000000000002</v>
      </c>
      <c r="W80" s="58"/>
      <c r="X80" s="58">
        <f t="shared" si="42"/>
        <v>1.6525700000000001E-2</v>
      </c>
      <c r="Y80" s="58">
        <f t="shared" si="43"/>
        <v>1.7929900000000002E-2</v>
      </c>
      <c r="Z80" s="58">
        <f t="shared" si="44"/>
        <v>1.7403800000000001E-2</v>
      </c>
      <c r="AA80" s="86">
        <f t="shared" si="45"/>
        <v>4.6376999999999995E-2</v>
      </c>
      <c r="AB80" s="86"/>
      <c r="AC80" s="113">
        <f t="shared" si="57"/>
        <v>44634</v>
      </c>
      <c r="AD80" s="114">
        <f t="shared" si="58"/>
        <v>1.4311999999999999E-3</v>
      </c>
      <c r="AE80" s="113">
        <f t="shared" si="59"/>
        <v>46811</v>
      </c>
      <c r="AF80" s="115">
        <f t="shared" si="56"/>
        <v>1.5134700000000001E-2</v>
      </c>
      <c r="AG80" s="3"/>
      <c r="AH80" s="2">
        <f>IF('Forward Curve'!$E$14=DataValidation!$A$2,Vols!$X80*(1-(SQRT(YEARFRAC($U$6,$U80,2))*(2*$V80))),IF('Forward Curve'!$E$14=DataValidation!$A$3,Vols!$Y80*(1-(SQRT(YEARFRAC($U$6,$U80,2))*(2*$V80))),IF('Forward Curve'!$E$14=DataValidation!$A$5,Vols!$X80*(1-(SQRT(YEARFRAC($U$6,$U80,2))*(2*$V80)))+0.03,IF('Forward Curve'!$E$14=DataValidation!$A$6,Vols!$AF80*(1-(SQRT(YEARFRAC($U$6,$U80,2))*(2*$V80))),IF('Forward Curve'!$E$14=DataValidation!$A$4,Vols!$Z80*(1-(SQRT(YEARFRAC($U$6,$U80,2))*(2*$V80))),IF('Forward Curve'!$E$14=DataValidation!$A$7,Vols!$AY80*(1-(SQRT(YEARFRAC($U$6,$U80,2))*(2*$V80))),""))))))</f>
        <v>-4.7947115368308091E-2</v>
      </c>
      <c r="AI80" s="2">
        <f>IF('Forward Curve'!$E$14=DataValidation!$A$2,Vols!$X80*(1-(SQRT(YEARFRAC($U$6,$U80,2))*(1*$V80))),IF('Forward Curve'!$E$14=DataValidation!$A$3,Vols!$Y80*(1-(SQRT(YEARFRAC($U$6,$U80,2))*(1*$V80))),IF('Forward Curve'!$E$14=DataValidation!$A$5,Vols!$X80*(1-(SQRT(YEARFRAC($U$6,$U80,2))*(1*$V80)))+0.03,IF('Forward Curve'!$E$14=DataValidation!$A$6,Vols!$AF80*(1-(SQRT(YEARFRAC($U$6,$U80,2))*(1*$V80))),IF('Forward Curve'!$E$14=DataValidation!$A$4,Vols!$Z80*(1-(SQRT(YEARFRAC($U$6,$U80,2))*(1*$V80))),IF('Forward Curve'!$E$14=DataValidation!$A$7,Vols!$AY80*(1-(SQRT(YEARFRAC($U$6,$U80,2))*(1*$V80))),""))))))</f>
        <v>-1.5710707684154047E-2</v>
      </c>
      <c r="AJ80" s="2">
        <f>IF('Forward Curve'!$E$14=DataValidation!$A$2,Vols!$X80*(1+(SQRT(YEARFRAC($U$6,$U80,2))*(1*$V80))),IF('Forward Curve'!$E$14=DataValidation!$A$3,Vols!$Y80*(1+(SQRT(YEARFRAC($U$6,$U80,2))*(1*$V80))),IF('Forward Curve'!$E$14=DataValidation!$A$5,Vols!$X80*(1+(SQRT(YEARFRAC($U$6,$U80,2))*(1*$V80)))+0.03,IF('Forward Curve'!$E$14=DataValidation!$A$6,Vols!$AF80*(1+(SQRT(YEARFRAC($U$6,$U80,2))*(1*$V80))),IF('Forward Curve'!$E$14=DataValidation!$A$4,Vols!$Z80*(1+(SQRT(YEARFRAC($U$6,$U80,2))*(1*$V80))),IF('Forward Curve'!$E$14=DataValidation!$A$7,Vols!$AY80*(1+(SQRT(YEARFRAC($U$6,$U80,2))*(1*$V80))),""))))))</f>
        <v>4.8762107684154052E-2</v>
      </c>
      <c r="AK80" s="2">
        <f>IF('Forward Curve'!$E$14=DataValidation!$A$2,Vols!$X80*(1+(SQRT(YEARFRAC($U$6,$U80,2))*(2*$V80))),IF('Forward Curve'!$E$14=DataValidation!$A$3,Vols!$Y80*(1+(SQRT(YEARFRAC($U$6,$U80,2))*(2*$V80))),IF('Forward Curve'!$E$14=DataValidation!$A$5,Vols!$X80*(1+(SQRT(YEARFRAC($U$6,$U80,2))*(2*$V80)))+0.03,IF('Forward Curve'!$E$14=DataValidation!$A$6,Vols!$AF80*(1+(SQRT(YEARFRAC($U$6,$U80,2))*(2*$V80))),IF('Forward Curve'!$E$14=DataValidation!$A$4,Vols!$Z80*(1+(SQRT(YEARFRAC($U$6,$U80,2))*(2*$V80))),IF('Forward Curve'!$E$14=DataValidation!$A$7,Vols!$AY80*(1+(SQRT(YEARFRAC($U$6,$U80,2))*(2*$V80))),""))))))</f>
        <v>8.0998515368308099E-2</v>
      </c>
      <c r="AM80" s="117">
        <f t="shared" si="40"/>
        <v>2.5000000000000001E-2</v>
      </c>
      <c r="AN80" s="2">
        <f>IF('Forward Curve'!$E$14=DataValidation!$A$2,Vols!$AM80,IF('Forward Curve'!$E$14=DataValidation!$A$3,Vols!$AM80+(Vols!$Y80-Vols!$X80),IF('Forward Curve'!$E$14=DataValidation!$A$5,Vols!$AM80+(Vols!$AA80-Vols!$X80),IF('Forward Curve'!$E$14=DataValidation!$A$6,Vols!$AM80+(Vols!$AF80-Vols!$X80),IF('Forward Curve'!$E$14=DataValidation!$A$4,Vols!$AM80+(Vols!$Z80-Vols!$X80),IF('Forward Curve'!$E$14=DataValidation!$A$7,Vols!$AM80+(Vols!$AY80-Vols!$X80)))))))</f>
        <v>2.5000000000000001E-2</v>
      </c>
      <c r="AO80" s="2">
        <f>IF('Forward Curve'!$E$14=DataValidation!$A$2,$X80+0.0025,IF('Forward Curve'!$E$14=DataValidation!$A$3,$Y80+0.0025,IF('Forward Curve'!$E$14=DataValidation!$A$5,Vols!$AA80+0.0025,IF('Forward Curve'!$E$14=DataValidation!$A$6,Vols!$AF80+0.0025,IF('Forward Curve'!$E$14=DataValidation!$A$4,Vols!$Z80+0.0025,IF('Forward Curve'!$E$14=DataValidation!$A$7,Vols!$AY80+0.0025,""))))))</f>
        <v>1.90257E-2</v>
      </c>
      <c r="AP80" s="2">
        <f>IF('Forward Curve'!$E$14=DataValidation!$A$2,$X80+0.005,IF('Forward Curve'!$E$14=DataValidation!$A$3,$Y80+0.005,IF('Forward Curve'!$E$14=DataValidation!$A$5,Vols!$AA80+0.005,IF('Forward Curve'!$E$14=DataValidation!$A$6,Vols!$AF80+0.005,IF('Forward Curve'!$E$14=DataValidation!$A$4,Vols!$Z80+0.005,IF('Forward Curve'!$E$14=DataValidation!$A$7,Vols!$AY80+0.005,""))))))</f>
        <v>2.1525700000000002E-2</v>
      </c>
      <c r="AR80" s="58">
        <f>IF('Forward Curve'!$E$15=DataValidation!$B$2,Vols!$AK80,IF('Forward Curve'!$E$15=DataValidation!$B$3,Vols!$AJ80,IF('Forward Curve'!$E$15=DataValidation!$B$4,Vols!$AI80,IF('Forward Curve'!$E$15=DataValidation!$B$5,Vols!$AH80,IF('Forward Curve'!$E$15=DataValidation!$B$7,$AN80,IF('Forward Curve'!$E$15=DataValidation!$B$8,Vols!$AO80,IF('Forward Curve'!$E$15=DataValidation!$B$9,Vols!$AP80,"ERROR")))))))</f>
        <v>4.8762107684154052E-2</v>
      </c>
      <c r="AS80" s="58"/>
      <c r="AT80" s="59"/>
      <c r="AU80" s="68">
        <v>75</v>
      </c>
      <c r="AV80" s="70">
        <f t="shared" si="60"/>
        <v>46811</v>
      </c>
      <c r="AW80" s="87">
        <f t="shared" si="46"/>
        <v>1.7712000000000002E-2</v>
      </c>
      <c r="AY80" s="2">
        <f t="shared" si="47"/>
        <v>1.8502134999999992E-2</v>
      </c>
      <c r="BA80" s="3">
        <f t="shared" si="48"/>
        <v>1.3502134999999992E-2</v>
      </c>
      <c r="BB80" s="3">
        <f t="shared" si="49"/>
        <v>1.6002134999999994E-2</v>
      </c>
      <c r="BC80" s="3">
        <f t="shared" si="50"/>
        <v>2.1002134999999991E-2</v>
      </c>
      <c r="BD80" s="3">
        <f t="shared" si="51"/>
        <v>2.3502134999999993E-2</v>
      </c>
      <c r="BF80" s="2">
        <f>IF('Forward Curve'!$E$16=DataValidation!$B$11,Vols!BA80,IF('Forward Curve'!$E$16=DataValidation!$B$12,Vols!BB80,IF('Forward Curve'!$E$16=DataValidation!$B$13,Vols!BC80,IF('Forward Curve'!$E$16=DataValidation!$B$14,Vols!BD80,""))))</f>
        <v>2.1002134999999991E-2</v>
      </c>
    </row>
    <row r="81" spans="2:58" x14ac:dyDescent="0.25">
      <c r="B81" s="71">
        <f t="shared" si="52"/>
        <v>46840</v>
      </c>
      <c r="C81" s="78">
        <v>78.010000000000005</v>
      </c>
      <c r="D81" s="2"/>
      <c r="E81" s="79">
        <v>1.65249</v>
      </c>
      <c r="F81" s="79">
        <v>1.79331</v>
      </c>
      <c r="G81" s="79">
        <v>1.7402899999999999</v>
      </c>
      <c r="H81" s="80">
        <v>4.6378599999999999</v>
      </c>
      <c r="I81" s="83"/>
      <c r="J81" s="106">
        <v>46840</v>
      </c>
      <c r="K81" s="107">
        <v>1.5134099999999999</v>
      </c>
      <c r="L81" s="83"/>
      <c r="M81" s="68">
        <f t="shared" si="53"/>
        <v>226</v>
      </c>
      <c r="N81" s="69">
        <v>1.96736</v>
      </c>
      <c r="O81" s="68">
        <f t="shared" si="54"/>
        <v>227</v>
      </c>
      <c r="P81" s="69">
        <v>1.96736</v>
      </c>
      <c r="Q81" s="68">
        <f t="shared" si="55"/>
        <v>228</v>
      </c>
      <c r="R81" s="69">
        <v>1.9672499999999999</v>
      </c>
      <c r="S81" s="83"/>
      <c r="U81" s="71">
        <f>'Forward Curve'!$G81</f>
        <v>46840</v>
      </c>
      <c r="V81" s="84">
        <f t="shared" si="41"/>
        <v>0.78010000000000002</v>
      </c>
      <c r="W81" s="58"/>
      <c r="X81" s="58">
        <f t="shared" si="42"/>
        <v>1.6524899999999999E-2</v>
      </c>
      <c r="Y81" s="58">
        <f t="shared" si="43"/>
        <v>1.79331E-2</v>
      </c>
      <c r="Z81" s="58">
        <f t="shared" si="44"/>
        <v>1.7402899999999999E-2</v>
      </c>
      <c r="AA81" s="86">
        <f t="shared" si="45"/>
        <v>4.6378599999999999E-2</v>
      </c>
      <c r="AB81" s="86"/>
      <c r="AC81" s="113">
        <f t="shared" si="57"/>
        <v>44635</v>
      </c>
      <c r="AD81" s="114">
        <f t="shared" si="58"/>
        <v>1.4311999999999999E-3</v>
      </c>
      <c r="AE81" s="113">
        <f t="shared" si="59"/>
        <v>46840</v>
      </c>
      <c r="AF81" s="115">
        <f t="shared" si="56"/>
        <v>1.5134099999999999E-2</v>
      </c>
      <c r="AG81" s="3"/>
      <c r="AH81" s="2">
        <f>IF('Forward Curve'!$E$14=DataValidation!$A$2,Vols!$X81*(1-(SQRT(YEARFRAC($U$6,$U81,2))*(2*$V81))),IF('Forward Curve'!$E$14=DataValidation!$A$3,Vols!$Y81*(1-(SQRT(YEARFRAC($U$6,$U81,2))*(2*$V81))),IF('Forward Curve'!$E$14=DataValidation!$A$5,Vols!$X81*(1-(SQRT(YEARFRAC($U$6,$U81,2))*(2*$V81)))+0.03,IF('Forward Curve'!$E$14=DataValidation!$A$6,Vols!$AF81*(1-(SQRT(YEARFRAC($U$6,$U81,2))*(2*$V81))),IF('Forward Curve'!$E$14=DataValidation!$A$4,Vols!$Z81*(1-(SQRT(YEARFRAC($U$6,$U81,2))*(2*$V81))),IF('Forward Curve'!$E$14=DataValidation!$A$7,Vols!$AY81*(1-(SQRT(YEARFRAC($U$6,$U81,2))*(2*$V81))),""))))))</f>
        <v>-4.835875206149487E-2</v>
      </c>
      <c r="AI81" s="2">
        <f>IF('Forward Curve'!$E$14=DataValidation!$A$2,Vols!$X81*(1-(SQRT(YEARFRAC($U$6,$U81,2))*(1*$V81))),IF('Forward Curve'!$E$14=DataValidation!$A$3,Vols!$Y81*(1-(SQRT(YEARFRAC($U$6,$U81,2))*(1*$V81))),IF('Forward Curve'!$E$14=DataValidation!$A$5,Vols!$X81*(1-(SQRT(YEARFRAC($U$6,$U81,2))*(1*$V81)))+0.03,IF('Forward Curve'!$E$14=DataValidation!$A$6,Vols!$AF81*(1-(SQRT(YEARFRAC($U$6,$U81,2))*(1*$V81))),IF('Forward Curve'!$E$14=DataValidation!$A$4,Vols!$Z81*(1-(SQRT(YEARFRAC($U$6,$U81,2))*(1*$V81))),IF('Forward Curve'!$E$14=DataValidation!$A$7,Vols!$AY81*(1-(SQRT(YEARFRAC($U$6,$U81,2))*(1*$V81))),""))))))</f>
        <v>-1.5916926030747437E-2</v>
      </c>
      <c r="AJ81" s="2">
        <f>IF('Forward Curve'!$E$14=DataValidation!$A$2,Vols!$X81*(1+(SQRT(YEARFRAC($U$6,$U81,2))*(1*$V81))),IF('Forward Curve'!$E$14=DataValidation!$A$3,Vols!$Y81*(1+(SQRT(YEARFRAC($U$6,$U81,2))*(1*$V81))),IF('Forward Curve'!$E$14=DataValidation!$A$5,Vols!$X81*(1+(SQRT(YEARFRAC($U$6,$U81,2))*(1*$V81)))+0.03,IF('Forward Curve'!$E$14=DataValidation!$A$6,Vols!$AF81*(1+(SQRT(YEARFRAC($U$6,$U81,2))*(1*$V81))),IF('Forward Curve'!$E$14=DataValidation!$A$4,Vols!$Z81*(1+(SQRT(YEARFRAC($U$6,$U81,2))*(1*$V81))),IF('Forward Curve'!$E$14=DataValidation!$A$7,Vols!$AY81*(1+(SQRT(YEARFRAC($U$6,$U81,2))*(1*$V81))),""))))))</f>
        <v>4.8966726030747428E-2</v>
      </c>
      <c r="AK81" s="2">
        <f>IF('Forward Curve'!$E$14=DataValidation!$A$2,Vols!$X81*(1+(SQRT(YEARFRAC($U$6,$U81,2))*(2*$V81))),IF('Forward Curve'!$E$14=DataValidation!$A$3,Vols!$Y81*(1+(SQRT(YEARFRAC($U$6,$U81,2))*(2*$V81))),IF('Forward Curve'!$E$14=DataValidation!$A$5,Vols!$X81*(1+(SQRT(YEARFRAC($U$6,$U81,2))*(2*$V81)))+0.03,IF('Forward Curve'!$E$14=DataValidation!$A$6,Vols!$AF81*(1+(SQRT(YEARFRAC($U$6,$U81,2))*(2*$V81))),IF('Forward Curve'!$E$14=DataValidation!$A$4,Vols!$Z81*(1+(SQRT(YEARFRAC($U$6,$U81,2))*(2*$V81))),IF('Forward Curve'!$E$14=DataValidation!$A$7,Vols!$AY81*(1+(SQRT(YEARFRAC($U$6,$U81,2))*(2*$V81))),""))))))</f>
        <v>8.140855206149486E-2</v>
      </c>
      <c r="AM81" s="117">
        <f t="shared" si="40"/>
        <v>2.5000000000000001E-2</v>
      </c>
      <c r="AN81" s="2">
        <f>IF('Forward Curve'!$E$14=DataValidation!$A$2,Vols!$AM81,IF('Forward Curve'!$E$14=DataValidation!$A$3,Vols!$AM81+(Vols!$Y81-Vols!$X81),IF('Forward Curve'!$E$14=DataValidation!$A$5,Vols!$AM81+(Vols!$AA81-Vols!$X81),IF('Forward Curve'!$E$14=DataValidation!$A$6,Vols!$AM81+(Vols!$AF81-Vols!$X81),IF('Forward Curve'!$E$14=DataValidation!$A$4,Vols!$AM81+(Vols!$Z81-Vols!$X81),IF('Forward Curve'!$E$14=DataValidation!$A$7,Vols!$AM81+(Vols!$AY81-Vols!$X81)))))))</f>
        <v>2.5000000000000001E-2</v>
      </c>
      <c r="AO81" s="2">
        <f>IF('Forward Curve'!$E$14=DataValidation!$A$2,$X81+0.0025,IF('Forward Curve'!$E$14=DataValidation!$A$3,$Y81+0.0025,IF('Forward Curve'!$E$14=DataValidation!$A$5,Vols!$AA81+0.0025,IF('Forward Curve'!$E$14=DataValidation!$A$6,Vols!$AF81+0.0025,IF('Forward Curve'!$E$14=DataValidation!$A$4,Vols!$Z81+0.0025,IF('Forward Curve'!$E$14=DataValidation!$A$7,Vols!$AY81+0.0025,""))))))</f>
        <v>1.9024899999999997E-2</v>
      </c>
      <c r="AP81" s="2">
        <f>IF('Forward Curve'!$E$14=DataValidation!$A$2,$X81+0.005,IF('Forward Curve'!$E$14=DataValidation!$A$3,$Y81+0.005,IF('Forward Curve'!$E$14=DataValidation!$A$5,Vols!$AA81+0.005,IF('Forward Curve'!$E$14=DataValidation!$A$6,Vols!$AF81+0.005,IF('Forward Curve'!$E$14=DataValidation!$A$4,Vols!$Z81+0.005,IF('Forward Curve'!$E$14=DataValidation!$A$7,Vols!$AY81+0.005,""))))))</f>
        <v>2.15249E-2</v>
      </c>
      <c r="AR81" s="58">
        <f>IF('Forward Curve'!$E$15=DataValidation!$B$2,Vols!$AK81,IF('Forward Curve'!$E$15=DataValidation!$B$3,Vols!$AJ81,IF('Forward Curve'!$E$15=DataValidation!$B$4,Vols!$AI81,IF('Forward Curve'!$E$15=DataValidation!$B$5,Vols!$AH81,IF('Forward Curve'!$E$15=DataValidation!$B$7,$AN81,IF('Forward Curve'!$E$15=DataValidation!$B$8,Vols!$AO81,IF('Forward Curve'!$E$15=DataValidation!$B$9,Vols!$AP81,"ERROR")))))))</f>
        <v>4.8966726030747428E-2</v>
      </c>
      <c r="AS81" s="58"/>
      <c r="AT81" s="59"/>
      <c r="AU81" s="68">
        <v>76</v>
      </c>
      <c r="AV81" s="70">
        <f t="shared" si="60"/>
        <v>46840</v>
      </c>
      <c r="AW81" s="87">
        <f t="shared" si="46"/>
        <v>1.7712000000000002E-2</v>
      </c>
      <c r="AY81" s="2">
        <f t="shared" si="47"/>
        <v>1.8518468333333322E-2</v>
      </c>
      <c r="BA81" s="3">
        <f t="shared" si="48"/>
        <v>1.3518468333333322E-2</v>
      </c>
      <c r="BB81" s="3">
        <f t="shared" si="49"/>
        <v>1.6018468333333324E-2</v>
      </c>
      <c r="BC81" s="3">
        <f t="shared" si="50"/>
        <v>2.1018468333333321E-2</v>
      </c>
      <c r="BD81" s="3">
        <f t="shared" si="51"/>
        <v>2.3518468333333323E-2</v>
      </c>
      <c r="BF81" s="2">
        <f>IF('Forward Curve'!$E$16=DataValidation!$B$11,Vols!BA81,IF('Forward Curve'!$E$16=DataValidation!$B$12,Vols!BB81,IF('Forward Curve'!$E$16=DataValidation!$B$13,Vols!BC81,IF('Forward Curve'!$E$16=DataValidation!$B$14,Vols!BD81,""))))</f>
        <v>2.1018468333333321E-2</v>
      </c>
    </row>
    <row r="82" spans="2:58" x14ac:dyDescent="0.25">
      <c r="B82" s="71">
        <f t="shared" si="52"/>
        <v>46871</v>
      </c>
      <c r="C82" s="78">
        <v>78.010000000000005</v>
      </c>
      <c r="D82" s="2"/>
      <c r="E82" s="79">
        <v>1.6526000000000001</v>
      </c>
      <c r="F82" s="79">
        <v>1.7928900000000001</v>
      </c>
      <c r="G82" s="79">
        <v>1.7404200000000001</v>
      </c>
      <c r="H82" s="80">
        <v>4.6298700000000004</v>
      </c>
      <c r="I82" s="83"/>
      <c r="J82" s="106">
        <v>46869</v>
      </c>
      <c r="K82" s="107">
        <v>1.5135000000000001</v>
      </c>
      <c r="L82" s="83"/>
      <c r="M82" s="68">
        <f t="shared" si="53"/>
        <v>229</v>
      </c>
      <c r="N82" s="69">
        <v>1.9672000000000001</v>
      </c>
      <c r="O82" s="68">
        <f t="shared" si="54"/>
        <v>230</v>
      </c>
      <c r="P82" s="69">
        <v>1.9672499999999999</v>
      </c>
      <c r="Q82" s="68">
        <f t="shared" si="55"/>
        <v>231</v>
      </c>
      <c r="R82" s="69">
        <v>1.96736</v>
      </c>
      <c r="S82" s="83"/>
      <c r="U82" s="71">
        <f>'Forward Curve'!$G82</f>
        <v>46871</v>
      </c>
      <c r="V82" s="84">
        <f t="shared" si="41"/>
        <v>0.78010000000000002</v>
      </c>
      <c r="W82" s="58"/>
      <c r="X82" s="58">
        <f t="shared" si="42"/>
        <v>1.6525999999999999E-2</v>
      </c>
      <c r="Y82" s="58">
        <f t="shared" si="43"/>
        <v>1.7928900000000001E-2</v>
      </c>
      <c r="Z82" s="58">
        <f t="shared" si="44"/>
        <v>1.7404200000000002E-2</v>
      </c>
      <c r="AA82" s="86">
        <f t="shared" si="45"/>
        <v>4.6298700000000005E-2</v>
      </c>
      <c r="AB82" s="86"/>
      <c r="AC82" s="113">
        <f t="shared" si="57"/>
        <v>44636</v>
      </c>
      <c r="AD82" s="114">
        <f t="shared" si="58"/>
        <v>1.4311999999999999E-3</v>
      </c>
      <c r="AE82" s="113">
        <f t="shared" si="59"/>
        <v>46871</v>
      </c>
      <c r="AF82" s="115">
        <f t="shared" si="56"/>
        <v>1.5135000000000001E-2</v>
      </c>
      <c r="AG82" s="3"/>
      <c r="AH82" s="2">
        <f>IF('Forward Curve'!$E$14=DataValidation!$A$2,Vols!$X82*(1-(SQRT(YEARFRAC($U$6,$U82,2))*(2*$V82))),IF('Forward Curve'!$E$14=DataValidation!$A$3,Vols!$Y82*(1-(SQRT(YEARFRAC($U$6,$U82,2))*(2*$V82))),IF('Forward Curve'!$E$14=DataValidation!$A$5,Vols!$X82*(1-(SQRT(YEARFRAC($U$6,$U82,2))*(2*$V82)))+0.03,IF('Forward Curve'!$E$14=DataValidation!$A$6,Vols!$AF82*(1-(SQRT(YEARFRAC($U$6,$U82,2))*(2*$V82))),IF('Forward Curve'!$E$14=DataValidation!$A$4,Vols!$Z82*(1-(SQRT(YEARFRAC($U$6,$U82,2))*(2*$V82))),IF('Forward Curve'!$E$14=DataValidation!$A$7,Vols!$AY82*(1-(SQRT(YEARFRAC($U$6,$U82,2))*(2*$V82))),""))))))</f>
        <v>-4.8801606157356431E-2</v>
      </c>
      <c r="AI82" s="2">
        <f>IF('Forward Curve'!$E$14=DataValidation!$A$2,Vols!$X82*(1-(SQRT(YEARFRAC($U$6,$U82,2))*(1*$V82))),IF('Forward Curve'!$E$14=DataValidation!$A$3,Vols!$Y82*(1-(SQRT(YEARFRAC($U$6,$U82,2))*(1*$V82))),IF('Forward Curve'!$E$14=DataValidation!$A$5,Vols!$X82*(1-(SQRT(YEARFRAC($U$6,$U82,2))*(1*$V82)))+0.03,IF('Forward Curve'!$E$14=DataValidation!$A$6,Vols!$AF82*(1-(SQRT(YEARFRAC($U$6,$U82,2))*(1*$V82))),IF('Forward Curve'!$E$14=DataValidation!$A$4,Vols!$Z82*(1-(SQRT(YEARFRAC($U$6,$U82,2))*(1*$V82))),IF('Forward Curve'!$E$14=DataValidation!$A$7,Vols!$AY82*(1-(SQRT(YEARFRAC($U$6,$U82,2))*(1*$V82))),""))))))</f>
        <v>-1.6137803078678216E-2</v>
      </c>
      <c r="AJ82" s="2">
        <f>IF('Forward Curve'!$E$14=DataValidation!$A$2,Vols!$X82*(1+(SQRT(YEARFRAC($U$6,$U82,2))*(1*$V82))),IF('Forward Curve'!$E$14=DataValidation!$A$3,Vols!$Y82*(1+(SQRT(YEARFRAC($U$6,$U82,2))*(1*$V82))),IF('Forward Curve'!$E$14=DataValidation!$A$5,Vols!$X82*(1+(SQRT(YEARFRAC($U$6,$U82,2))*(1*$V82)))+0.03,IF('Forward Curve'!$E$14=DataValidation!$A$6,Vols!$AF82*(1+(SQRT(YEARFRAC($U$6,$U82,2))*(1*$V82))),IF('Forward Curve'!$E$14=DataValidation!$A$4,Vols!$Z82*(1+(SQRT(YEARFRAC($U$6,$U82,2))*(1*$V82))),IF('Forward Curve'!$E$14=DataValidation!$A$7,Vols!$AY82*(1+(SQRT(YEARFRAC($U$6,$U82,2))*(1*$V82))),""))))))</f>
        <v>4.9189803078678214E-2</v>
      </c>
      <c r="AK82" s="2">
        <f>IF('Forward Curve'!$E$14=DataValidation!$A$2,Vols!$X82*(1+(SQRT(YEARFRAC($U$6,$U82,2))*(2*$V82))),IF('Forward Curve'!$E$14=DataValidation!$A$3,Vols!$Y82*(1+(SQRT(YEARFRAC($U$6,$U82,2))*(2*$V82))),IF('Forward Curve'!$E$14=DataValidation!$A$5,Vols!$X82*(1+(SQRT(YEARFRAC($U$6,$U82,2))*(2*$V82)))+0.03,IF('Forward Curve'!$E$14=DataValidation!$A$6,Vols!$AF82*(1+(SQRT(YEARFRAC($U$6,$U82,2))*(2*$V82))),IF('Forward Curve'!$E$14=DataValidation!$A$4,Vols!$Z82*(1+(SQRT(YEARFRAC($U$6,$U82,2))*(2*$V82))),IF('Forward Curve'!$E$14=DataValidation!$A$7,Vols!$AY82*(1+(SQRT(YEARFRAC($U$6,$U82,2))*(2*$V82))),""))))))</f>
        <v>8.1853606157356429E-2</v>
      </c>
      <c r="AM82" s="117">
        <f t="shared" si="40"/>
        <v>2.5000000000000001E-2</v>
      </c>
      <c r="AN82" s="2">
        <f>IF('Forward Curve'!$E$14=DataValidation!$A$2,Vols!$AM82,IF('Forward Curve'!$E$14=DataValidation!$A$3,Vols!$AM82+(Vols!$Y82-Vols!$X82),IF('Forward Curve'!$E$14=DataValidation!$A$5,Vols!$AM82+(Vols!$AA82-Vols!$X82),IF('Forward Curve'!$E$14=DataValidation!$A$6,Vols!$AM82+(Vols!$AF82-Vols!$X82),IF('Forward Curve'!$E$14=DataValidation!$A$4,Vols!$AM82+(Vols!$Z82-Vols!$X82),IF('Forward Curve'!$E$14=DataValidation!$A$7,Vols!$AM82+(Vols!$AY82-Vols!$X82)))))))</f>
        <v>2.5000000000000001E-2</v>
      </c>
      <c r="AO82" s="2">
        <f>IF('Forward Curve'!$E$14=DataValidation!$A$2,$X82+0.0025,IF('Forward Curve'!$E$14=DataValidation!$A$3,$Y82+0.0025,IF('Forward Curve'!$E$14=DataValidation!$A$5,Vols!$AA82+0.0025,IF('Forward Curve'!$E$14=DataValidation!$A$6,Vols!$AF82+0.0025,IF('Forward Curve'!$E$14=DataValidation!$A$4,Vols!$Z82+0.0025,IF('Forward Curve'!$E$14=DataValidation!$A$7,Vols!$AY82+0.0025,""))))))</f>
        <v>1.9025999999999998E-2</v>
      </c>
      <c r="AP82" s="2">
        <f>IF('Forward Curve'!$E$14=DataValidation!$A$2,$X82+0.005,IF('Forward Curve'!$E$14=DataValidation!$A$3,$Y82+0.005,IF('Forward Curve'!$E$14=DataValidation!$A$5,Vols!$AA82+0.005,IF('Forward Curve'!$E$14=DataValidation!$A$6,Vols!$AF82+0.005,IF('Forward Curve'!$E$14=DataValidation!$A$4,Vols!$Z82+0.005,IF('Forward Curve'!$E$14=DataValidation!$A$7,Vols!$AY82+0.005,""))))))</f>
        <v>2.1526E-2</v>
      </c>
      <c r="AR82" s="58">
        <f>IF('Forward Curve'!$E$15=DataValidation!$B$2,Vols!$AK82,IF('Forward Curve'!$E$15=DataValidation!$B$3,Vols!$AJ82,IF('Forward Curve'!$E$15=DataValidation!$B$4,Vols!$AI82,IF('Forward Curve'!$E$15=DataValidation!$B$5,Vols!$AH82,IF('Forward Curve'!$E$15=DataValidation!$B$7,$AN82,IF('Forward Curve'!$E$15=DataValidation!$B$8,Vols!$AO82,IF('Forward Curve'!$E$15=DataValidation!$B$9,Vols!$AP82,"ERROR")))))))</f>
        <v>4.9189803078678214E-2</v>
      </c>
      <c r="AS82" s="58"/>
      <c r="AT82" s="59"/>
      <c r="AU82" s="68">
        <v>77</v>
      </c>
      <c r="AV82" s="70">
        <f t="shared" si="60"/>
        <v>46871</v>
      </c>
      <c r="AW82" s="87">
        <f t="shared" si="46"/>
        <v>1.7712000000000002E-2</v>
      </c>
      <c r="AY82" s="2">
        <f t="shared" si="47"/>
        <v>1.8534814999999989E-2</v>
      </c>
      <c r="BA82" s="3">
        <f t="shared" si="48"/>
        <v>1.3534814999999988E-2</v>
      </c>
      <c r="BB82" s="3">
        <f t="shared" si="49"/>
        <v>1.603481499999999E-2</v>
      </c>
      <c r="BC82" s="3">
        <f t="shared" si="50"/>
        <v>2.1034814999999988E-2</v>
      </c>
      <c r="BD82" s="3">
        <f t="shared" si="51"/>
        <v>2.353481499999999E-2</v>
      </c>
      <c r="BF82" s="2">
        <f>IF('Forward Curve'!$E$16=DataValidation!$B$11,Vols!BA82,IF('Forward Curve'!$E$16=DataValidation!$B$12,Vols!BB82,IF('Forward Curve'!$E$16=DataValidation!$B$13,Vols!BC82,IF('Forward Curve'!$E$16=DataValidation!$B$14,Vols!BD82,""))))</f>
        <v>2.1034814999999988E-2</v>
      </c>
    </row>
    <row r="83" spans="2:58" x14ac:dyDescent="0.25">
      <c r="B83" s="71">
        <f t="shared" si="52"/>
        <v>46901</v>
      </c>
      <c r="C83" s="78">
        <v>78.010000000000005</v>
      </c>
      <c r="D83" s="2"/>
      <c r="E83" s="79">
        <v>1.6525700000000001</v>
      </c>
      <c r="F83" s="79">
        <v>1.7932399999999999</v>
      </c>
      <c r="G83" s="79">
        <v>1.74038</v>
      </c>
      <c r="H83" s="80">
        <v>4.6371000000000002</v>
      </c>
      <c r="I83" s="83"/>
      <c r="J83" s="106">
        <v>46898</v>
      </c>
      <c r="K83" s="107">
        <v>1.5134700000000001</v>
      </c>
      <c r="L83" s="83"/>
      <c r="M83" s="68">
        <f t="shared" si="53"/>
        <v>232</v>
      </c>
      <c r="N83" s="69">
        <v>1.9672499999999999</v>
      </c>
      <c r="O83" s="68">
        <f t="shared" si="54"/>
        <v>233</v>
      </c>
      <c r="P83" s="69">
        <v>1.9673099999999999</v>
      </c>
      <c r="Q83" s="68">
        <f t="shared" si="55"/>
        <v>234</v>
      </c>
      <c r="R83" s="69">
        <v>1.9673099999999999</v>
      </c>
      <c r="S83" s="83"/>
      <c r="U83" s="71">
        <f>'Forward Curve'!$G83</f>
        <v>46901</v>
      </c>
      <c r="V83" s="84">
        <f t="shared" si="41"/>
        <v>0.78010000000000002</v>
      </c>
      <c r="W83" s="58"/>
      <c r="X83" s="58">
        <f t="shared" si="42"/>
        <v>1.6525700000000001E-2</v>
      </c>
      <c r="Y83" s="58">
        <f t="shared" si="43"/>
        <v>1.7932400000000001E-2</v>
      </c>
      <c r="Z83" s="58">
        <f t="shared" si="44"/>
        <v>1.7403800000000001E-2</v>
      </c>
      <c r="AA83" s="86">
        <f t="shared" si="45"/>
        <v>4.6371000000000002E-2</v>
      </c>
      <c r="AB83" s="86"/>
      <c r="AC83" s="113">
        <f t="shared" si="57"/>
        <v>44637</v>
      </c>
      <c r="AD83" s="114">
        <f t="shared" si="58"/>
        <v>1.4311999999999999E-3</v>
      </c>
      <c r="AE83" s="113">
        <f t="shared" si="59"/>
        <v>46901</v>
      </c>
      <c r="AF83" s="115">
        <f t="shared" si="56"/>
        <v>1.5134700000000001E-2</v>
      </c>
      <c r="AG83" s="3"/>
      <c r="AH83" s="2">
        <f>IF('Forward Curve'!$E$14=DataValidation!$A$2,Vols!$X83*(1-(SQRT(YEARFRAC($U$6,$U83,2))*(2*$V83))),IF('Forward Curve'!$E$14=DataValidation!$A$3,Vols!$Y83*(1-(SQRT(YEARFRAC($U$6,$U83,2))*(2*$V83))),IF('Forward Curve'!$E$14=DataValidation!$A$5,Vols!$X83*(1-(SQRT(YEARFRAC($U$6,$U83,2))*(2*$V83)))+0.03,IF('Forward Curve'!$E$14=DataValidation!$A$6,Vols!$AF83*(1-(SQRT(YEARFRAC($U$6,$U83,2))*(2*$V83))),IF('Forward Curve'!$E$14=DataValidation!$A$4,Vols!$Z83*(1-(SQRT(YEARFRAC($U$6,$U83,2))*(2*$V83))),IF('Forward Curve'!$E$14=DataValidation!$A$7,Vols!$AY83*(1-(SQRT(YEARFRAC($U$6,$U83,2))*(2*$V83))),""))))))</f>
        <v>-4.922336701646559E-2</v>
      </c>
      <c r="AI83" s="2">
        <f>IF('Forward Curve'!$E$14=DataValidation!$A$2,Vols!$X83*(1-(SQRT(YEARFRAC($U$6,$U83,2))*(1*$V83))),IF('Forward Curve'!$E$14=DataValidation!$A$3,Vols!$Y83*(1-(SQRT(YEARFRAC($U$6,$U83,2))*(1*$V83))),IF('Forward Curve'!$E$14=DataValidation!$A$5,Vols!$X83*(1-(SQRT(YEARFRAC($U$6,$U83,2))*(1*$V83)))+0.03,IF('Forward Curve'!$E$14=DataValidation!$A$6,Vols!$AF83*(1-(SQRT(YEARFRAC($U$6,$U83,2))*(1*$V83))),IF('Forward Curve'!$E$14=DataValidation!$A$4,Vols!$Z83*(1-(SQRT(YEARFRAC($U$6,$U83,2))*(1*$V83))),IF('Forward Curve'!$E$14=DataValidation!$A$7,Vols!$AY83*(1-(SQRT(YEARFRAC($U$6,$U83,2))*(1*$V83))),""))))))</f>
        <v>-1.6348833508232793E-2</v>
      </c>
      <c r="AJ83" s="2">
        <f>IF('Forward Curve'!$E$14=DataValidation!$A$2,Vols!$X83*(1+(SQRT(YEARFRAC($U$6,$U83,2))*(1*$V83))),IF('Forward Curve'!$E$14=DataValidation!$A$3,Vols!$Y83*(1+(SQRT(YEARFRAC($U$6,$U83,2))*(1*$V83))),IF('Forward Curve'!$E$14=DataValidation!$A$5,Vols!$X83*(1+(SQRT(YEARFRAC($U$6,$U83,2))*(1*$V83)))+0.03,IF('Forward Curve'!$E$14=DataValidation!$A$6,Vols!$AF83*(1+(SQRT(YEARFRAC($U$6,$U83,2))*(1*$V83))),IF('Forward Curve'!$E$14=DataValidation!$A$4,Vols!$Z83*(1+(SQRT(YEARFRAC($U$6,$U83,2))*(1*$V83))),IF('Forward Curve'!$E$14=DataValidation!$A$7,Vols!$AY83*(1+(SQRT(YEARFRAC($U$6,$U83,2))*(1*$V83))),""))))))</f>
        <v>4.9400233508232798E-2</v>
      </c>
      <c r="AK83" s="2">
        <f>IF('Forward Curve'!$E$14=DataValidation!$A$2,Vols!$X83*(1+(SQRT(YEARFRAC($U$6,$U83,2))*(2*$V83))),IF('Forward Curve'!$E$14=DataValidation!$A$3,Vols!$Y83*(1+(SQRT(YEARFRAC($U$6,$U83,2))*(2*$V83))),IF('Forward Curve'!$E$14=DataValidation!$A$5,Vols!$X83*(1+(SQRT(YEARFRAC($U$6,$U83,2))*(2*$V83)))+0.03,IF('Forward Curve'!$E$14=DataValidation!$A$6,Vols!$AF83*(1+(SQRT(YEARFRAC($U$6,$U83,2))*(2*$V83))),IF('Forward Curve'!$E$14=DataValidation!$A$4,Vols!$Z83*(1+(SQRT(YEARFRAC($U$6,$U83,2))*(2*$V83))),IF('Forward Curve'!$E$14=DataValidation!$A$7,Vols!$AY83*(1+(SQRT(YEARFRAC($U$6,$U83,2))*(2*$V83))),""))))))</f>
        <v>8.2274767016465591E-2</v>
      </c>
      <c r="AM83" s="117">
        <f t="shared" si="40"/>
        <v>2.5000000000000001E-2</v>
      </c>
      <c r="AN83" s="2">
        <f>IF('Forward Curve'!$E$14=DataValidation!$A$2,Vols!$AM83,IF('Forward Curve'!$E$14=DataValidation!$A$3,Vols!$AM83+(Vols!$Y83-Vols!$X83),IF('Forward Curve'!$E$14=DataValidation!$A$5,Vols!$AM83+(Vols!$AA83-Vols!$X83),IF('Forward Curve'!$E$14=DataValidation!$A$6,Vols!$AM83+(Vols!$AF83-Vols!$X83),IF('Forward Curve'!$E$14=DataValidation!$A$4,Vols!$AM83+(Vols!$Z83-Vols!$X83),IF('Forward Curve'!$E$14=DataValidation!$A$7,Vols!$AM83+(Vols!$AY83-Vols!$X83)))))))</f>
        <v>2.5000000000000001E-2</v>
      </c>
      <c r="AO83" s="2">
        <f>IF('Forward Curve'!$E$14=DataValidation!$A$2,$X83+0.0025,IF('Forward Curve'!$E$14=DataValidation!$A$3,$Y83+0.0025,IF('Forward Curve'!$E$14=DataValidation!$A$5,Vols!$AA83+0.0025,IF('Forward Curve'!$E$14=DataValidation!$A$6,Vols!$AF83+0.0025,IF('Forward Curve'!$E$14=DataValidation!$A$4,Vols!$Z83+0.0025,IF('Forward Curve'!$E$14=DataValidation!$A$7,Vols!$AY83+0.0025,""))))))</f>
        <v>1.90257E-2</v>
      </c>
      <c r="AP83" s="2">
        <f>IF('Forward Curve'!$E$14=DataValidation!$A$2,$X83+0.005,IF('Forward Curve'!$E$14=DataValidation!$A$3,$Y83+0.005,IF('Forward Curve'!$E$14=DataValidation!$A$5,Vols!$AA83+0.005,IF('Forward Curve'!$E$14=DataValidation!$A$6,Vols!$AF83+0.005,IF('Forward Curve'!$E$14=DataValidation!$A$4,Vols!$Z83+0.005,IF('Forward Curve'!$E$14=DataValidation!$A$7,Vols!$AY83+0.005,""))))))</f>
        <v>2.1525700000000002E-2</v>
      </c>
      <c r="AR83" s="58">
        <f>IF('Forward Curve'!$E$15=DataValidation!$B$2,Vols!$AK83,IF('Forward Curve'!$E$15=DataValidation!$B$3,Vols!$AJ83,IF('Forward Curve'!$E$15=DataValidation!$B$4,Vols!$AI83,IF('Forward Curve'!$E$15=DataValidation!$B$5,Vols!$AH83,IF('Forward Curve'!$E$15=DataValidation!$B$7,$AN83,IF('Forward Curve'!$E$15=DataValidation!$B$8,Vols!$AO83,IF('Forward Curve'!$E$15=DataValidation!$B$9,Vols!$AP83,"ERROR")))))))</f>
        <v>4.9400233508232798E-2</v>
      </c>
      <c r="AS83" s="58"/>
      <c r="AT83" s="59"/>
      <c r="AU83" s="68">
        <v>78</v>
      </c>
      <c r="AV83" s="70">
        <f t="shared" si="60"/>
        <v>46901</v>
      </c>
      <c r="AW83" s="87">
        <f t="shared" si="46"/>
        <v>1.7712000000000002E-2</v>
      </c>
      <c r="AY83" s="2">
        <f t="shared" si="47"/>
        <v>1.8551157499999991E-2</v>
      </c>
      <c r="BA83" s="3">
        <f t="shared" si="48"/>
        <v>1.3551157499999991E-2</v>
      </c>
      <c r="BB83" s="3">
        <f t="shared" si="49"/>
        <v>1.6051157499999993E-2</v>
      </c>
      <c r="BC83" s="3">
        <f t="shared" si="50"/>
        <v>2.105115749999999E-2</v>
      </c>
      <c r="BD83" s="3">
        <f t="shared" si="51"/>
        <v>2.3551157499999992E-2</v>
      </c>
      <c r="BF83" s="2">
        <f>IF('Forward Curve'!$E$16=DataValidation!$B$11,Vols!BA83,IF('Forward Curve'!$E$16=DataValidation!$B$12,Vols!BB83,IF('Forward Curve'!$E$16=DataValidation!$B$13,Vols!BC83,IF('Forward Curve'!$E$16=DataValidation!$B$14,Vols!BD83,""))))</f>
        <v>2.105115749999999E-2</v>
      </c>
    </row>
    <row r="84" spans="2:58" x14ac:dyDescent="0.25">
      <c r="B84" s="71">
        <f t="shared" si="52"/>
        <v>46932</v>
      </c>
      <c r="C84" s="78">
        <v>78.010000000000005</v>
      </c>
      <c r="D84" s="2"/>
      <c r="E84" s="79">
        <v>1.6525300000000001</v>
      </c>
      <c r="F84" s="79">
        <v>1.7932300000000001</v>
      </c>
      <c r="G84" s="79">
        <v>1.74038</v>
      </c>
      <c r="H84" s="80">
        <v>4.6295900000000003</v>
      </c>
      <c r="I84" s="83"/>
      <c r="J84" s="106">
        <v>46932</v>
      </c>
      <c r="K84" s="107">
        <v>1.5134700000000001</v>
      </c>
      <c r="L84" s="83"/>
      <c r="M84" s="68">
        <f t="shared" si="53"/>
        <v>235</v>
      </c>
      <c r="N84" s="69">
        <v>1.96736</v>
      </c>
      <c r="O84" s="68">
        <f t="shared" si="54"/>
        <v>236</v>
      </c>
      <c r="P84" s="69">
        <v>1.96736</v>
      </c>
      <c r="Q84" s="68">
        <f t="shared" si="55"/>
        <v>237</v>
      </c>
      <c r="R84" s="69">
        <v>1.9672499999999999</v>
      </c>
      <c r="S84" s="83"/>
      <c r="U84" s="71">
        <f>'Forward Curve'!$G84</f>
        <v>46932</v>
      </c>
      <c r="V84" s="84">
        <f t="shared" si="41"/>
        <v>0.78010000000000002</v>
      </c>
      <c r="W84" s="58"/>
      <c r="X84" s="58">
        <f t="shared" si="42"/>
        <v>1.65253E-2</v>
      </c>
      <c r="Y84" s="58">
        <f t="shared" si="43"/>
        <v>1.7932300000000002E-2</v>
      </c>
      <c r="Z84" s="58">
        <f t="shared" si="44"/>
        <v>1.7403800000000001E-2</v>
      </c>
      <c r="AA84" s="86">
        <f t="shared" si="45"/>
        <v>4.6295900000000001E-2</v>
      </c>
      <c r="AB84" s="86"/>
      <c r="AC84" s="113">
        <f t="shared" si="57"/>
        <v>44638</v>
      </c>
      <c r="AD84" s="114">
        <f t="shared" si="58"/>
        <v>1.4311999999999999E-3</v>
      </c>
      <c r="AE84" s="113">
        <f t="shared" si="59"/>
        <v>46932</v>
      </c>
      <c r="AF84" s="115">
        <f t="shared" si="56"/>
        <v>1.5134700000000001E-2</v>
      </c>
      <c r="AG84" s="3"/>
      <c r="AH84" s="2">
        <f>IF('Forward Curve'!$E$14=DataValidation!$A$2,Vols!$X84*(1-(SQRT(YEARFRAC($U$6,$U84,2))*(2*$V84))),IF('Forward Curve'!$E$14=DataValidation!$A$3,Vols!$Y84*(1-(SQRT(YEARFRAC($U$6,$U84,2))*(2*$V84))),IF('Forward Curve'!$E$14=DataValidation!$A$5,Vols!$X84*(1-(SQRT(YEARFRAC($U$6,$U84,2))*(2*$V84)))+0.03,IF('Forward Curve'!$E$14=DataValidation!$A$6,Vols!$AF84*(1-(SQRT(YEARFRAC($U$6,$U84,2))*(2*$V84))),IF('Forward Curve'!$E$14=DataValidation!$A$4,Vols!$Z84*(1-(SQRT(YEARFRAC($U$6,$U84,2))*(2*$V84))),IF('Forward Curve'!$E$14=DataValidation!$A$7,Vols!$AY84*(1-(SQRT(YEARFRAC($U$6,$U84,2))*(2*$V84))),""))))))</f>
        <v>-4.9656064638849549E-2</v>
      </c>
      <c r="AI84" s="2">
        <f>IF('Forward Curve'!$E$14=DataValidation!$A$2,Vols!$X84*(1-(SQRT(YEARFRAC($U$6,$U84,2))*(1*$V84))),IF('Forward Curve'!$E$14=DataValidation!$A$3,Vols!$Y84*(1-(SQRT(YEARFRAC($U$6,$U84,2))*(1*$V84))),IF('Forward Curve'!$E$14=DataValidation!$A$5,Vols!$X84*(1-(SQRT(YEARFRAC($U$6,$U84,2))*(1*$V84)))+0.03,IF('Forward Curve'!$E$14=DataValidation!$A$6,Vols!$AF84*(1-(SQRT(YEARFRAC($U$6,$U84,2))*(1*$V84))),IF('Forward Curve'!$E$14=DataValidation!$A$4,Vols!$Z84*(1-(SQRT(YEARFRAC($U$6,$U84,2))*(1*$V84))),IF('Forward Curve'!$E$14=DataValidation!$A$7,Vols!$AY84*(1-(SQRT(YEARFRAC($U$6,$U84,2))*(1*$V84))),""))))))</f>
        <v>-1.6565382319424775E-2</v>
      </c>
      <c r="AJ84" s="2">
        <f>IF('Forward Curve'!$E$14=DataValidation!$A$2,Vols!$X84*(1+(SQRT(YEARFRAC($U$6,$U84,2))*(1*$V84))),IF('Forward Curve'!$E$14=DataValidation!$A$3,Vols!$Y84*(1+(SQRT(YEARFRAC($U$6,$U84,2))*(1*$V84))),IF('Forward Curve'!$E$14=DataValidation!$A$5,Vols!$X84*(1+(SQRT(YEARFRAC($U$6,$U84,2))*(1*$V84)))+0.03,IF('Forward Curve'!$E$14=DataValidation!$A$6,Vols!$AF84*(1+(SQRT(YEARFRAC($U$6,$U84,2))*(1*$V84))),IF('Forward Curve'!$E$14=DataValidation!$A$4,Vols!$Z84*(1+(SQRT(YEARFRAC($U$6,$U84,2))*(1*$V84))),IF('Forward Curve'!$E$14=DataValidation!$A$7,Vols!$AY84*(1+(SQRT(YEARFRAC($U$6,$U84,2))*(1*$V84))),""))))))</f>
        <v>4.9615982319424774E-2</v>
      </c>
      <c r="AK84" s="2">
        <f>IF('Forward Curve'!$E$14=DataValidation!$A$2,Vols!$X84*(1+(SQRT(YEARFRAC($U$6,$U84,2))*(2*$V84))),IF('Forward Curve'!$E$14=DataValidation!$A$3,Vols!$Y84*(1+(SQRT(YEARFRAC($U$6,$U84,2))*(2*$V84))),IF('Forward Curve'!$E$14=DataValidation!$A$5,Vols!$X84*(1+(SQRT(YEARFRAC($U$6,$U84,2))*(2*$V84)))+0.03,IF('Forward Curve'!$E$14=DataValidation!$A$6,Vols!$AF84*(1+(SQRT(YEARFRAC($U$6,$U84,2))*(2*$V84))),IF('Forward Curve'!$E$14=DataValidation!$A$4,Vols!$Z84*(1+(SQRT(YEARFRAC($U$6,$U84,2))*(2*$V84))),IF('Forward Curve'!$E$14=DataValidation!$A$7,Vols!$AY84*(1+(SQRT(YEARFRAC($U$6,$U84,2))*(2*$V84))),""))))))</f>
        <v>8.2706664638849542E-2</v>
      </c>
      <c r="AM84" s="117">
        <f t="shared" si="40"/>
        <v>2.5000000000000001E-2</v>
      </c>
      <c r="AN84" s="2">
        <f>IF('Forward Curve'!$E$14=DataValidation!$A$2,Vols!$AM84,IF('Forward Curve'!$E$14=DataValidation!$A$3,Vols!$AM84+(Vols!$Y84-Vols!$X84),IF('Forward Curve'!$E$14=DataValidation!$A$5,Vols!$AM84+(Vols!$AA84-Vols!$X84),IF('Forward Curve'!$E$14=DataValidation!$A$6,Vols!$AM84+(Vols!$AF84-Vols!$X84),IF('Forward Curve'!$E$14=DataValidation!$A$4,Vols!$AM84+(Vols!$Z84-Vols!$X84),IF('Forward Curve'!$E$14=DataValidation!$A$7,Vols!$AM84+(Vols!$AY84-Vols!$X84)))))))</f>
        <v>2.5000000000000001E-2</v>
      </c>
      <c r="AO84" s="2">
        <f>IF('Forward Curve'!$E$14=DataValidation!$A$2,$X84+0.0025,IF('Forward Curve'!$E$14=DataValidation!$A$3,$Y84+0.0025,IF('Forward Curve'!$E$14=DataValidation!$A$5,Vols!$AA84+0.0025,IF('Forward Curve'!$E$14=DataValidation!$A$6,Vols!$AF84+0.0025,IF('Forward Curve'!$E$14=DataValidation!$A$4,Vols!$Z84+0.0025,IF('Forward Curve'!$E$14=DataValidation!$A$7,Vols!$AY84+0.0025,""))))))</f>
        <v>1.9025299999999998E-2</v>
      </c>
      <c r="AP84" s="2">
        <f>IF('Forward Curve'!$E$14=DataValidation!$A$2,$X84+0.005,IF('Forward Curve'!$E$14=DataValidation!$A$3,$Y84+0.005,IF('Forward Curve'!$E$14=DataValidation!$A$5,Vols!$AA84+0.005,IF('Forward Curve'!$E$14=DataValidation!$A$6,Vols!$AF84+0.005,IF('Forward Curve'!$E$14=DataValidation!$A$4,Vols!$Z84+0.005,IF('Forward Curve'!$E$14=DataValidation!$A$7,Vols!$AY84+0.005,""))))))</f>
        <v>2.1525300000000001E-2</v>
      </c>
      <c r="AR84" s="58">
        <f>IF('Forward Curve'!$E$15=DataValidation!$B$2,Vols!$AK84,IF('Forward Curve'!$E$15=DataValidation!$B$3,Vols!$AJ84,IF('Forward Curve'!$E$15=DataValidation!$B$4,Vols!$AI84,IF('Forward Curve'!$E$15=DataValidation!$B$5,Vols!$AH84,IF('Forward Curve'!$E$15=DataValidation!$B$7,$AN84,IF('Forward Curve'!$E$15=DataValidation!$B$8,Vols!$AO84,IF('Forward Curve'!$E$15=DataValidation!$B$9,Vols!$AP84,"ERROR")))))))</f>
        <v>4.9615982319424774E-2</v>
      </c>
      <c r="AS84" s="58"/>
      <c r="AT84" s="59"/>
      <c r="AU84" s="68">
        <v>79</v>
      </c>
      <c r="AV84" s="70">
        <f t="shared" si="60"/>
        <v>46932</v>
      </c>
      <c r="AW84" s="87">
        <f t="shared" si="46"/>
        <v>1.7711600000000001E-2</v>
      </c>
      <c r="AY84" s="2">
        <f t="shared" si="47"/>
        <v>1.8567504166666658E-2</v>
      </c>
      <c r="BA84" s="3">
        <f t="shared" si="48"/>
        <v>1.3567504166666657E-2</v>
      </c>
      <c r="BB84" s="3">
        <f t="shared" si="49"/>
        <v>1.6067504166666659E-2</v>
      </c>
      <c r="BC84" s="3">
        <f t="shared" si="50"/>
        <v>2.1067504166666657E-2</v>
      </c>
      <c r="BD84" s="3">
        <f t="shared" si="51"/>
        <v>2.3567504166666659E-2</v>
      </c>
      <c r="BF84" s="2">
        <f>IF('Forward Curve'!$E$16=DataValidation!$B$11,Vols!BA84,IF('Forward Curve'!$E$16=DataValidation!$B$12,Vols!BB84,IF('Forward Curve'!$E$16=DataValidation!$B$13,Vols!BC84,IF('Forward Curve'!$E$16=DataValidation!$B$14,Vols!BD84,""))))</f>
        <v>2.1067504166666657E-2</v>
      </c>
    </row>
    <row r="85" spans="2:58" x14ac:dyDescent="0.25">
      <c r="B85" s="71">
        <f t="shared" si="52"/>
        <v>46962</v>
      </c>
      <c r="C85" s="78">
        <v>78.010000000000005</v>
      </c>
      <c r="D85" s="2"/>
      <c r="E85" s="79">
        <v>1.6526400000000001</v>
      </c>
      <c r="F85" s="79">
        <v>1.79359</v>
      </c>
      <c r="G85" s="79">
        <v>1.74038</v>
      </c>
      <c r="H85" s="80">
        <v>4.6371599999999997</v>
      </c>
      <c r="I85" s="83"/>
      <c r="J85" s="106">
        <v>46961</v>
      </c>
      <c r="K85" s="107">
        <v>1.5134700000000001</v>
      </c>
      <c r="L85" s="83"/>
      <c r="M85" s="68">
        <f t="shared" si="53"/>
        <v>238</v>
      </c>
      <c r="N85" s="69">
        <v>1.9673099999999999</v>
      </c>
      <c r="O85" s="68">
        <f t="shared" si="54"/>
        <v>239</v>
      </c>
      <c r="P85" s="69">
        <v>1.90716</v>
      </c>
      <c r="Q85" s="68">
        <f t="shared" si="55"/>
        <v>240</v>
      </c>
      <c r="R85" s="69">
        <v>1.8313900000000001</v>
      </c>
      <c r="S85" s="83"/>
      <c r="U85" s="71">
        <f>'Forward Curve'!$G85</f>
        <v>46962</v>
      </c>
      <c r="V85" s="84">
        <f t="shared" si="41"/>
        <v>0.78010000000000002</v>
      </c>
      <c r="W85" s="58"/>
      <c r="X85" s="58">
        <f t="shared" si="42"/>
        <v>1.65264E-2</v>
      </c>
      <c r="Y85" s="58">
        <f t="shared" si="43"/>
        <v>1.7935900000000001E-2</v>
      </c>
      <c r="Z85" s="58">
        <f t="shared" si="44"/>
        <v>1.7403800000000001E-2</v>
      </c>
      <c r="AA85" s="86">
        <f t="shared" si="45"/>
        <v>4.6371599999999999E-2</v>
      </c>
      <c r="AB85" s="86"/>
      <c r="AC85" s="113">
        <f t="shared" si="57"/>
        <v>44639</v>
      </c>
      <c r="AD85" s="114">
        <f t="shared" si="58"/>
        <v>1.4311999999999999E-3</v>
      </c>
      <c r="AE85" s="113">
        <f t="shared" si="59"/>
        <v>46962</v>
      </c>
      <c r="AF85" s="115">
        <f t="shared" si="56"/>
        <v>1.5134700000000001E-2</v>
      </c>
      <c r="AG85" s="3"/>
      <c r="AH85" s="2">
        <f>IF('Forward Curve'!$E$14=DataValidation!$A$2,Vols!$X85*(1-(SQRT(YEARFRAC($U$6,$U85,2))*(2*$V85))),IF('Forward Curve'!$E$14=DataValidation!$A$3,Vols!$Y85*(1-(SQRT(YEARFRAC($U$6,$U85,2))*(2*$V85))),IF('Forward Curve'!$E$14=DataValidation!$A$5,Vols!$X85*(1-(SQRT(YEARFRAC($U$6,$U85,2))*(2*$V85)))+0.03,IF('Forward Curve'!$E$14=DataValidation!$A$6,Vols!$AF85*(1-(SQRT(YEARFRAC($U$6,$U85,2))*(2*$V85))),IF('Forward Curve'!$E$14=DataValidation!$A$4,Vols!$Z85*(1-(SQRT(YEARFRAC($U$6,$U85,2))*(2*$V85))),IF('Forward Curve'!$E$14=DataValidation!$A$7,Vols!$AY85*(1-(SQRT(YEARFRAC($U$6,$U85,2))*(2*$V85))),""))))))</f>
        <v>-5.0076598965009586E-2</v>
      </c>
      <c r="AI85" s="2">
        <f>IF('Forward Curve'!$E$14=DataValidation!$A$2,Vols!$X85*(1-(SQRT(YEARFRAC($U$6,$U85,2))*(1*$V85))),IF('Forward Curve'!$E$14=DataValidation!$A$3,Vols!$Y85*(1-(SQRT(YEARFRAC($U$6,$U85,2))*(1*$V85))),IF('Forward Curve'!$E$14=DataValidation!$A$5,Vols!$X85*(1-(SQRT(YEARFRAC($U$6,$U85,2))*(1*$V85)))+0.03,IF('Forward Curve'!$E$14=DataValidation!$A$6,Vols!$AF85*(1-(SQRT(YEARFRAC($U$6,$U85,2))*(1*$V85))),IF('Forward Curve'!$E$14=DataValidation!$A$4,Vols!$Z85*(1-(SQRT(YEARFRAC($U$6,$U85,2))*(1*$V85))),IF('Forward Curve'!$E$14=DataValidation!$A$7,Vols!$AY85*(1-(SQRT(YEARFRAC($U$6,$U85,2))*(1*$V85))),""))))))</f>
        <v>-1.6775099482504795E-2</v>
      </c>
      <c r="AJ85" s="2">
        <f>IF('Forward Curve'!$E$14=DataValidation!$A$2,Vols!$X85*(1+(SQRT(YEARFRAC($U$6,$U85,2))*(1*$V85))),IF('Forward Curve'!$E$14=DataValidation!$A$3,Vols!$Y85*(1+(SQRT(YEARFRAC($U$6,$U85,2))*(1*$V85))),IF('Forward Curve'!$E$14=DataValidation!$A$5,Vols!$X85*(1+(SQRT(YEARFRAC($U$6,$U85,2))*(1*$V85)))+0.03,IF('Forward Curve'!$E$14=DataValidation!$A$6,Vols!$AF85*(1+(SQRT(YEARFRAC($U$6,$U85,2))*(1*$V85))),IF('Forward Curve'!$E$14=DataValidation!$A$4,Vols!$Z85*(1+(SQRT(YEARFRAC($U$6,$U85,2))*(1*$V85))),IF('Forward Curve'!$E$14=DataValidation!$A$7,Vols!$AY85*(1+(SQRT(YEARFRAC($U$6,$U85,2))*(1*$V85))),""))))))</f>
        <v>4.9827899482504795E-2</v>
      </c>
      <c r="AK85" s="2">
        <f>IF('Forward Curve'!$E$14=DataValidation!$A$2,Vols!$X85*(1+(SQRT(YEARFRAC($U$6,$U85,2))*(2*$V85))),IF('Forward Curve'!$E$14=DataValidation!$A$3,Vols!$Y85*(1+(SQRT(YEARFRAC($U$6,$U85,2))*(2*$V85))),IF('Forward Curve'!$E$14=DataValidation!$A$5,Vols!$X85*(1+(SQRT(YEARFRAC($U$6,$U85,2))*(2*$V85)))+0.03,IF('Forward Curve'!$E$14=DataValidation!$A$6,Vols!$AF85*(1+(SQRT(YEARFRAC($U$6,$U85,2))*(2*$V85))),IF('Forward Curve'!$E$14=DataValidation!$A$4,Vols!$Z85*(1+(SQRT(YEARFRAC($U$6,$U85,2))*(2*$V85))),IF('Forward Curve'!$E$14=DataValidation!$A$7,Vols!$AY85*(1+(SQRT(YEARFRAC($U$6,$U85,2))*(2*$V85))),""))))))</f>
        <v>8.3129398965009593E-2</v>
      </c>
      <c r="AM85" s="117">
        <f t="shared" si="40"/>
        <v>2.5000000000000001E-2</v>
      </c>
      <c r="AN85" s="2">
        <f>IF('Forward Curve'!$E$14=DataValidation!$A$2,Vols!$AM85,IF('Forward Curve'!$E$14=DataValidation!$A$3,Vols!$AM85+(Vols!$Y85-Vols!$X85),IF('Forward Curve'!$E$14=DataValidation!$A$5,Vols!$AM85+(Vols!$AA85-Vols!$X85),IF('Forward Curve'!$E$14=DataValidation!$A$6,Vols!$AM85+(Vols!$AF85-Vols!$X85),IF('Forward Curve'!$E$14=DataValidation!$A$4,Vols!$AM85+(Vols!$Z85-Vols!$X85),IF('Forward Curve'!$E$14=DataValidation!$A$7,Vols!$AM85+(Vols!$AY85-Vols!$X85)))))))</f>
        <v>2.5000000000000001E-2</v>
      </c>
      <c r="AO85" s="2">
        <f>IF('Forward Curve'!$E$14=DataValidation!$A$2,$X85+0.0025,IF('Forward Curve'!$E$14=DataValidation!$A$3,$Y85+0.0025,IF('Forward Curve'!$E$14=DataValidation!$A$5,Vols!$AA85+0.0025,IF('Forward Curve'!$E$14=DataValidation!$A$6,Vols!$AF85+0.0025,IF('Forward Curve'!$E$14=DataValidation!$A$4,Vols!$Z85+0.0025,IF('Forward Curve'!$E$14=DataValidation!$A$7,Vols!$AY85+0.0025,""))))))</f>
        <v>1.9026399999999999E-2</v>
      </c>
      <c r="AP85" s="2">
        <f>IF('Forward Curve'!$E$14=DataValidation!$A$2,$X85+0.005,IF('Forward Curve'!$E$14=DataValidation!$A$3,$Y85+0.005,IF('Forward Curve'!$E$14=DataValidation!$A$5,Vols!$AA85+0.005,IF('Forward Curve'!$E$14=DataValidation!$A$6,Vols!$AF85+0.005,IF('Forward Curve'!$E$14=DataValidation!$A$4,Vols!$Z85+0.005,IF('Forward Curve'!$E$14=DataValidation!$A$7,Vols!$AY85+0.005,""))))))</f>
        <v>2.1526400000000001E-2</v>
      </c>
      <c r="AR85" s="58">
        <f>IF('Forward Curve'!$E$15=DataValidation!$B$2,Vols!$AK85,IF('Forward Curve'!$E$15=DataValidation!$B$3,Vols!$AJ85,IF('Forward Curve'!$E$15=DataValidation!$B$4,Vols!$AI85,IF('Forward Curve'!$E$15=DataValidation!$B$5,Vols!$AH85,IF('Forward Curve'!$E$15=DataValidation!$B$7,$AN85,IF('Forward Curve'!$E$15=DataValidation!$B$8,Vols!$AO85,IF('Forward Curve'!$E$15=DataValidation!$B$9,Vols!$AP85,"ERROR")))))))</f>
        <v>4.9827899482504795E-2</v>
      </c>
      <c r="AS85" s="58"/>
      <c r="AT85" s="59"/>
      <c r="AU85" s="68">
        <v>80</v>
      </c>
      <c r="AV85" s="70">
        <f t="shared" si="60"/>
        <v>46962</v>
      </c>
      <c r="AW85" s="87">
        <f t="shared" si="46"/>
        <v>1.7712000000000002E-2</v>
      </c>
      <c r="AY85" s="2">
        <f t="shared" si="47"/>
        <v>1.8583854166666657E-2</v>
      </c>
      <c r="BA85" s="3">
        <f t="shared" si="48"/>
        <v>1.3583854166666656E-2</v>
      </c>
      <c r="BB85" s="3">
        <f t="shared" si="49"/>
        <v>1.6083854166666658E-2</v>
      </c>
      <c r="BC85" s="3">
        <f t="shared" si="50"/>
        <v>2.1083854166666655E-2</v>
      </c>
      <c r="BD85" s="3">
        <f t="shared" si="51"/>
        <v>2.3583854166666657E-2</v>
      </c>
      <c r="BF85" s="2">
        <f>IF('Forward Curve'!$E$16=DataValidation!$B$11,Vols!BA85,IF('Forward Curve'!$E$16=DataValidation!$B$12,Vols!BB85,IF('Forward Curve'!$E$16=DataValidation!$B$13,Vols!BC85,IF('Forward Curve'!$E$16=DataValidation!$B$14,Vols!BD85,""))))</f>
        <v>2.1083854166666655E-2</v>
      </c>
    </row>
    <row r="86" spans="2:58" x14ac:dyDescent="0.25">
      <c r="B86" s="71">
        <f t="shared" si="52"/>
        <v>46993</v>
      </c>
      <c r="C86" s="78">
        <v>78.010000000000005</v>
      </c>
      <c r="D86" s="2"/>
      <c r="E86" s="79">
        <v>1.6525300000000001</v>
      </c>
      <c r="F86" s="79">
        <v>1.79369</v>
      </c>
      <c r="G86" s="79">
        <v>1.7403299999999999</v>
      </c>
      <c r="H86" s="80">
        <v>4.6370500000000003</v>
      </c>
      <c r="I86" s="83"/>
      <c r="J86" s="106">
        <v>46993</v>
      </c>
      <c r="K86" s="107">
        <v>1.5134399999999999</v>
      </c>
      <c r="L86" s="83"/>
      <c r="M86" s="83"/>
      <c r="N86" s="83"/>
      <c r="O86" s="83"/>
      <c r="P86" s="83"/>
      <c r="Q86" s="83"/>
      <c r="R86" s="83"/>
      <c r="S86" s="83"/>
      <c r="U86" s="71">
        <f>'Forward Curve'!$G86</f>
        <v>46993</v>
      </c>
      <c r="V86" s="84">
        <f t="shared" si="41"/>
        <v>0.78010000000000002</v>
      </c>
      <c r="W86" s="58"/>
      <c r="X86" s="58">
        <f t="shared" si="42"/>
        <v>1.65253E-2</v>
      </c>
      <c r="Y86" s="58">
        <f t="shared" si="43"/>
        <v>1.7936899999999999E-2</v>
      </c>
      <c r="Z86" s="58">
        <f t="shared" si="44"/>
        <v>1.74033E-2</v>
      </c>
      <c r="AA86" s="86">
        <f t="shared" si="45"/>
        <v>4.6370500000000002E-2</v>
      </c>
      <c r="AB86" s="86"/>
      <c r="AC86" s="113">
        <f t="shared" si="57"/>
        <v>44640</v>
      </c>
      <c r="AD86" s="114">
        <f t="shared" si="58"/>
        <v>1.4311999999999999E-3</v>
      </c>
      <c r="AE86" s="113">
        <f t="shared" si="59"/>
        <v>46993</v>
      </c>
      <c r="AF86" s="115">
        <f t="shared" si="56"/>
        <v>1.5134399999999999E-2</v>
      </c>
      <c r="AG86" s="3"/>
      <c r="AH86" s="2">
        <f>IF('Forward Curve'!$E$14=DataValidation!$A$2,Vols!$X86*(1-(SQRT(YEARFRAC($U$6,$U86,2))*(2*$V86))),IF('Forward Curve'!$E$14=DataValidation!$A$3,Vols!$Y86*(1-(SQRT(YEARFRAC($U$6,$U86,2))*(2*$V86))),IF('Forward Curve'!$E$14=DataValidation!$A$5,Vols!$X86*(1-(SQRT(YEARFRAC($U$6,$U86,2))*(2*$V86)))+0.03,IF('Forward Curve'!$E$14=DataValidation!$A$6,Vols!$AF86*(1-(SQRT(YEARFRAC($U$6,$U86,2))*(2*$V86))),IF('Forward Curve'!$E$14=DataValidation!$A$4,Vols!$Z86*(1-(SQRT(YEARFRAC($U$6,$U86,2))*(2*$V86))),IF('Forward Curve'!$E$14=DataValidation!$A$7,Vols!$AY86*(1-(SQRT(YEARFRAC($U$6,$U86,2))*(2*$V86))),""))))))</f>
        <v>-5.0501645737272179E-2</v>
      </c>
      <c r="AI86" s="2">
        <f>IF('Forward Curve'!$E$14=DataValidation!$A$2,Vols!$X86*(1-(SQRT(YEARFRAC($U$6,$U86,2))*(1*$V86))),IF('Forward Curve'!$E$14=DataValidation!$A$3,Vols!$Y86*(1-(SQRT(YEARFRAC($U$6,$U86,2))*(1*$V86))),IF('Forward Curve'!$E$14=DataValidation!$A$5,Vols!$X86*(1-(SQRT(YEARFRAC($U$6,$U86,2))*(1*$V86)))+0.03,IF('Forward Curve'!$E$14=DataValidation!$A$6,Vols!$AF86*(1-(SQRT(YEARFRAC($U$6,$U86,2))*(1*$V86))),IF('Forward Curve'!$E$14=DataValidation!$A$4,Vols!$Z86*(1-(SQRT(YEARFRAC($U$6,$U86,2))*(1*$V86))),IF('Forward Curve'!$E$14=DataValidation!$A$7,Vols!$AY86*(1-(SQRT(YEARFRAC($U$6,$U86,2))*(1*$V86))),""))))))</f>
        <v>-1.6988172868636089E-2</v>
      </c>
      <c r="AJ86" s="2">
        <f>IF('Forward Curve'!$E$14=DataValidation!$A$2,Vols!$X86*(1+(SQRT(YEARFRAC($U$6,$U86,2))*(1*$V86))),IF('Forward Curve'!$E$14=DataValidation!$A$3,Vols!$Y86*(1+(SQRT(YEARFRAC($U$6,$U86,2))*(1*$V86))),IF('Forward Curve'!$E$14=DataValidation!$A$5,Vols!$X86*(1+(SQRT(YEARFRAC($U$6,$U86,2))*(1*$V86)))+0.03,IF('Forward Curve'!$E$14=DataValidation!$A$6,Vols!$AF86*(1+(SQRT(YEARFRAC($U$6,$U86,2))*(1*$V86))),IF('Forward Curve'!$E$14=DataValidation!$A$4,Vols!$Z86*(1+(SQRT(YEARFRAC($U$6,$U86,2))*(1*$V86))),IF('Forward Curve'!$E$14=DataValidation!$A$7,Vols!$AY86*(1+(SQRT(YEARFRAC($U$6,$U86,2))*(1*$V86))),""))))))</f>
        <v>5.0038772868636089E-2</v>
      </c>
      <c r="AK86" s="2">
        <f>IF('Forward Curve'!$E$14=DataValidation!$A$2,Vols!$X86*(1+(SQRT(YEARFRAC($U$6,$U86,2))*(2*$V86))),IF('Forward Curve'!$E$14=DataValidation!$A$3,Vols!$Y86*(1+(SQRT(YEARFRAC($U$6,$U86,2))*(2*$V86))),IF('Forward Curve'!$E$14=DataValidation!$A$5,Vols!$X86*(1+(SQRT(YEARFRAC($U$6,$U86,2))*(2*$V86)))+0.03,IF('Forward Curve'!$E$14=DataValidation!$A$6,Vols!$AF86*(1+(SQRT(YEARFRAC($U$6,$U86,2))*(2*$V86))),IF('Forward Curve'!$E$14=DataValidation!$A$4,Vols!$Z86*(1+(SQRT(YEARFRAC($U$6,$U86,2))*(2*$V86))),IF('Forward Curve'!$E$14=DataValidation!$A$7,Vols!$AY86*(1+(SQRT(YEARFRAC($U$6,$U86,2))*(2*$V86))),""))))))</f>
        <v>8.3552245737272185E-2</v>
      </c>
      <c r="AM86" s="117">
        <f t="shared" si="40"/>
        <v>2.5000000000000001E-2</v>
      </c>
      <c r="AN86" s="2">
        <f>IF('Forward Curve'!$E$14=DataValidation!$A$2,Vols!$AM86,IF('Forward Curve'!$E$14=DataValidation!$A$3,Vols!$AM86+(Vols!$Y86-Vols!$X86),IF('Forward Curve'!$E$14=DataValidation!$A$5,Vols!$AM86+(Vols!$AA86-Vols!$X86),IF('Forward Curve'!$E$14=DataValidation!$A$6,Vols!$AM86+(Vols!$AF86-Vols!$X86),IF('Forward Curve'!$E$14=DataValidation!$A$4,Vols!$AM86+(Vols!$Z86-Vols!$X86),IF('Forward Curve'!$E$14=DataValidation!$A$7,Vols!$AM86+(Vols!$AY86-Vols!$X86)))))))</f>
        <v>2.5000000000000001E-2</v>
      </c>
      <c r="AO86" s="2">
        <f>IF('Forward Curve'!$E$14=DataValidation!$A$2,$X86+0.0025,IF('Forward Curve'!$E$14=DataValidation!$A$3,$Y86+0.0025,IF('Forward Curve'!$E$14=DataValidation!$A$5,Vols!$AA86+0.0025,IF('Forward Curve'!$E$14=DataValidation!$A$6,Vols!$AF86+0.0025,IF('Forward Curve'!$E$14=DataValidation!$A$4,Vols!$Z86+0.0025,IF('Forward Curve'!$E$14=DataValidation!$A$7,Vols!$AY86+0.0025,""))))))</f>
        <v>1.9025299999999998E-2</v>
      </c>
      <c r="AP86" s="2">
        <f>IF('Forward Curve'!$E$14=DataValidation!$A$2,$X86+0.005,IF('Forward Curve'!$E$14=DataValidation!$A$3,$Y86+0.005,IF('Forward Curve'!$E$14=DataValidation!$A$5,Vols!$AA86+0.005,IF('Forward Curve'!$E$14=DataValidation!$A$6,Vols!$AF86+0.005,IF('Forward Curve'!$E$14=DataValidation!$A$4,Vols!$Z86+0.005,IF('Forward Curve'!$E$14=DataValidation!$A$7,Vols!$AY86+0.005,""))))))</f>
        <v>2.1525300000000001E-2</v>
      </c>
      <c r="AR86" s="58">
        <f>IF('Forward Curve'!$E$15=DataValidation!$B$2,Vols!$AK86,IF('Forward Curve'!$E$15=DataValidation!$B$3,Vols!$AJ86,IF('Forward Curve'!$E$15=DataValidation!$B$4,Vols!$AI86,IF('Forward Curve'!$E$15=DataValidation!$B$5,Vols!$AH86,IF('Forward Curve'!$E$15=DataValidation!$B$7,$AN86,IF('Forward Curve'!$E$15=DataValidation!$B$8,Vols!$AO86,IF('Forward Curve'!$E$15=DataValidation!$B$9,Vols!$AP86,"ERROR")))))))</f>
        <v>5.0038772868636089E-2</v>
      </c>
      <c r="AS86" s="58"/>
      <c r="AU86" s="68">
        <v>81</v>
      </c>
      <c r="AV86" s="70">
        <f t="shared" si="60"/>
        <v>46993</v>
      </c>
      <c r="AW86" s="87">
        <f t="shared" si="46"/>
        <v>1.7711600000000001E-2</v>
      </c>
      <c r="AY86" s="2">
        <f t="shared" si="47"/>
        <v>1.8600196666666655E-2</v>
      </c>
      <c r="BA86" s="3">
        <f t="shared" si="48"/>
        <v>1.3600196666666654E-2</v>
      </c>
      <c r="BB86" s="3">
        <f t="shared" si="49"/>
        <v>1.6100196666666657E-2</v>
      </c>
      <c r="BC86" s="3">
        <f t="shared" si="50"/>
        <v>2.1100196666666654E-2</v>
      </c>
      <c r="BD86" s="3">
        <f t="shared" si="51"/>
        <v>2.3600196666666656E-2</v>
      </c>
      <c r="BF86" s="2">
        <f>IF('Forward Curve'!$E$16=DataValidation!$B$11,Vols!BA86,IF('Forward Curve'!$E$16=DataValidation!$B$12,Vols!BB86,IF('Forward Curve'!$E$16=DataValidation!$B$13,Vols!BC86,IF('Forward Curve'!$E$16=DataValidation!$B$14,Vols!BD86,""))))</f>
        <v>2.1100196666666654E-2</v>
      </c>
    </row>
    <row r="87" spans="2:58" x14ac:dyDescent="0.25">
      <c r="B87" s="71">
        <f t="shared" si="52"/>
        <v>47024</v>
      </c>
      <c r="C87" s="78">
        <v>78.010000000000005</v>
      </c>
      <c r="D87" s="2"/>
      <c r="E87" s="79">
        <v>1.6525300000000001</v>
      </c>
      <c r="F87" s="79">
        <v>1.7935300000000001</v>
      </c>
      <c r="G87" s="79">
        <v>1.74038</v>
      </c>
      <c r="H87" s="80">
        <v>4.6284000000000001</v>
      </c>
      <c r="I87" s="83"/>
      <c r="J87" s="106">
        <v>47023</v>
      </c>
      <c r="K87" s="107">
        <v>1.5134700000000001</v>
      </c>
      <c r="L87" s="83"/>
      <c r="M87" s="83"/>
      <c r="N87" s="83"/>
      <c r="O87" s="83"/>
      <c r="P87" s="83"/>
      <c r="Q87" s="83"/>
      <c r="R87" s="83"/>
      <c r="S87" s="83"/>
      <c r="U87" s="71">
        <f>'Forward Curve'!$G87</f>
        <v>47024</v>
      </c>
      <c r="V87" s="84">
        <f t="shared" si="41"/>
        <v>0.78010000000000002</v>
      </c>
      <c r="W87" s="58"/>
      <c r="X87" s="58">
        <f t="shared" si="42"/>
        <v>1.65253E-2</v>
      </c>
      <c r="Y87" s="58">
        <f t="shared" si="43"/>
        <v>1.7935300000000001E-2</v>
      </c>
      <c r="Z87" s="58">
        <f t="shared" si="44"/>
        <v>1.7403800000000001E-2</v>
      </c>
      <c r="AA87" s="86">
        <f t="shared" si="45"/>
        <v>4.6283999999999999E-2</v>
      </c>
      <c r="AB87" s="86"/>
      <c r="AC87" s="113">
        <f t="shared" si="57"/>
        <v>44641</v>
      </c>
      <c r="AD87" s="114">
        <f t="shared" si="58"/>
        <v>1.4311999999999999E-3</v>
      </c>
      <c r="AE87" s="113">
        <f t="shared" si="59"/>
        <v>47024</v>
      </c>
      <c r="AF87" s="115">
        <f t="shared" si="56"/>
        <v>1.5134700000000001E-2</v>
      </c>
      <c r="AG87" s="3"/>
      <c r="AH87" s="2">
        <f>IF('Forward Curve'!$E$14=DataValidation!$A$2,Vols!$X87*(1-(SQRT(YEARFRAC($U$6,$U87,2))*(2*$V87))),IF('Forward Curve'!$E$14=DataValidation!$A$3,Vols!$Y87*(1-(SQRT(YEARFRAC($U$6,$U87,2))*(2*$V87))),IF('Forward Curve'!$E$14=DataValidation!$A$5,Vols!$X87*(1-(SQRT(YEARFRAC($U$6,$U87,2))*(2*$V87)))+0.03,IF('Forward Curve'!$E$14=DataValidation!$A$6,Vols!$AF87*(1-(SQRT(YEARFRAC($U$6,$U87,2))*(2*$V87))),IF('Forward Curve'!$E$14=DataValidation!$A$4,Vols!$Z87*(1-(SQRT(YEARFRAC($U$6,$U87,2))*(2*$V87))),IF('Forward Curve'!$E$14=DataValidation!$A$7,Vols!$AY87*(1-(SQRT(YEARFRAC($U$6,$U87,2))*(2*$V87))),""))))))</f>
        <v>-5.0927305104513723E-2</v>
      </c>
      <c r="AI87" s="2">
        <f>IF('Forward Curve'!$E$14=DataValidation!$A$2,Vols!$X87*(1-(SQRT(YEARFRAC($U$6,$U87,2))*(1*$V87))),IF('Forward Curve'!$E$14=DataValidation!$A$3,Vols!$Y87*(1-(SQRT(YEARFRAC($U$6,$U87,2))*(1*$V87))),IF('Forward Curve'!$E$14=DataValidation!$A$5,Vols!$X87*(1-(SQRT(YEARFRAC($U$6,$U87,2))*(1*$V87)))+0.03,IF('Forward Curve'!$E$14=DataValidation!$A$6,Vols!$AF87*(1-(SQRT(YEARFRAC($U$6,$U87,2))*(1*$V87))),IF('Forward Curve'!$E$14=DataValidation!$A$4,Vols!$Z87*(1-(SQRT(YEARFRAC($U$6,$U87,2))*(1*$V87))),IF('Forward Curve'!$E$14=DataValidation!$A$7,Vols!$AY87*(1-(SQRT(YEARFRAC($U$6,$U87,2))*(1*$V87))),""))))))</f>
        <v>-1.7201002552256862E-2</v>
      </c>
      <c r="AJ87" s="2">
        <f>IF('Forward Curve'!$E$14=DataValidation!$A$2,Vols!$X87*(1+(SQRT(YEARFRAC($U$6,$U87,2))*(1*$V87))),IF('Forward Curve'!$E$14=DataValidation!$A$3,Vols!$Y87*(1+(SQRT(YEARFRAC($U$6,$U87,2))*(1*$V87))),IF('Forward Curve'!$E$14=DataValidation!$A$5,Vols!$X87*(1+(SQRT(YEARFRAC($U$6,$U87,2))*(1*$V87)))+0.03,IF('Forward Curve'!$E$14=DataValidation!$A$6,Vols!$AF87*(1+(SQRT(YEARFRAC($U$6,$U87,2))*(1*$V87))),IF('Forward Curve'!$E$14=DataValidation!$A$4,Vols!$Z87*(1+(SQRT(YEARFRAC($U$6,$U87,2))*(1*$V87))),IF('Forward Curve'!$E$14=DataValidation!$A$7,Vols!$AY87*(1+(SQRT(YEARFRAC($U$6,$U87,2))*(1*$V87))),""))))))</f>
        <v>5.0251602552256865E-2</v>
      </c>
      <c r="AK87" s="2">
        <f>IF('Forward Curve'!$E$14=DataValidation!$A$2,Vols!$X87*(1+(SQRT(YEARFRAC($U$6,$U87,2))*(2*$V87))),IF('Forward Curve'!$E$14=DataValidation!$A$3,Vols!$Y87*(1+(SQRT(YEARFRAC($U$6,$U87,2))*(2*$V87))),IF('Forward Curve'!$E$14=DataValidation!$A$5,Vols!$X87*(1+(SQRT(YEARFRAC($U$6,$U87,2))*(2*$V87)))+0.03,IF('Forward Curve'!$E$14=DataValidation!$A$6,Vols!$AF87*(1+(SQRT(YEARFRAC($U$6,$U87,2))*(2*$V87))),IF('Forward Curve'!$E$14=DataValidation!$A$4,Vols!$Z87*(1+(SQRT(YEARFRAC($U$6,$U87,2))*(2*$V87))),IF('Forward Curve'!$E$14=DataValidation!$A$7,Vols!$AY87*(1+(SQRT(YEARFRAC($U$6,$U87,2))*(2*$V87))),""))))))</f>
        <v>8.3977905104513723E-2</v>
      </c>
      <c r="AM87" s="117">
        <f t="shared" si="40"/>
        <v>2.5000000000000001E-2</v>
      </c>
      <c r="AN87" s="2">
        <f>IF('Forward Curve'!$E$14=DataValidation!$A$2,Vols!$AM87,IF('Forward Curve'!$E$14=DataValidation!$A$3,Vols!$AM87+(Vols!$Y87-Vols!$X87),IF('Forward Curve'!$E$14=DataValidation!$A$5,Vols!$AM87+(Vols!$AA87-Vols!$X87),IF('Forward Curve'!$E$14=DataValidation!$A$6,Vols!$AM87+(Vols!$AF87-Vols!$X87),IF('Forward Curve'!$E$14=DataValidation!$A$4,Vols!$AM87+(Vols!$Z87-Vols!$X87),IF('Forward Curve'!$E$14=DataValidation!$A$7,Vols!$AM87+(Vols!$AY87-Vols!$X87)))))))</f>
        <v>2.5000000000000001E-2</v>
      </c>
      <c r="AO87" s="2">
        <f>IF('Forward Curve'!$E$14=DataValidation!$A$2,$X87+0.0025,IF('Forward Curve'!$E$14=DataValidation!$A$3,$Y87+0.0025,IF('Forward Curve'!$E$14=DataValidation!$A$5,Vols!$AA87+0.0025,IF('Forward Curve'!$E$14=DataValidation!$A$6,Vols!$AF87+0.0025,IF('Forward Curve'!$E$14=DataValidation!$A$4,Vols!$Z87+0.0025,IF('Forward Curve'!$E$14=DataValidation!$A$7,Vols!$AY87+0.0025,""))))))</f>
        <v>1.9025299999999998E-2</v>
      </c>
      <c r="AP87" s="2">
        <f>IF('Forward Curve'!$E$14=DataValidation!$A$2,$X87+0.005,IF('Forward Curve'!$E$14=DataValidation!$A$3,$Y87+0.005,IF('Forward Curve'!$E$14=DataValidation!$A$5,Vols!$AA87+0.005,IF('Forward Curve'!$E$14=DataValidation!$A$6,Vols!$AF87+0.005,IF('Forward Curve'!$E$14=DataValidation!$A$4,Vols!$Z87+0.005,IF('Forward Curve'!$E$14=DataValidation!$A$7,Vols!$AY87+0.005,""))))))</f>
        <v>2.1525300000000001E-2</v>
      </c>
      <c r="AR87" s="58">
        <f>IF('Forward Curve'!$E$15=DataValidation!$B$2,Vols!$AK87,IF('Forward Curve'!$E$15=DataValidation!$B$3,Vols!$AJ87,IF('Forward Curve'!$E$15=DataValidation!$B$4,Vols!$AI87,IF('Forward Curve'!$E$15=DataValidation!$B$5,Vols!$AH87,IF('Forward Curve'!$E$15=DataValidation!$B$7,$AN87,IF('Forward Curve'!$E$15=DataValidation!$B$8,Vols!$AO87,IF('Forward Curve'!$E$15=DataValidation!$B$9,Vols!$AP87,"ERROR")))))))</f>
        <v>5.0251602552256865E-2</v>
      </c>
      <c r="AS87" s="58"/>
      <c r="AU87" s="68">
        <v>82</v>
      </c>
      <c r="AV87" s="70">
        <f t="shared" si="60"/>
        <v>47024</v>
      </c>
      <c r="AW87" s="87">
        <f t="shared" si="46"/>
        <v>1.77112E-2</v>
      </c>
      <c r="AY87" s="2">
        <f t="shared" si="47"/>
        <v>1.8616542499999989E-2</v>
      </c>
      <c r="BA87" s="3">
        <f t="shared" si="48"/>
        <v>1.3616542499999988E-2</v>
      </c>
      <c r="BB87" s="3">
        <f t="shared" si="49"/>
        <v>1.611654249999999E-2</v>
      </c>
      <c r="BC87" s="3">
        <f t="shared" si="50"/>
        <v>2.1116542499999988E-2</v>
      </c>
      <c r="BD87" s="3">
        <f t="shared" si="51"/>
        <v>2.361654249999999E-2</v>
      </c>
      <c r="BF87" s="2">
        <f>IF('Forward Curve'!$E$16=DataValidation!$B$11,Vols!BA87,IF('Forward Curve'!$E$16=DataValidation!$B$12,Vols!BB87,IF('Forward Curve'!$E$16=DataValidation!$B$13,Vols!BC87,IF('Forward Curve'!$E$16=DataValidation!$B$14,Vols!BD87,""))))</f>
        <v>2.1116542499999988E-2</v>
      </c>
    </row>
    <row r="88" spans="2:58" x14ac:dyDescent="0.25">
      <c r="B88" s="71">
        <f t="shared" si="52"/>
        <v>47054</v>
      </c>
      <c r="C88" s="78">
        <v>78.27</v>
      </c>
      <c r="D88" s="2"/>
      <c r="E88" s="79">
        <v>1.65249</v>
      </c>
      <c r="F88" s="79">
        <v>1.8077000000000001</v>
      </c>
      <c r="G88" s="79">
        <v>1.74038</v>
      </c>
      <c r="H88" s="80">
        <v>4.63687</v>
      </c>
      <c r="I88" s="83"/>
      <c r="J88" s="106">
        <v>47052</v>
      </c>
      <c r="K88" s="107">
        <v>1.5134700000000001</v>
      </c>
      <c r="L88" s="83"/>
      <c r="M88" s="83"/>
      <c r="N88" s="83"/>
      <c r="O88" s="83"/>
      <c r="P88" s="83"/>
      <c r="Q88" s="83"/>
      <c r="R88" s="83"/>
      <c r="S88" s="83"/>
      <c r="U88" s="71">
        <f>'Forward Curve'!$G88</f>
        <v>47054</v>
      </c>
      <c r="V88" s="84">
        <f t="shared" si="41"/>
        <v>0.78269999999999995</v>
      </c>
      <c r="W88" s="58"/>
      <c r="X88" s="58">
        <f t="shared" si="42"/>
        <v>1.6524899999999999E-2</v>
      </c>
      <c r="Y88" s="58">
        <f t="shared" si="43"/>
        <v>1.8076999999999999E-2</v>
      </c>
      <c r="Z88" s="58">
        <f t="shared" si="44"/>
        <v>1.7403800000000001E-2</v>
      </c>
      <c r="AA88" s="86">
        <f t="shared" si="45"/>
        <v>4.6368699999999999E-2</v>
      </c>
      <c r="AB88" s="86"/>
      <c r="AC88" s="113">
        <f t="shared" si="57"/>
        <v>44642</v>
      </c>
      <c r="AD88" s="114">
        <f t="shared" si="58"/>
        <v>1.4311999999999999E-3</v>
      </c>
      <c r="AE88" s="113">
        <f t="shared" si="59"/>
        <v>47054</v>
      </c>
      <c r="AF88" s="115">
        <f t="shared" si="56"/>
        <v>1.5134700000000001E-2</v>
      </c>
      <c r="AG88" s="3"/>
      <c r="AH88" s="2">
        <f>IF('Forward Curve'!$E$14=DataValidation!$A$2,Vols!$X88*(1-(SQRT(YEARFRAC($U$6,$U88,2))*(2*$V88))),IF('Forward Curve'!$E$14=DataValidation!$A$3,Vols!$Y88*(1-(SQRT(YEARFRAC($U$6,$U88,2))*(2*$V88))),IF('Forward Curve'!$E$14=DataValidation!$A$5,Vols!$X88*(1-(SQRT(YEARFRAC($U$6,$U88,2))*(2*$V88)))+0.03,IF('Forward Curve'!$E$14=DataValidation!$A$6,Vols!$AF88*(1-(SQRT(YEARFRAC($U$6,$U88,2))*(2*$V88))),IF('Forward Curve'!$E$14=DataValidation!$A$4,Vols!$Z88*(1-(SQRT(YEARFRAC($U$6,$U88,2))*(2*$V88))),IF('Forward Curve'!$E$14=DataValidation!$A$7,Vols!$AY88*(1-(SQRT(YEARFRAC($U$6,$U88,2))*(2*$V88))),""))))))</f>
        <v>-5.1561621001111217E-2</v>
      </c>
      <c r="AI88" s="2">
        <f>IF('Forward Curve'!$E$14=DataValidation!$A$2,Vols!$X88*(1-(SQRT(YEARFRAC($U$6,$U88,2))*(1*$V88))),IF('Forward Curve'!$E$14=DataValidation!$A$3,Vols!$Y88*(1-(SQRT(YEARFRAC($U$6,$U88,2))*(1*$V88))),IF('Forward Curve'!$E$14=DataValidation!$A$5,Vols!$X88*(1-(SQRT(YEARFRAC($U$6,$U88,2))*(1*$V88)))+0.03,IF('Forward Curve'!$E$14=DataValidation!$A$6,Vols!$AF88*(1-(SQRT(YEARFRAC($U$6,$U88,2))*(1*$V88))),IF('Forward Curve'!$E$14=DataValidation!$A$4,Vols!$Z88*(1-(SQRT(YEARFRAC($U$6,$U88,2))*(1*$V88))),IF('Forward Curve'!$E$14=DataValidation!$A$7,Vols!$AY88*(1-(SQRT(YEARFRAC($U$6,$U88,2))*(1*$V88))),""))))))</f>
        <v>-1.7518360500555608E-2</v>
      </c>
      <c r="AJ88" s="2">
        <f>IF('Forward Curve'!$E$14=DataValidation!$A$2,Vols!$X88*(1+(SQRT(YEARFRAC($U$6,$U88,2))*(1*$V88))),IF('Forward Curve'!$E$14=DataValidation!$A$3,Vols!$Y88*(1+(SQRT(YEARFRAC($U$6,$U88,2))*(1*$V88))),IF('Forward Curve'!$E$14=DataValidation!$A$5,Vols!$X88*(1+(SQRT(YEARFRAC($U$6,$U88,2))*(1*$V88)))+0.03,IF('Forward Curve'!$E$14=DataValidation!$A$6,Vols!$AF88*(1+(SQRT(YEARFRAC($U$6,$U88,2))*(1*$V88))),IF('Forward Curve'!$E$14=DataValidation!$A$4,Vols!$Z88*(1+(SQRT(YEARFRAC($U$6,$U88,2))*(1*$V88))),IF('Forward Curve'!$E$14=DataValidation!$A$7,Vols!$AY88*(1+(SQRT(YEARFRAC($U$6,$U88,2))*(1*$V88))),""))))))</f>
        <v>5.0568160500555605E-2</v>
      </c>
      <c r="AK88" s="2">
        <f>IF('Forward Curve'!$E$14=DataValidation!$A$2,Vols!$X88*(1+(SQRT(YEARFRAC($U$6,$U88,2))*(2*$V88))),IF('Forward Curve'!$E$14=DataValidation!$A$3,Vols!$Y88*(1+(SQRT(YEARFRAC($U$6,$U88,2))*(2*$V88))),IF('Forward Curve'!$E$14=DataValidation!$A$5,Vols!$X88*(1+(SQRT(YEARFRAC($U$6,$U88,2))*(2*$V88)))+0.03,IF('Forward Curve'!$E$14=DataValidation!$A$6,Vols!$AF88*(1+(SQRT(YEARFRAC($U$6,$U88,2))*(2*$V88))),IF('Forward Curve'!$E$14=DataValidation!$A$4,Vols!$Z88*(1+(SQRT(YEARFRAC($U$6,$U88,2))*(2*$V88))),IF('Forward Curve'!$E$14=DataValidation!$A$7,Vols!$AY88*(1+(SQRT(YEARFRAC($U$6,$U88,2))*(2*$V88))),""))))))</f>
        <v>8.4611421001111214E-2</v>
      </c>
      <c r="AM88" s="117">
        <f t="shared" si="40"/>
        <v>2.5000000000000001E-2</v>
      </c>
      <c r="AN88" s="2">
        <f>IF('Forward Curve'!$E$14=DataValidation!$A$2,Vols!$AM88,IF('Forward Curve'!$E$14=DataValidation!$A$3,Vols!$AM88+(Vols!$Y88-Vols!$X88),IF('Forward Curve'!$E$14=DataValidation!$A$5,Vols!$AM88+(Vols!$AA88-Vols!$X88),IF('Forward Curve'!$E$14=DataValidation!$A$6,Vols!$AM88+(Vols!$AF88-Vols!$X88),IF('Forward Curve'!$E$14=DataValidation!$A$4,Vols!$AM88+(Vols!$Z88-Vols!$X88),IF('Forward Curve'!$E$14=DataValidation!$A$7,Vols!$AM88+(Vols!$AY88-Vols!$X88)))))))</f>
        <v>2.5000000000000001E-2</v>
      </c>
      <c r="AO88" s="2">
        <f>IF('Forward Curve'!$E$14=DataValidation!$A$2,$X88+0.0025,IF('Forward Curve'!$E$14=DataValidation!$A$3,$Y88+0.0025,IF('Forward Curve'!$E$14=DataValidation!$A$5,Vols!$AA88+0.0025,IF('Forward Curve'!$E$14=DataValidation!$A$6,Vols!$AF88+0.0025,IF('Forward Curve'!$E$14=DataValidation!$A$4,Vols!$Z88+0.0025,IF('Forward Curve'!$E$14=DataValidation!$A$7,Vols!$AY88+0.0025,""))))))</f>
        <v>1.9024899999999997E-2</v>
      </c>
      <c r="AP88" s="2">
        <f>IF('Forward Curve'!$E$14=DataValidation!$A$2,$X88+0.005,IF('Forward Curve'!$E$14=DataValidation!$A$3,$Y88+0.005,IF('Forward Curve'!$E$14=DataValidation!$A$5,Vols!$AA88+0.005,IF('Forward Curve'!$E$14=DataValidation!$A$6,Vols!$AF88+0.005,IF('Forward Curve'!$E$14=DataValidation!$A$4,Vols!$Z88+0.005,IF('Forward Curve'!$E$14=DataValidation!$A$7,Vols!$AY88+0.005,""))))))</f>
        <v>2.15249E-2</v>
      </c>
      <c r="AR88" s="58">
        <f>IF('Forward Curve'!$E$15=DataValidation!$B$2,Vols!$AK88,IF('Forward Curve'!$E$15=DataValidation!$B$3,Vols!$AJ88,IF('Forward Curve'!$E$15=DataValidation!$B$4,Vols!$AI88,IF('Forward Curve'!$E$15=DataValidation!$B$5,Vols!$AH88,IF('Forward Curve'!$E$15=DataValidation!$B$7,$AN88,IF('Forward Curve'!$E$15=DataValidation!$B$8,Vols!$AO88,IF('Forward Curve'!$E$15=DataValidation!$B$9,Vols!$AP88,"ERROR")))))))</f>
        <v>5.0568160500555605E-2</v>
      </c>
      <c r="AS88" s="58"/>
      <c r="AU88" s="68">
        <v>83</v>
      </c>
      <c r="AV88" s="70">
        <f t="shared" si="60"/>
        <v>47054</v>
      </c>
      <c r="AW88" s="87">
        <f t="shared" si="46"/>
        <v>1.78421E-2</v>
      </c>
      <c r="AY88" s="2">
        <f t="shared" si="47"/>
        <v>1.8632891666666655E-2</v>
      </c>
      <c r="BA88" s="3">
        <f t="shared" si="48"/>
        <v>1.3632891666666654E-2</v>
      </c>
      <c r="BB88" s="3">
        <f t="shared" si="49"/>
        <v>1.6132891666666656E-2</v>
      </c>
      <c r="BC88" s="3">
        <f t="shared" si="50"/>
        <v>2.1132891666666653E-2</v>
      </c>
      <c r="BD88" s="3">
        <f t="shared" si="51"/>
        <v>2.3632891666666656E-2</v>
      </c>
      <c r="BF88" s="2">
        <f>IF('Forward Curve'!$E$16=DataValidation!$B$11,Vols!BA88,IF('Forward Curve'!$E$16=DataValidation!$B$12,Vols!BB88,IF('Forward Curve'!$E$16=DataValidation!$B$13,Vols!BC88,IF('Forward Curve'!$E$16=DataValidation!$B$14,Vols!BD88,""))))</f>
        <v>2.1132891666666653E-2</v>
      </c>
    </row>
    <row r="89" spans="2:58" x14ac:dyDescent="0.25">
      <c r="B89" s="71">
        <f t="shared" si="52"/>
        <v>47085</v>
      </c>
      <c r="C89" s="78">
        <v>78.5</v>
      </c>
      <c r="D89" s="2"/>
      <c r="E89" s="79">
        <v>1.6525300000000001</v>
      </c>
      <c r="F89" s="79">
        <v>1.82403</v>
      </c>
      <c r="G89" s="79">
        <v>1.7402899999999999</v>
      </c>
      <c r="H89" s="80">
        <v>4.6377300000000004</v>
      </c>
      <c r="I89" s="83"/>
      <c r="J89" s="106">
        <v>47085</v>
      </c>
      <c r="K89" s="107">
        <v>1.5134099999999999</v>
      </c>
      <c r="L89" s="83"/>
      <c r="M89" s="83"/>
      <c r="N89" s="83"/>
      <c r="O89" s="83"/>
      <c r="P89" s="83"/>
      <c r="Q89" s="83"/>
      <c r="R89" s="83"/>
      <c r="S89" s="83"/>
      <c r="U89" s="71">
        <f>'Forward Curve'!$G89</f>
        <v>47085</v>
      </c>
      <c r="V89" s="84">
        <f t="shared" si="41"/>
        <v>0.78500000000000003</v>
      </c>
      <c r="W89" s="58"/>
      <c r="X89" s="58">
        <f t="shared" si="42"/>
        <v>1.65253E-2</v>
      </c>
      <c r="Y89" s="58">
        <f t="shared" si="43"/>
        <v>1.8240300000000001E-2</v>
      </c>
      <c r="Z89" s="58">
        <f t="shared" si="44"/>
        <v>1.7402899999999999E-2</v>
      </c>
      <c r="AA89" s="86">
        <f t="shared" si="45"/>
        <v>4.6377300000000003E-2</v>
      </c>
      <c r="AB89" s="86"/>
      <c r="AC89" s="113">
        <f t="shared" si="57"/>
        <v>44643</v>
      </c>
      <c r="AD89" s="114">
        <f t="shared" si="58"/>
        <v>1.4311999999999999E-3</v>
      </c>
      <c r="AE89" s="113">
        <f t="shared" si="59"/>
        <v>47085</v>
      </c>
      <c r="AF89" s="115">
        <f t="shared" si="56"/>
        <v>1.5134099999999999E-2</v>
      </c>
      <c r="AG89" s="3"/>
      <c r="AH89" s="2">
        <f>IF('Forward Curve'!$E$14=DataValidation!$A$2,Vols!$X89*(1-(SQRT(YEARFRAC($U$6,$U89,2))*(2*$V89))),IF('Forward Curve'!$E$14=DataValidation!$A$3,Vols!$Y89*(1-(SQRT(YEARFRAC($U$6,$U89,2))*(2*$V89))),IF('Forward Curve'!$E$14=DataValidation!$A$5,Vols!$X89*(1-(SQRT(YEARFRAC($U$6,$U89,2))*(2*$V89)))+0.03,IF('Forward Curve'!$E$14=DataValidation!$A$6,Vols!$AF89*(1-(SQRT(YEARFRAC($U$6,$U89,2))*(2*$V89))),IF('Forward Curve'!$E$14=DataValidation!$A$4,Vols!$Z89*(1-(SQRT(YEARFRAC($U$6,$U89,2))*(2*$V89))),IF('Forward Curve'!$E$14=DataValidation!$A$7,Vols!$AY89*(1-(SQRT(YEARFRAC($U$6,$U89,2))*(2*$V89))),""))))))</f>
        <v>-5.2186044347078339E-2</v>
      </c>
      <c r="AI89" s="2">
        <f>IF('Forward Curve'!$E$14=DataValidation!$A$2,Vols!$X89*(1-(SQRT(YEARFRAC($U$6,$U89,2))*(1*$V89))),IF('Forward Curve'!$E$14=DataValidation!$A$3,Vols!$Y89*(1-(SQRT(YEARFRAC($U$6,$U89,2))*(1*$V89))),IF('Forward Curve'!$E$14=DataValidation!$A$5,Vols!$X89*(1-(SQRT(YEARFRAC($U$6,$U89,2))*(1*$V89)))+0.03,IF('Forward Curve'!$E$14=DataValidation!$A$6,Vols!$AF89*(1-(SQRT(YEARFRAC($U$6,$U89,2))*(1*$V89))),IF('Forward Curve'!$E$14=DataValidation!$A$4,Vols!$Z89*(1-(SQRT(YEARFRAC($U$6,$U89,2))*(1*$V89))),IF('Forward Curve'!$E$14=DataValidation!$A$7,Vols!$AY89*(1-(SQRT(YEARFRAC($U$6,$U89,2))*(1*$V89))),""))))))</f>
        <v>-1.783037217353917E-2</v>
      </c>
      <c r="AJ89" s="2">
        <f>IF('Forward Curve'!$E$14=DataValidation!$A$2,Vols!$X89*(1+(SQRT(YEARFRAC($U$6,$U89,2))*(1*$V89))),IF('Forward Curve'!$E$14=DataValidation!$A$3,Vols!$Y89*(1+(SQRT(YEARFRAC($U$6,$U89,2))*(1*$V89))),IF('Forward Curve'!$E$14=DataValidation!$A$5,Vols!$X89*(1+(SQRT(YEARFRAC($U$6,$U89,2))*(1*$V89)))+0.03,IF('Forward Curve'!$E$14=DataValidation!$A$6,Vols!$AF89*(1+(SQRT(YEARFRAC($U$6,$U89,2))*(1*$V89))),IF('Forward Curve'!$E$14=DataValidation!$A$4,Vols!$Z89*(1+(SQRT(YEARFRAC($U$6,$U89,2))*(1*$V89))),IF('Forward Curve'!$E$14=DataValidation!$A$7,Vols!$AY89*(1+(SQRT(YEARFRAC($U$6,$U89,2))*(1*$V89))),""))))))</f>
        <v>5.0880972173539173E-2</v>
      </c>
      <c r="AK89" s="2">
        <f>IF('Forward Curve'!$E$14=DataValidation!$A$2,Vols!$X89*(1+(SQRT(YEARFRAC($U$6,$U89,2))*(2*$V89))),IF('Forward Curve'!$E$14=DataValidation!$A$3,Vols!$Y89*(1+(SQRT(YEARFRAC($U$6,$U89,2))*(2*$V89))),IF('Forward Curve'!$E$14=DataValidation!$A$5,Vols!$X89*(1+(SQRT(YEARFRAC($U$6,$U89,2))*(2*$V89)))+0.03,IF('Forward Curve'!$E$14=DataValidation!$A$6,Vols!$AF89*(1+(SQRT(YEARFRAC($U$6,$U89,2))*(2*$V89))),IF('Forward Curve'!$E$14=DataValidation!$A$4,Vols!$Z89*(1+(SQRT(YEARFRAC($U$6,$U89,2))*(2*$V89))),IF('Forward Curve'!$E$14=DataValidation!$A$7,Vols!$AY89*(1+(SQRT(YEARFRAC($U$6,$U89,2))*(2*$V89))),""))))))</f>
        <v>8.5236644347078339E-2</v>
      </c>
      <c r="AM89" s="117">
        <f t="shared" si="40"/>
        <v>2.5000000000000001E-2</v>
      </c>
      <c r="AN89" s="2">
        <f>IF('Forward Curve'!$E$14=DataValidation!$A$2,Vols!$AM89,IF('Forward Curve'!$E$14=DataValidation!$A$3,Vols!$AM89+(Vols!$Y89-Vols!$X89),IF('Forward Curve'!$E$14=DataValidation!$A$5,Vols!$AM89+(Vols!$AA89-Vols!$X89),IF('Forward Curve'!$E$14=DataValidation!$A$6,Vols!$AM89+(Vols!$AF89-Vols!$X89),IF('Forward Curve'!$E$14=DataValidation!$A$4,Vols!$AM89+(Vols!$Z89-Vols!$X89),IF('Forward Curve'!$E$14=DataValidation!$A$7,Vols!$AM89+(Vols!$AY89-Vols!$X89)))))))</f>
        <v>2.5000000000000001E-2</v>
      </c>
      <c r="AO89" s="2">
        <f>IF('Forward Curve'!$E$14=DataValidation!$A$2,$X89+0.0025,IF('Forward Curve'!$E$14=DataValidation!$A$3,$Y89+0.0025,IF('Forward Curve'!$E$14=DataValidation!$A$5,Vols!$AA89+0.0025,IF('Forward Curve'!$E$14=DataValidation!$A$6,Vols!$AF89+0.0025,IF('Forward Curve'!$E$14=DataValidation!$A$4,Vols!$Z89+0.0025,IF('Forward Curve'!$E$14=DataValidation!$A$7,Vols!$AY89+0.0025,""))))))</f>
        <v>1.9025299999999998E-2</v>
      </c>
      <c r="AP89" s="2">
        <f>IF('Forward Curve'!$E$14=DataValidation!$A$2,$X89+0.005,IF('Forward Curve'!$E$14=DataValidation!$A$3,$Y89+0.005,IF('Forward Curve'!$E$14=DataValidation!$A$5,Vols!$AA89+0.005,IF('Forward Curve'!$E$14=DataValidation!$A$6,Vols!$AF89+0.005,IF('Forward Curve'!$E$14=DataValidation!$A$4,Vols!$Z89+0.005,IF('Forward Curve'!$E$14=DataValidation!$A$7,Vols!$AY89+0.005,""))))))</f>
        <v>2.1525300000000001E-2</v>
      </c>
      <c r="AR89" s="58">
        <f>IF('Forward Curve'!$E$15=DataValidation!$B$2,Vols!$AK89,IF('Forward Curve'!$E$15=DataValidation!$B$3,Vols!$AJ89,IF('Forward Curve'!$E$15=DataValidation!$B$4,Vols!$AI89,IF('Forward Curve'!$E$15=DataValidation!$B$5,Vols!$AH89,IF('Forward Curve'!$E$15=DataValidation!$B$7,$AN89,IF('Forward Curve'!$E$15=DataValidation!$B$8,Vols!$AO89,IF('Forward Curve'!$E$15=DataValidation!$B$9,Vols!$AP89,"ERROR")))))))</f>
        <v>5.0880972173539173E-2</v>
      </c>
      <c r="AS89" s="58"/>
      <c r="AU89" s="68">
        <v>84</v>
      </c>
      <c r="AV89" s="70">
        <f t="shared" si="60"/>
        <v>47085</v>
      </c>
      <c r="AW89" s="87">
        <f t="shared" si="46"/>
        <v>1.7992399999999999E-2</v>
      </c>
      <c r="AY89" s="2">
        <f t="shared" si="47"/>
        <v>1.8648158333333321E-2</v>
      </c>
      <c r="BA89" s="3">
        <f t="shared" si="48"/>
        <v>1.364815833333332E-2</v>
      </c>
      <c r="BB89" s="3">
        <f t="shared" si="49"/>
        <v>1.6148158333333322E-2</v>
      </c>
      <c r="BC89" s="3">
        <f t="shared" si="50"/>
        <v>2.114815833333332E-2</v>
      </c>
      <c r="BD89" s="3">
        <f t="shared" si="51"/>
        <v>2.3648158333333322E-2</v>
      </c>
      <c r="BF89" s="2">
        <f>IF('Forward Curve'!$E$16=DataValidation!$B$11,Vols!BA89,IF('Forward Curve'!$E$16=DataValidation!$B$12,Vols!BB89,IF('Forward Curve'!$E$16=DataValidation!$B$13,Vols!BC89,IF('Forward Curve'!$E$16=DataValidation!$B$14,Vols!BD89,""))))</f>
        <v>2.114815833333332E-2</v>
      </c>
    </row>
    <row r="90" spans="2:58" x14ac:dyDescent="0.25">
      <c r="B90" s="71">
        <f t="shared" si="52"/>
        <v>47115</v>
      </c>
      <c r="C90" s="78">
        <v>78.69</v>
      </c>
      <c r="D90" s="2"/>
      <c r="E90" s="79">
        <v>1.6948799999999999</v>
      </c>
      <c r="F90" s="79">
        <v>1.83958</v>
      </c>
      <c r="G90" s="79">
        <v>1.7837000000000001</v>
      </c>
      <c r="H90" s="80">
        <v>4.6312899999999999</v>
      </c>
      <c r="I90" s="83"/>
      <c r="J90" s="106">
        <v>47114</v>
      </c>
      <c r="K90" s="107">
        <v>1.54613</v>
      </c>
      <c r="L90" s="83"/>
      <c r="M90" s="83"/>
      <c r="N90" s="83"/>
      <c r="O90" s="83"/>
      <c r="P90" s="83"/>
      <c r="Q90" s="83"/>
      <c r="R90" s="83"/>
      <c r="S90" s="83"/>
      <c r="U90" s="71">
        <f>'Forward Curve'!$G90</f>
        <v>47115</v>
      </c>
      <c r="V90" s="84">
        <f t="shared" si="41"/>
        <v>0.78689999999999993</v>
      </c>
      <c r="W90" s="58"/>
      <c r="X90" s="58">
        <f t="shared" si="42"/>
        <v>1.69488E-2</v>
      </c>
      <c r="Y90" s="58">
        <f t="shared" si="43"/>
        <v>1.83958E-2</v>
      </c>
      <c r="Z90" s="58">
        <f t="shared" si="44"/>
        <v>1.7837000000000002E-2</v>
      </c>
      <c r="AA90" s="86">
        <f t="shared" si="45"/>
        <v>4.6312899999999997E-2</v>
      </c>
      <c r="AB90" s="86"/>
      <c r="AC90" s="113">
        <f t="shared" si="57"/>
        <v>44644</v>
      </c>
      <c r="AD90" s="114">
        <f t="shared" si="58"/>
        <v>1.4311999999999999E-3</v>
      </c>
      <c r="AE90" s="113">
        <f t="shared" si="59"/>
        <v>47115</v>
      </c>
      <c r="AF90" s="115">
        <f t="shared" si="56"/>
        <v>1.5461300000000001E-2</v>
      </c>
      <c r="AG90" s="3"/>
      <c r="AH90" s="2">
        <f>IF('Forward Curve'!$E$14=DataValidation!$A$2,Vols!$X90*(1-(SQRT(YEARFRAC($U$6,$U90,2))*(2*$V90))),IF('Forward Curve'!$E$14=DataValidation!$A$3,Vols!$Y90*(1-(SQRT(YEARFRAC($U$6,$U90,2))*(2*$V90))),IF('Forward Curve'!$E$14=DataValidation!$A$5,Vols!$X90*(1-(SQRT(YEARFRAC($U$6,$U90,2))*(2*$V90)))+0.03,IF('Forward Curve'!$E$14=DataValidation!$A$6,Vols!$AF90*(1-(SQRT(YEARFRAC($U$6,$U90,2))*(2*$V90))),IF('Forward Curve'!$E$14=DataValidation!$A$4,Vols!$Z90*(1-(SQRT(YEARFRAC($U$6,$U90,2))*(2*$V90))),IF('Forward Curve'!$E$14=DataValidation!$A$7,Vols!$AY90*(1-(SQRT(YEARFRAC($U$6,$U90,2))*(2*$V90))),""))))))</f>
        <v>-5.4112426291564472E-2</v>
      </c>
      <c r="AI90" s="2">
        <f>IF('Forward Curve'!$E$14=DataValidation!$A$2,Vols!$X90*(1-(SQRT(YEARFRAC($U$6,$U90,2))*(1*$V90))),IF('Forward Curve'!$E$14=DataValidation!$A$3,Vols!$Y90*(1-(SQRT(YEARFRAC($U$6,$U90,2))*(1*$V90))),IF('Forward Curve'!$E$14=DataValidation!$A$5,Vols!$X90*(1-(SQRT(YEARFRAC($U$6,$U90,2))*(1*$V90)))+0.03,IF('Forward Curve'!$E$14=DataValidation!$A$6,Vols!$AF90*(1-(SQRT(YEARFRAC($U$6,$U90,2))*(1*$V90))),IF('Forward Curve'!$E$14=DataValidation!$A$4,Vols!$Z90*(1-(SQRT(YEARFRAC($U$6,$U90,2))*(1*$V90))),IF('Forward Curve'!$E$14=DataValidation!$A$7,Vols!$AY90*(1-(SQRT(YEARFRAC($U$6,$U90,2))*(1*$V90))),""))))))</f>
        <v>-1.8581813145782236E-2</v>
      </c>
      <c r="AJ90" s="2">
        <f>IF('Forward Curve'!$E$14=DataValidation!$A$2,Vols!$X90*(1+(SQRT(YEARFRAC($U$6,$U90,2))*(1*$V90))),IF('Forward Curve'!$E$14=DataValidation!$A$3,Vols!$Y90*(1+(SQRT(YEARFRAC($U$6,$U90,2))*(1*$V90))),IF('Forward Curve'!$E$14=DataValidation!$A$5,Vols!$X90*(1+(SQRT(YEARFRAC($U$6,$U90,2))*(1*$V90)))+0.03,IF('Forward Curve'!$E$14=DataValidation!$A$6,Vols!$AF90*(1+(SQRT(YEARFRAC($U$6,$U90,2))*(1*$V90))),IF('Forward Curve'!$E$14=DataValidation!$A$4,Vols!$Z90*(1+(SQRT(YEARFRAC($U$6,$U90,2))*(1*$V90))),IF('Forward Curve'!$E$14=DataValidation!$A$7,Vols!$AY90*(1+(SQRT(YEARFRAC($U$6,$U90,2))*(1*$V90))),""))))))</f>
        <v>5.2479413145782236E-2</v>
      </c>
      <c r="AK90" s="2">
        <f>IF('Forward Curve'!$E$14=DataValidation!$A$2,Vols!$X90*(1+(SQRT(YEARFRAC($U$6,$U90,2))*(2*$V90))),IF('Forward Curve'!$E$14=DataValidation!$A$3,Vols!$Y90*(1+(SQRT(YEARFRAC($U$6,$U90,2))*(2*$V90))),IF('Forward Curve'!$E$14=DataValidation!$A$5,Vols!$X90*(1+(SQRT(YEARFRAC($U$6,$U90,2))*(2*$V90)))+0.03,IF('Forward Curve'!$E$14=DataValidation!$A$6,Vols!$AF90*(1+(SQRT(YEARFRAC($U$6,$U90,2))*(2*$V90))),IF('Forward Curve'!$E$14=DataValidation!$A$4,Vols!$Z90*(1+(SQRT(YEARFRAC($U$6,$U90,2))*(2*$V90))),IF('Forward Curve'!$E$14=DataValidation!$A$7,Vols!$AY90*(1+(SQRT(YEARFRAC($U$6,$U90,2))*(2*$V90))),""))))))</f>
        <v>8.8010026291564472E-2</v>
      </c>
      <c r="AM90" s="117">
        <f t="shared" si="40"/>
        <v>2.5000000000000001E-2</v>
      </c>
      <c r="AN90" s="2">
        <f>IF('Forward Curve'!$E$14=DataValidation!$A$2,Vols!$AM90,IF('Forward Curve'!$E$14=DataValidation!$A$3,Vols!$AM90+(Vols!$Y90-Vols!$X90),IF('Forward Curve'!$E$14=DataValidation!$A$5,Vols!$AM90+(Vols!$AA90-Vols!$X90),IF('Forward Curve'!$E$14=DataValidation!$A$6,Vols!$AM90+(Vols!$AF90-Vols!$X90),IF('Forward Curve'!$E$14=DataValidation!$A$4,Vols!$AM90+(Vols!$Z90-Vols!$X90),IF('Forward Curve'!$E$14=DataValidation!$A$7,Vols!$AM90+(Vols!$AY90-Vols!$X90)))))))</f>
        <v>2.5000000000000001E-2</v>
      </c>
      <c r="AO90" s="2">
        <f>IF('Forward Curve'!$E$14=DataValidation!$A$2,$X90+0.0025,IF('Forward Curve'!$E$14=DataValidation!$A$3,$Y90+0.0025,IF('Forward Curve'!$E$14=DataValidation!$A$5,Vols!$AA90+0.0025,IF('Forward Curve'!$E$14=DataValidation!$A$6,Vols!$AF90+0.0025,IF('Forward Curve'!$E$14=DataValidation!$A$4,Vols!$Z90+0.0025,IF('Forward Curve'!$E$14=DataValidation!$A$7,Vols!$AY90+0.0025,""))))))</f>
        <v>1.9448799999999999E-2</v>
      </c>
      <c r="AP90" s="2">
        <f>IF('Forward Curve'!$E$14=DataValidation!$A$2,$X90+0.005,IF('Forward Curve'!$E$14=DataValidation!$A$3,$Y90+0.005,IF('Forward Curve'!$E$14=DataValidation!$A$5,Vols!$AA90+0.005,IF('Forward Curve'!$E$14=DataValidation!$A$6,Vols!$AF90+0.005,IF('Forward Curve'!$E$14=DataValidation!$A$4,Vols!$Z90+0.005,IF('Forward Curve'!$E$14=DataValidation!$A$7,Vols!$AY90+0.005,""))))))</f>
        <v>2.1948800000000001E-2</v>
      </c>
      <c r="AR90" s="58">
        <f>IF('Forward Curve'!$E$15=DataValidation!$B$2,Vols!$AK90,IF('Forward Curve'!$E$15=DataValidation!$B$3,Vols!$AJ90,IF('Forward Curve'!$E$15=DataValidation!$B$4,Vols!$AI90,IF('Forward Curve'!$E$15=DataValidation!$B$5,Vols!$AH90,IF('Forward Curve'!$E$15=DataValidation!$B$7,$AN90,IF('Forward Curve'!$E$15=DataValidation!$B$8,Vols!$AO90,IF('Forward Curve'!$E$15=DataValidation!$B$9,Vols!$AP90,"ERROR")))))))</f>
        <v>5.2479413145782236E-2</v>
      </c>
      <c r="AS90" s="58"/>
      <c r="AU90" s="68">
        <v>85</v>
      </c>
      <c r="AV90" s="70">
        <f t="shared" si="60"/>
        <v>47115</v>
      </c>
      <c r="AW90" s="87">
        <f t="shared" si="46"/>
        <v>1.8145000000000001E-2</v>
      </c>
      <c r="AY90" s="2">
        <f t="shared" si="47"/>
        <v>1.8662159166666654E-2</v>
      </c>
      <c r="BA90" s="3">
        <f t="shared" si="48"/>
        <v>1.3662159166666653E-2</v>
      </c>
      <c r="BB90" s="3">
        <f t="shared" si="49"/>
        <v>1.6162159166666655E-2</v>
      </c>
      <c r="BC90" s="3">
        <f t="shared" si="50"/>
        <v>2.1162159166666653E-2</v>
      </c>
      <c r="BD90" s="3">
        <f t="shared" si="51"/>
        <v>2.3662159166666655E-2</v>
      </c>
      <c r="BF90" s="2">
        <f>IF('Forward Curve'!$E$16=DataValidation!$B$11,Vols!BA90,IF('Forward Curve'!$E$16=DataValidation!$B$12,Vols!BB90,IF('Forward Curve'!$E$16=DataValidation!$B$13,Vols!BC90,IF('Forward Curve'!$E$16=DataValidation!$B$14,Vols!BD90,""))))</f>
        <v>2.1162159166666653E-2</v>
      </c>
    </row>
    <row r="91" spans="2:58" x14ac:dyDescent="0.25">
      <c r="B91" s="71">
        <f t="shared" si="52"/>
        <v>47146</v>
      </c>
      <c r="C91" s="78">
        <v>78.69</v>
      </c>
      <c r="D91" s="2"/>
      <c r="E91" s="79">
        <v>1.696</v>
      </c>
      <c r="F91" s="79">
        <v>1.84341</v>
      </c>
      <c r="G91" s="79">
        <v>1.7919499999999999</v>
      </c>
      <c r="H91" s="80">
        <v>4.6733200000000004</v>
      </c>
      <c r="I91" s="83"/>
      <c r="J91" s="106">
        <v>47144</v>
      </c>
      <c r="K91" s="107">
        <v>1.55559</v>
      </c>
      <c r="L91" s="83"/>
      <c r="M91" s="83"/>
      <c r="N91" s="83"/>
      <c r="O91" s="83"/>
      <c r="P91" s="83"/>
      <c r="Q91" s="83"/>
      <c r="R91" s="83"/>
      <c r="S91" s="83"/>
      <c r="U91" s="71">
        <f>'Forward Curve'!$G91</f>
        <v>47146</v>
      </c>
      <c r="V91" s="84">
        <f t="shared" si="41"/>
        <v>0.78689999999999993</v>
      </c>
      <c r="W91" s="58"/>
      <c r="X91" s="58">
        <f t="shared" si="42"/>
        <v>1.6959999999999999E-2</v>
      </c>
      <c r="Y91" s="58">
        <f t="shared" si="43"/>
        <v>1.8434099999999998E-2</v>
      </c>
      <c r="Z91" s="58">
        <f t="shared" si="44"/>
        <v>1.7919499999999998E-2</v>
      </c>
      <c r="AA91" s="86">
        <f t="shared" si="45"/>
        <v>4.6733200000000003E-2</v>
      </c>
      <c r="AB91" s="86"/>
      <c r="AC91" s="113">
        <f t="shared" si="57"/>
        <v>44645</v>
      </c>
      <c r="AD91" s="114">
        <f t="shared" si="58"/>
        <v>1.4311999999999999E-3</v>
      </c>
      <c r="AE91" s="113">
        <f t="shared" si="59"/>
        <v>47146</v>
      </c>
      <c r="AF91" s="115">
        <f t="shared" si="56"/>
        <v>1.5555900000000001E-2</v>
      </c>
      <c r="AG91" s="3"/>
      <c r="AH91" s="2">
        <f>IF('Forward Curve'!$E$14=DataValidation!$A$2,Vols!$X91*(1-(SQRT(YEARFRAC($U$6,$U91,2))*(2*$V91))),IF('Forward Curve'!$E$14=DataValidation!$A$3,Vols!$Y91*(1-(SQRT(YEARFRAC($U$6,$U91,2))*(2*$V91))),IF('Forward Curve'!$E$14=DataValidation!$A$5,Vols!$X91*(1-(SQRT(YEARFRAC($U$6,$U91,2))*(2*$V91)))+0.03,IF('Forward Curve'!$E$14=DataValidation!$A$6,Vols!$AF91*(1-(SQRT(YEARFRAC($U$6,$U91,2))*(2*$V91))),IF('Forward Curve'!$E$14=DataValidation!$A$4,Vols!$Z91*(1-(SQRT(YEARFRAC($U$6,$U91,2))*(2*$V91))),IF('Forward Curve'!$E$14=DataValidation!$A$7,Vols!$AY91*(1-(SQRT(YEARFRAC($U$6,$U91,2))*(2*$V91))),""))))))</f>
        <v>-5.4578264288420567E-2</v>
      </c>
      <c r="AI91" s="2">
        <f>IF('Forward Curve'!$E$14=DataValidation!$A$2,Vols!$X91*(1-(SQRT(YEARFRAC($U$6,$U91,2))*(1*$V91))),IF('Forward Curve'!$E$14=DataValidation!$A$3,Vols!$Y91*(1-(SQRT(YEARFRAC($U$6,$U91,2))*(1*$V91))),IF('Forward Curve'!$E$14=DataValidation!$A$5,Vols!$X91*(1-(SQRT(YEARFRAC($U$6,$U91,2))*(1*$V91)))+0.03,IF('Forward Curve'!$E$14=DataValidation!$A$6,Vols!$AF91*(1-(SQRT(YEARFRAC($U$6,$U91,2))*(1*$V91))),IF('Forward Curve'!$E$14=DataValidation!$A$4,Vols!$Z91*(1-(SQRT(YEARFRAC($U$6,$U91,2))*(1*$V91))),IF('Forward Curve'!$E$14=DataValidation!$A$7,Vols!$AY91*(1-(SQRT(YEARFRAC($U$6,$U91,2))*(1*$V91))),""))))))</f>
        <v>-1.8809132144210282E-2</v>
      </c>
      <c r="AJ91" s="2">
        <f>IF('Forward Curve'!$E$14=DataValidation!$A$2,Vols!$X91*(1+(SQRT(YEARFRAC($U$6,$U91,2))*(1*$V91))),IF('Forward Curve'!$E$14=DataValidation!$A$3,Vols!$Y91*(1+(SQRT(YEARFRAC($U$6,$U91,2))*(1*$V91))),IF('Forward Curve'!$E$14=DataValidation!$A$5,Vols!$X91*(1+(SQRT(YEARFRAC($U$6,$U91,2))*(1*$V91)))+0.03,IF('Forward Curve'!$E$14=DataValidation!$A$6,Vols!$AF91*(1+(SQRT(YEARFRAC($U$6,$U91,2))*(1*$V91))),IF('Forward Curve'!$E$14=DataValidation!$A$4,Vols!$Z91*(1+(SQRT(YEARFRAC($U$6,$U91,2))*(1*$V91))),IF('Forward Curve'!$E$14=DataValidation!$A$7,Vols!$AY91*(1+(SQRT(YEARFRAC($U$6,$U91,2))*(1*$V91))),""))))))</f>
        <v>5.2729132144210281E-2</v>
      </c>
      <c r="AK91" s="2">
        <f>IF('Forward Curve'!$E$14=DataValidation!$A$2,Vols!$X91*(1+(SQRT(YEARFRAC($U$6,$U91,2))*(2*$V91))),IF('Forward Curve'!$E$14=DataValidation!$A$3,Vols!$Y91*(1+(SQRT(YEARFRAC($U$6,$U91,2))*(2*$V91))),IF('Forward Curve'!$E$14=DataValidation!$A$5,Vols!$X91*(1+(SQRT(YEARFRAC($U$6,$U91,2))*(2*$V91)))+0.03,IF('Forward Curve'!$E$14=DataValidation!$A$6,Vols!$AF91*(1+(SQRT(YEARFRAC($U$6,$U91,2))*(2*$V91))),IF('Forward Curve'!$E$14=DataValidation!$A$4,Vols!$Z91*(1+(SQRT(YEARFRAC($U$6,$U91,2))*(2*$V91))),IF('Forward Curve'!$E$14=DataValidation!$A$7,Vols!$AY91*(1+(SQRT(YEARFRAC($U$6,$U91,2))*(2*$V91))),""))))))</f>
        <v>8.8498264288420558E-2</v>
      </c>
      <c r="AM91" s="117">
        <f t="shared" si="40"/>
        <v>2.5000000000000001E-2</v>
      </c>
      <c r="AN91" s="2">
        <f>IF('Forward Curve'!$E$14=DataValidation!$A$2,Vols!$AM91,IF('Forward Curve'!$E$14=DataValidation!$A$3,Vols!$AM91+(Vols!$Y91-Vols!$X91),IF('Forward Curve'!$E$14=DataValidation!$A$5,Vols!$AM91+(Vols!$AA91-Vols!$X91),IF('Forward Curve'!$E$14=DataValidation!$A$6,Vols!$AM91+(Vols!$AF91-Vols!$X91),IF('Forward Curve'!$E$14=DataValidation!$A$4,Vols!$AM91+(Vols!$Z91-Vols!$X91),IF('Forward Curve'!$E$14=DataValidation!$A$7,Vols!$AM91+(Vols!$AY91-Vols!$X91)))))))</f>
        <v>2.5000000000000001E-2</v>
      </c>
      <c r="AO91" s="2">
        <f>IF('Forward Curve'!$E$14=DataValidation!$A$2,$X91+0.0025,IF('Forward Curve'!$E$14=DataValidation!$A$3,$Y91+0.0025,IF('Forward Curve'!$E$14=DataValidation!$A$5,Vols!$AA91+0.0025,IF('Forward Curve'!$E$14=DataValidation!$A$6,Vols!$AF91+0.0025,IF('Forward Curve'!$E$14=DataValidation!$A$4,Vols!$Z91+0.0025,IF('Forward Curve'!$E$14=DataValidation!$A$7,Vols!$AY91+0.0025,""))))))</f>
        <v>1.9459999999999998E-2</v>
      </c>
      <c r="AP91" s="2">
        <f>IF('Forward Curve'!$E$14=DataValidation!$A$2,$X91+0.005,IF('Forward Curve'!$E$14=DataValidation!$A$3,$Y91+0.005,IF('Forward Curve'!$E$14=DataValidation!$A$5,Vols!$AA91+0.005,IF('Forward Curve'!$E$14=DataValidation!$A$6,Vols!$AF91+0.005,IF('Forward Curve'!$E$14=DataValidation!$A$4,Vols!$Z91+0.005,IF('Forward Curve'!$E$14=DataValidation!$A$7,Vols!$AY91+0.005,""))))))</f>
        <v>2.196E-2</v>
      </c>
      <c r="AR91" s="58">
        <f>IF('Forward Curve'!$E$15=DataValidation!$B$2,Vols!$AK91,IF('Forward Curve'!$E$15=DataValidation!$B$3,Vols!$AJ91,IF('Forward Curve'!$E$15=DataValidation!$B$4,Vols!$AI91,IF('Forward Curve'!$E$15=DataValidation!$B$5,Vols!$AH91,IF('Forward Curve'!$E$15=DataValidation!$B$7,$AN91,IF('Forward Curve'!$E$15=DataValidation!$B$8,Vols!$AO91,IF('Forward Curve'!$E$15=DataValidation!$B$9,Vols!$AP91,"ERROR")))))))</f>
        <v>5.2729132144210281E-2</v>
      </c>
      <c r="AS91" s="58"/>
      <c r="AU91" s="68">
        <v>86</v>
      </c>
      <c r="AV91" s="70">
        <f t="shared" si="60"/>
        <v>47146</v>
      </c>
      <c r="AW91" s="87">
        <f t="shared" si="46"/>
        <v>1.8171299999999998E-2</v>
      </c>
      <c r="AY91" s="2">
        <f t="shared" si="47"/>
        <v>1.867488833333332E-2</v>
      </c>
      <c r="BA91" s="3">
        <f t="shared" si="48"/>
        <v>1.3674888333333319E-2</v>
      </c>
      <c r="BB91" s="3">
        <f t="shared" si="49"/>
        <v>1.6174888333333321E-2</v>
      </c>
      <c r="BC91" s="3">
        <f t="shared" si="50"/>
        <v>2.1174888333333319E-2</v>
      </c>
      <c r="BD91" s="3">
        <f t="shared" si="51"/>
        <v>2.3674888333333321E-2</v>
      </c>
      <c r="BF91" s="2">
        <f>IF('Forward Curve'!$E$16=DataValidation!$B$11,Vols!BA91,IF('Forward Curve'!$E$16=DataValidation!$B$12,Vols!BB91,IF('Forward Curve'!$E$16=DataValidation!$B$13,Vols!BC91,IF('Forward Curve'!$E$16=DataValidation!$B$14,Vols!BD91,""))))</f>
        <v>2.1174888333333319E-2</v>
      </c>
    </row>
    <row r="92" spans="2:58" x14ac:dyDescent="0.25">
      <c r="B92" s="71">
        <f t="shared" si="52"/>
        <v>47177</v>
      </c>
      <c r="C92" s="78">
        <v>78.69</v>
      </c>
      <c r="D92" s="2"/>
      <c r="E92" s="79">
        <v>1.6961599999999999</v>
      </c>
      <c r="F92" s="79">
        <v>1.84361</v>
      </c>
      <c r="G92" s="79">
        <v>1.79199</v>
      </c>
      <c r="H92" s="80">
        <v>4.6732300000000002</v>
      </c>
      <c r="I92" s="83"/>
      <c r="J92" s="106">
        <v>47175</v>
      </c>
      <c r="K92" s="107">
        <v>1.55559</v>
      </c>
      <c r="L92" s="83"/>
      <c r="M92" s="83"/>
      <c r="N92" s="83"/>
      <c r="O92" s="83"/>
      <c r="P92" s="83"/>
      <c r="Q92" s="83"/>
      <c r="R92" s="83"/>
      <c r="S92" s="83"/>
      <c r="U92" s="71">
        <f>'Forward Curve'!$G92</f>
        <v>47177</v>
      </c>
      <c r="V92" s="84">
        <f t="shared" si="41"/>
        <v>0.78689999999999993</v>
      </c>
      <c r="W92" s="58"/>
      <c r="X92" s="58">
        <f t="shared" si="42"/>
        <v>1.69616E-2</v>
      </c>
      <c r="Y92" s="58">
        <f t="shared" si="43"/>
        <v>1.84361E-2</v>
      </c>
      <c r="Z92" s="58">
        <f t="shared" si="44"/>
        <v>1.7919899999999999E-2</v>
      </c>
      <c r="AA92" s="86">
        <f t="shared" si="45"/>
        <v>4.6732300000000004E-2</v>
      </c>
      <c r="AB92" s="86"/>
      <c r="AC92" s="113">
        <f t="shared" si="57"/>
        <v>44646</v>
      </c>
      <c r="AD92" s="114">
        <f t="shared" si="58"/>
        <v>1.4311999999999999E-3</v>
      </c>
      <c r="AE92" s="113">
        <f t="shared" si="59"/>
        <v>47177</v>
      </c>
      <c r="AF92" s="115">
        <f t="shared" si="56"/>
        <v>1.5555900000000001E-2</v>
      </c>
      <c r="AG92" s="3"/>
      <c r="AH92" s="2">
        <f>IF('Forward Curve'!$E$14=DataValidation!$A$2,Vols!$X92*(1-(SQRT(YEARFRAC($U$6,$U92,2))*(2*$V92))),IF('Forward Curve'!$E$14=DataValidation!$A$3,Vols!$Y92*(1-(SQRT(YEARFRAC($U$6,$U92,2))*(2*$V92))),IF('Forward Curve'!$E$14=DataValidation!$A$5,Vols!$X92*(1-(SQRT(YEARFRAC($U$6,$U92,2))*(2*$V92)))+0.03,IF('Forward Curve'!$E$14=DataValidation!$A$6,Vols!$AF92*(1-(SQRT(YEARFRAC($U$6,$U92,2))*(2*$V92))),IF('Forward Curve'!$E$14=DataValidation!$A$4,Vols!$Z92*(1-(SQRT(YEARFRAC($U$6,$U92,2))*(2*$V92))),IF('Forward Curve'!$E$14=DataValidation!$A$7,Vols!$AY92*(1-(SQRT(YEARFRAC($U$6,$U92,2))*(2*$V92))),""))))))</f>
        <v>-5.5010963089910839E-2</v>
      </c>
      <c r="AI92" s="2">
        <f>IF('Forward Curve'!$E$14=DataValidation!$A$2,Vols!$X92*(1-(SQRT(YEARFRAC($U$6,$U92,2))*(1*$V92))),IF('Forward Curve'!$E$14=DataValidation!$A$3,Vols!$Y92*(1-(SQRT(YEARFRAC($U$6,$U92,2))*(1*$V92))),IF('Forward Curve'!$E$14=DataValidation!$A$5,Vols!$X92*(1-(SQRT(YEARFRAC($U$6,$U92,2))*(1*$V92)))+0.03,IF('Forward Curve'!$E$14=DataValidation!$A$6,Vols!$AF92*(1-(SQRT(YEARFRAC($U$6,$U92,2))*(1*$V92))),IF('Forward Curve'!$E$14=DataValidation!$A$4,Vols!$Z92*(1-(SQRT(YEARFRAC($U$6,$U92,2))*(1*$V92))),IF('Forward Curve'!$E$14=DataValidation!$A$7,Vols!$AY92*(1-(SQRT(YEARFRAC($U$6,$U92,2))*(1*$V92))),""))))))</f>
        <v>-1.9024681544955419E-2</v>
      </c>
      <c r="AJ92" s="2">
        <f>IF('Forward Curve'!$E$14=DataValidation!$A$2,Vols!$X92*(1+(SQRT(YEARFRAC($U$6,$U92,2))*(1*$V92))),IF('Forward Curve'!$E$14=DataValidation!$A$3,Vols!$Y92*(1+(SQRT(YEARFRAC($U$6,$U92,2))*(1*$V92))),IF('Forward Curve'!$E$14=DataValidation!$A$5,Vols!$X92*(1+(SQRT(YEARFRAC($U$6,$U92,2))*(1*$V92)))+0.03,IF('Forward Curve'!$E$14=DataValidation!$A$6,Vols!$AF92*(1+(SQRT(YEARFRAC($U$6,$U92,2))*(1*$V92))),IF('Forward Curve'!$E$14=DataValidation!$A$4,Vols!$Z92*(1+(SQRT(YEARFRAC($U$6,$U92,2))*(1*$V92))),IF('Forward Curve'!$E$14=DataValidation!$A$7,Vols!$AY92*(1+(SQRT(YEARFRAC($U$6,$U92,2))*(1*$V92))),""))))))</f>
        <v>5.2947881544955423E-2</v>
      </c>
      <c r="AK92" s="2">
        <f>IF('Forward Curve'!$E$14=DataValidation!$A$2,Vols!$X92*(1+(SQRT(YEARFRAC($U$6,$U92,2))*(2*$V92))),IF('Forward Curve'!$E$14=DataValidation!$A$3,Vols!$Y92*(1+(SQRT(YEARFRAC($U$6,$U92,2))*(2*$V92))),IF('Forward Curve'!$E$14=DataValidation!$A$5,Vols!$X92*(1+(SQRT(YEARFRAC($U$6,$U92,2))*(2*$V92)))+0.03,IF('Forward Curve'!$E$14=DataValidation!$A$6,Vols!$AF92*(1+(SQRT(YEARFRAC($U$6,$U92,2))*(2*$V92))),IF('Forward Curve'!$E$14=DataValidation!$A$4,Vols!$Z92*(1+(SQRT(YEARFRAC($U$6,$U92,2))*(2*$V92))),IF('Forward Curve'!$E$14=DataValidation!$A$7,Vols!$AY92*(1+(SQRT(YEARFRAC($U$6,$U92,2))*(2*$V92))),""))))))</f>
        <v>8.8934163089910839E-2</v>
      </c>
      <c r="AM92" s="117">
        <f t="shared" si="40"/>
        <v>2.5000000000000001E-2</v>
      </c>
      <c r="AN92" s="2">
        <f>IF('Forward Curve'!$E$14=DataValidation!$A$2,Vols!$AM92,IF('Forward Curve'!$E$14=DataValidation!$A$3,Vols!$AM92+(Vols!$Y92-Vols!$X92),IF('Forward Curve'!$E$14=DataValidation!$A$5,Vols!$AM92+(Vols!$AA92-Vols!$X92),IF('Forward Curve'!$E$14=DataValidation!$A$6,Vols!$AM92+(Vols!$AF92-Vols!$X92),IF('Forward Curve'!$E$14=DataValidation!$A$4,Vols!$AM92+(Vols!$Z92-Vols!$X92),IF('Forward Curve'!$E$14=DataValidation!$A$7,Vols!$AM92+(Vols!$AY92-Vols!$X92)))))))</f>
        <v>2.5000000000000001E-2</v>
      </c>
      <c r="AO92" s="2">
        <f>IF('Forward Curve'!$E$14=DataValidation!$A$2,$X92+0.0025,IF('Forward Curve'!$E$14=DataValidation!$A$3,$Y92+0.0025,IF('Forward Curve'!$E$14=DataValidation!$A$5,Vols!$AA92+0.0025,IF('Forward Curve'!$E$14=DataValidation!$A$6,Vols!$AF92+0.0025,IF('Forward Curve'!$E$14=DataValidation!$A$4,Vols!$Z92+0.0025,IF('Forward Curve'!$E$14=DataValidation!$A$7,Vols!$AY92+0.0025,""))))))</f>
        <v>1.9461599999999999E-2</v>
      </c>
      <c r="AP92" s="2">
        <f>IF('Forward Curve'!$E$14=DataValidation!$A$2,$X92+0.005,IF('Forward Curve'!$E$14=DataValidation!$A$3,$Y92+0.005,IF('Forward Curve'!$E$14=DataValidation!$A$5,Vols!$AA92+0.005,IF('Forward Curve'!$E$14=DataValidation!$A$6,Vols!$AF92+0.005,IF('Forward Curve'!$E$14=DataValidation!$A$4,Vols!$Z92+0.005,IF('Forward Curve'!$E$14=DataValidation!$A$7,Vols!$AY92+0.005,""))))))</f>
        <v>2.1961600000000001E-2</v>
      </c>
      <c r="AR92" s="58">
        <f>IF('Forward Curve'!$E$15=DataValidation!$B$2,Vols!$AK92,IF('Forward Curve'!$E$15=DataValidation!$B$3,Vols!$AJ92,IF('Forward Curve'!$E$15=DataValidation!$B$4,Vols!$AI92,IF('Forward Curve'!$E$15=DataValidation!$B$5,Vols!$AH92,IF('Forward Curve'!$E$15=DataValidation!$B$7,$AN92,IF('Forward Curve'!$E$15=DataValidation!$B$8,Vols!$AO92,IF('Forward Curve'!$E$15=DataValidation!$B$9,Vols!$AP92,"ERROR")))))))</f>
        <v>5.2947881544955423E-2</v>
      </c>
      <c r="AS92" s="58"/>
      <c r="AU92" s="68">
        <v>87</v>
      </c>
      <c r="AV92" s="70">
        <f t="shared" si="60"/>
        <v>47177</v>
      </c>
      <c r="AW92" s="87">
        <f t="shared" si="46"/>
        <v>1.8172199999999999E-2</v>
      </c>
      <c r="AY92" s="2">
        <f t="shared" si="47"/>
        <v>1.8687394166666652E-2</v>
      </c>
      <c r="BA92" s="3">
        <f t="shared" si="48"/>
        <v>1.3687394166666651E-2</v>
      </c>
      <c r="BB92" s="3">
        <f t="shared" si="49"/>
        <v>1.6187394166666653E-2</v>
      </c>
      <c r="BC92" s="3">
        <f t="shared" si="50"/>
        <v>2.1187394166666651E-2</v>
      </c>
      <c r="BD92" s="3">
        <f t="shared" si="51"/>
        <v>2.3687394166666653E-2</v>
      </c>
      <c r="BF92" s="2">
        <f>IF('Forward Curve'!$E$16=DataValidation!$B$11,Vols!BA92,IF('Forward Curve'!$E$16=DataValidation!$B$12,Vols!BB92,IF('Forward Curve'!$E$16=DataValidation!$B$13,Vols!BC92,IF('Forward Curve'!$E$16=DataValidation!$B$14,Vols!BD92,""))))</f>
        <v>2.1187394166666651E-2</v>
      </c>
    </row>
    <row r="93" spans="2:58" x14ac:dyDescent="0.25">
      <c r="B93" s="71">
        <f t="shared" si="52"/>
        <v>47205</v>
      </c>
      <c r="C93" s="78">
        <v>78.69</v>
      </c>
      <c r="D93" s="2"/>
      <c r="E93" s="79">
        <v>1.69608</v>
      </c>
      <c r="F93" s="79">
        <v>1.84345</v>
      </c>
      <c r="G93" s="79">
        <v>1.79199</v>
      </c>
      <c r="H93" s="80">
        <v>4.6722900000000003</v>
      </c>
      <c r="I93" s="83"/>
      <c r="J93" s="106">
        <v>47205</v>
      </c>
      <c r="K93" s="107">
        <v>1.55562</v>
      </c>
      <c r="L93" s="83"/>
      <c r="M93" s="83"/>
      <c r="N93" s="83"/>
      <c r="O93" s="83"/>
      <c r="P93" s="83"/>
      <c r="Q93" s="83"/>
      <c r="R93" s="83"/>
      <c r="S93" s="83"/>
      <c r="U93" s="71">
        <f>'Forward Curve'!$G93</f>
        <v>47205</v>
      </c>
      <c r="V93" s="84">
        <f t="shared" si="41"/>
        <v>0.78689999999999993</v>
      </c>
      <c r="W93" s="58"/>
      <c r="X93" s="58">
        <f t="shared" si="42"/>
        <v>1.6960800000000002E-2</v>
      </c>
      <c r="Y93" s="58">
        <f t="shared" si="43"/>
        <v>1.8434499999999999E-2</v>
      </c>
      <c r="Z93" s="58">
        <f t="shared" si="44"/>
        <v>1.7919899999999999E-2</v>
      </c>
      <c r="AA93" s="86">
        <f t="shared" si="45"/>
        <v>4.6722900000000005E-2</v>
      </c>
      <c r="AB93" s="86"/>
      <c r="AC93" s="113">
        <f t="shared" si="57"/>
        <v>44647</v>
      </c>
      <c r="AD93" s="114">
        <f t="shared" si="58"/>
        <v>1.4311999999999999E-3</v>
      </c>
      <c r="AE93" s="113">
        <f t="shared" si="59"/>
        <v>47205</v>
      </c>
      <c r="AF93" s="115">
        <f t="shared" si="56"/>
        <v>1.5556199999999999E-2</v>
      </c>
      <c r="AG93" s="3"/>
      <c r="AH93" s="2">
        <f>IF('Forward Curve'!$E$14=DataValidation!$A$2,Vols!$X93*(1-(SQRT(YEARFRAC($U$6,$U93,2))*(2*$V93))),IF('Forward Curve'!$E$14=DataValidation!$A$3,Vols!$Y93*(1-(SQRT(YEARFRAC($U$6,$U93,2))*(2*$V93))),IF('Forward Curve'!$E$14=DataValidation!$A$5,Vols!$X93*(1-(SQRT(YEARFRAC($U$6,$U93,2))*(2*$V93)))+0.03,IF('Forward Curve'!$E$14=DataValidation!$A$6,Vols!$AF93*(1-(SQRT(YEARFRAC($U$6,$U93,2))*(2*$V93))),IF('Forward Curve'!$E$14=DataValidation!$A$4,Vols!$Z93*(1-(SQRT(YEARFRAC($U$6,$U93,2))*(2*$V93))),IF('Forward Curve'!$E$14=DataValidation!$A$7,Vols!$AY93*(1-(SQRT(YEARFRAC($U$6,$U93,2))*(2*$V93))),""))))))</f>
        <v>-5.5392353047336841E-2</v>
      </c>
      <c r="AI93" s="2">
        <f>IF('Forward Curve'!$E$14=DataValidation!$A$2,Vols!$X93*(1-(SQRT(YEARFRAC($U$6,$U93,2))*(1*$V93))),IF('Forward Curve'!$E$14=DataValidation!$A$3,Vols!$Y93*(1-(SQRT(YEARFRAC($U$6,$U93,2))*(1*$V93))),IF('Forward Curve'!$E$14=DataValidation!$A$5,Vols!$X93*(1-(SQRT(YEARFRAC($U$6,$U93,2))*(1*$V93)))+0.03,IF('Forward Curve'!$E$14=DataValidation!$A$6,Vols!$AF93*(1-(SQRT(YEARFRAC($U$6,$U93,2))*(1*$V93))),IF('Forward Curve'!$E$14=DataValidation!$A$4,Vols!$Z93*(1-(SQRT(YEARFRAC($U$6,$U93,2))*(1*$V93))),IF('Forward Curve'!$E$14=DataValidation!$A$7,Vols!$AY93*(1-(SQRT(YEARFRAC($U$6,$U93,2))*(1*$V93))),""))))))</f>
        <v>-1.9215776523668422E-2</v>
      </c>
      <c r="AJ93" s="2">
        <f>IF('Forward Curve'!$E$14=DataValidation!$A$2,Vols!$X93*(1+(SQRT(YEARFRAC($U$6,$U93,2))*(1*$V93))),IF('Forward Curve'!$E$14=DataValidation!$A$3,Vols!$Y93*(1+(SQRT(YEARFRAC($U$6,$U93,2))*(1*$V93))),IF('Forward Curve'!$E$14=DataValidation!$A$5,Vols!$X93*(1+(SQRT(YEARFRAC($U$6,$U93,2))*(1*$V93)))+0.03,IF('Forward Curve'!$E$14=DataValidation!$A$6,Vols!$AF93*(1+(SQRT(YEARFRAC($U$6,$U93,2))*(1*$V93))),IF('Forward Curve'!$E$14=DataValidation!$A$4,Vols!$Z93*(1+(SQRT(YEARFRAC($U$6,$U93,2))*(1*$V93))),IF('Forward Curve'!$E$14=DataValidation!$A$7,Vols!$AY93*(1+(SQRT(YEARFRAC($U$6,$U93,2))*(1*$V93))),""))))))</f>
        <v>5.3137376523668421E-2</v>
      </c>
      <c r="AK93" s="2">
        <f>IF('Forward Curve'!$E$14=DataValidation!$A$2,Vols!$X93*(1+(SQRT(YEARFRAC($U$6,$U93,2))*(2*$V93))),IF('Forward Curve'!$E$14=DataValidation!$A$3,Vols!$Y93*(1+(SQRT(YEARFRAC($U$6,$U93,2))*(2*$V93))),IF('Forward Curve'!$E$14=DataValidation!$A$5,Vols!$X93*(1+(SQRT(YEARFRAC($U$6,$U93,2))*(2*$V93)))+0.03,IF('Forward Curve'!$E$14=DataValidation!$A$6,Vols!$AF93*(1+(SQRT(YEARFRAC($U$6,$U93,2))*(2*$V93))),IF('Forward Curve'!$E$14=DataValidation!$A$4,Vols!$Z93*(1+(SQRT(YEARFRAC($U$6,$U93,2))*(2*$V93))),IF('Forward Curve'!$E$14=DataValidation!$A$7,Vols!$AY93*(1+(SQRT(YEARFRAC($U$6,$U93,2))*(2*$V93))),""))))))</f>
        <v>8.9313953047336844E-2</v>
      </c>
      <c r="AM93" s="117">
        <f t="shared" si="40"/>
        <v>2.5000000000000001E-2</v>
      </c>
      <c r="AN93" s="2">
        <f>IF('Forward Curve'!$E$14=DataValidation!$A$2,Vols!$AM93,IF('Forward Curve'!$E$14=DataValidation!$A$3,Vols!$AM93+(Vols!$Y93-Vols!$X93),IF('Forward Curve'!$E$14=DataValidation!$A$5,Vols!$AM93+(Vols!$AA93-Vols!$X93),IF('Forward Curve'!$E$14=DataValidation!$A$6,Vols!$AM93+(Vols!$AF93-Vols!$X93),IF('Forward Curve'!$E$14=DataValidation!$A$4,Vols!$AM93+(Vols!$Z93-Vols!$X93),IF('Forward Curve'!$E$14=DataValidation!$A$7,Vols!$AM93+(Vols!$AY93-Vols!$X93)))))))</f>
        <v>2.5000000000000001E-2</v>
      </c>
      <c r="AO93" s="2">
        <f>IF('Forward Curve'!$E$14=DataValidation!$A$2,$X93+0.0025,IF('Forward Curve'!$E$14=DataValidation!$A$3,$Y93+0.0025,IF('Forward Curve'!$E$14=DataValidation!$A$5,Vols!$AA93+0.0025,IF('Forward Curve'!$E$14=DataValidation!$A$6,Vols!$AF93+0.0025,IF('Forward Curve'!$E$14=DataValidation!$A$4,Vols!$Z93+0.0025,IF('Forward Curve'!$E$14=DataValidation!$A$7,Vols!$AY93+0.0025,""))))))</f>
        <v>1.94608E-2</v>
      </c>
      <c r="AP93" s="2">
        <f>IF('Forward Curve'!$E$14=DataValidation!$A$2,$X93+0.005,IF('Forward Curve'!$E$14=DataValidation!$A$3,$Y93+0.005,IF('Forward Curve'!$E$14=DataValidation!$A$5,Vols!$AA93+0.005,IF('Forward Curve'!$E$14=DataValidation!$A$6,Vols!$AF93+0.005,IF('Forward Curve'!$E$14=DataValidation!$A$4,Vols!$Z93+0.005,IF('Forward Curve'!$E$14=DataValidation!$A$7,Vols!$AY93+0.005,""))))))</f>
        <v>2.1960800000000003E-2</v>
      </c>
      <c r="AR93" s="58">
        <f>IF('Forward Curve'!$E$15=DataValidation!$B$2,Vols!$AK93,IF('Forward Curve'!$E$15=DataValidation!$B$3,Vols!$AJ93,IF('Forward Curve'!$E$15=DataValidation!$B$4,Vols!$AI93,IF('Forward Curve'!$E$15=DataValidation!$B$5,Vols!$AH93,IF('Forward Curve'!$E$15=DataValidation!$B$7,$AN93,IF('Forward Curve'!$E$15=DataValidation!$B$8,Vols!$AO93,IF('Forward Curve'!$E$15=DataValidation!$B$9,Vols!$AP93,"ERROR")))))))</f>
        <v>5.3137376523668421E-2</v>
      </c>
      <c r="AS93" s="58"/>
      <c r="AU93" s="68">
        <v>88</v>
      </c>
      <c r="AV93" s="70">
        <f t="shared" si="60"/>
        <v>47205</v>
      </c>
      <c r="AW93" s="87">
        <f t="shared" si="46"/>
        <v>1.8171800000000002E-2</v>
      </c>
      <c r="AY93" s="2">
        <f t="shared" si="47"/>
        <v>1.8699905833333318E-2</v>
      </c>
      <c r="BA93" s="3">
        <f t="shared" si="48"/>
        <v>1.3699905833333317E-2</v>
      </c>
      <c r="BB93" s="3">
        <f t="shared" si="49"/>
        <v>1.619990583333332E-2</v>
      </c>
      <c r="BC93" s="3">
        <f t="shared" si="50"/>
        <v>2.1199905833333317E-2</v>
      </c>
      <c r="BD93" s="3">
        <f t="shared" si="51"/>
        <v>2.3699905833333319E-2</v>
      </c>
      <c r="BF93" s="2">
        <f>IF('Forward Curve'!$E$16=DataValidation!$B$11,Vols!BA93,IF('Forward Curve'!$E$16=DataValidation!$B$12,Vols!BB93,IF('Forward Curve'!$E$16=DataValidation!$B$13,Vols!BC93,IF('Forward Curve'!$E$16=DataValidation!$B$14,Vols!BD93,""))))</f>
        <v>2.1199905833333317E-2</v>
      </c>
    </row>
    <row r="94" spans="2:58" x14ac:dyDescent="0.25">
      <c r="B94" s="71">
        <f t="shared" si="52"/>
        <v>47236</v>
      </c>
      <c r="C94" s="78">
        <v>78.69</v>
      </c>
      <c r="D94" s="2"/>
      <c r="E94" s="79">
        <v>1.6961999999999999</v>
      </c>
      <c r="F94" s="79">
        <v>1.8437600000000001</v>
      </c>
      <c r="G94" s="79">
        <v>1.7920400000000001</v>
      </c>
      <c r="H94" s="80">
        <v>4.6727600000000002</v>
      </c>
      <c r="I94" s="83"/>
      <c r="J94" s="106">
        <v>47234</v>
      </c>
      <c r="K94" s="107">
        <v>1.55566</v>
      </c>
      <c r="L94" s="83"/>
      <c r="M94" s="83"/>
      <c r="N94" s="83"/>
      <c r="O94" s="83"/>
      <c r="P94" s="83"/>
      <c r="Q94" s="83"/>
      <c r="R94" s="83"/>
      <c r="S94" s="83"/>
      <c r="U94" s="71">
        <f>'Forward Curve'!$G94</f>
        <v>47236</v>
      </c>
      <c r="V94" s="84">
        <f t="shared" si="41"/>
        <v>0.78689999999999993</v>
      </c>
      <c r="W94" s="58"/>
      <c r="X94" s="58">
        <f t="shared" si="42"/>
        <v>1.6961999999999998E-2</v>
      </c>
      <c r="Y94" s="58">
        <f t="shared" si="43"/>
        <v>1.8437600000000002E-2</v>
      </c>
      <c r="Z94" s="58">
        <f t="shared" si="44"/>
        <v>1.79204E-2</v>
      </c>
      <c r="AA94" s="86">
        <f t="shared" si="45"/>
        <v>4.6727600000000001E-2</v>
      </c>
      <c r="AB94" s="86"/>
      <c r="AC94" s="113">
        <f t="shared" si="57"/>
        <v>44648</v>
      </c>
      <c r="AD94" s="114">
        <f t="shared" si="58"/>
        <v>2.1075999999999998E-3</v>
      </c>
      <c r="AE94" s="113">
        <f t="shared" si="59"/>
        <v>47236</v>
      </c>
      <c r="AF94" s="115">
        <f t="shared" si="56"/>
        <v>1.55566E-2</v>
      </c>
      <c r="AG94" s="3"/>
      <c r="AH94" s="2">
        <f>IF('Forward Curve'!$E$14=DataValidation!$A$2,Vols!$X94*(1-(SQRT(YEARFRAC($U$6,$U94,2))*(2*$V94))),IF('Forward Curve'!$E$14=DataValidation!$A$3,Vols!$Y94*(1-(SQRT(YEARFRAC($U$6,$U94,2))*(2*$V94))),IF('Forward Curve'!$E$14=DataValidation!$A$5,Vols!$X94*(1-(SQRT(YEARFRAC($U$6,$U94,2))*(2*$V94)))+0.03,IF('Forward Curve'!$E$14=DataValidation!$A$6,Vols!$AF94*(1-(SQRT(YEARFRAC($U$6,$U94,2))*(2*$V94))),IF('Forward Curve'!$E$14=DataValidation!$A$4,Vols!$Z94*(1-(SQRT(YEARFRAC($U$6,$U94,2))*(2*$V94))),IF('Forward Curve'!$E$14=DataValidation!$A$7,Vols!$AY94*(1-(SQRT(YEARFRAC($U$6,$U94,2))*(2*$V94))),""))))))</f>
        <v>-5.5819064617121578E-2</v>
      </c>
      <c r="AI94" s="2">
        <f>IF('Forward Curve'!$E$14=DataValidation!$A$2,Vols!$X94*(1-(SQRT(YEARFRAC($U$6,$U94,2))*(1*$V94))),IF('Forward Curve'!$E$14=DataValidation!$A$3,Vols!$Y94*(1-(SQRT(YEARFRAC($U$6,$U94,2))*(1*$V94))),IF('Forward Curve'!$E$14=DataValidation!$A$5,Vols!$X94*(1-(SQRT(YEARFRAC($U$6,$U94,2))*(1*$V94)))+0.03,IF('Forward Curve'!$E$14=DataValidation!$A$6,Vols!$AF94*(1-(SQRT(YEARFRAC($U$6,$U94,2))*(1*$V94))),IF('Forward Curve'!$E$14=DataValidation!$A$4,Vols!$Z94*(1-(SQRT(YEARFRAC($U$6,$U94,2))*(1*$V94))),IF('Forward Curve'!$E$14=DataValidation!$A$7,Vols!$AY94*(1-(SQRT(YEARFRAC($U$6,$U94,2))*(1*$V94))),""))))))</f>
        <v>-1.942853230856079E-2</v>
      </c>
      <c r="AJ94" s="2">
        <f>IF('Forward Curve'!$E$14=DataValidation!$A$2,Vols!$X94*(1+(SQRT(YEARFRAC($U$6,$U94,2))*(1*$V94))),IF('Forward Curve'!$E$14=DataValidation!$A$3,Vols!$Y94*(1+(SQRT(YEARFRAC($U$6,$U94,2))*(1*$V94))),IF('Forward Curve'!$E$14=DataValidation!$A$5,Vols!$X94*(1+(SQRT(YEARFRAC($U$6,$U94,2))*(1*$V94)))+0.03,IF('Forward Curve'!$E$14=DataValidation!$A$6,Vols!$AF94*(1+(SQRT(YEARFRAC($U$6,$U94,2))*(1*$V94))),IF('Forward Curve'!$E$14=DataValidation!$A$4,Vols!$Z94*(1+(SQRT(YEARFRAC($U$6,$U94,2))*(1*$V94))),IF('Forward Curve'!$E$14=DataValidation!$A$7,Vols!$AY94*(1+(SQRT(YEARFRAC($U$6,$U94,2))*(1*$V94))),""))))))</f>
        <v>5.3352532308560782E-2</v>
      </c>
      <c r="AK94" s="2">
        <f>IF('Forward Curve'!$E$14=DataValidation!$A$2,Vols!$X94*(1+(SQRT(YEARFRAC($U$6,$U94,2))*(2*$V94))),IF('Forward Curve'!$E$14=DataValidation!$A$3,Vols!$Y94*(1+(SQRT(YEARFRAC($U$6,$U94,2))*(2*$V94))),IF('Forward Curve'!$E$14=DataValidation!$A$5,Vols!$X94*(1+(SQRT(YEARFRAC($U$6,$U94,2))*(2*$V94)))+0.03,IF('Forward Curve'!$E$14=DataValidation!$A$6,Vols!$AF94*(1+(SQRT(YEARFRAC($U$6,$U94,2))*(2*$V94))),IF('Forward Curve'!$E$14=DataValidation!$A$4,Vols!$Z94*(1+(SQRT(YEARFRAC($U$6,$U94,2))*(2*$V94))),IF('Forward Curve'!$E$14=DataValidation!$A$7,Vols!$AY94*(1+(SQRT(YEARFRAC($U$6,$U94,2))*(2*$V94))),""))))))</f>
        <v>8.9743064617121573E-2</v>
      </c>
      <c r="AM94" s="117">
        <f t="shared" si="40"/>
        <v>2.5000000000000001E-2</v>
      </c>
      <c r="AN94" s="2">
        <f>IF('Forward Curve'!$E$14=DataValidation!$A$2,Vols!$AM94,IF('Forward Curve'!$E$14=DataValidation!$A$3,Vols!$AM94+(Vols!$Y94-Vols!$X94),IF('Forward Curve'!$E$14=DataValidation!$A$5,Vols!$AM94+(Vols!$AA94-Vols!$X94),IF('Forward Curve'!$E$14=DataValidation!$A$6,Vols!$AM94+(Vols!$AF94-Vols!$X94),IF('Forward Curve'!$E$14=DataValidation!$A$4,Vols!$AM94+(Vols!$Z94-Vols!$X94),IF('Forward Curve'!$E$14=DataValidation!$A$7,Vols!$AM94+(Vols!$AY94-Vols!$X94)))))))</f>
        <v>2.5000000000000001E-2</v>
      </c>
      <c r="AO94" s="2">
        <f>IF('Forward Curve'!$E$14=DataValidation!$A$2,$X94+0.0025,IF('Forward Curve'!$E$14=DataValidation!$A$3,$Y94+0.0025,IF('Forward Curve'!$E$14=DataValidation!$A$5,Vols!$AA94+0.0025,IF('Forward Curve'!$E$14=DataValidation!$A$6,Vols!$AF94+0.0025,IF('Forward Curve'!$E$14=DataValidation!$A$4,Vols!$Z94+0.0025,IF('Forward Curve'!$E$14=DataValidation!$A$7,Vols!$AY94+0.0025,""))))))</f>
        <v>1.9461999999999997E-2</v>
      </c>
      <c r="AP94" s="2">
        <f>IF('Forward Curve'!$E$14=DataValidation!$A$2,$X94+0.005,IF('Forward Curve'!$E$14=DataValidation!$A$3,$Y94+0.005,IF('Forward Curve'!$E$14=DataValidation!$A$5,Vols!$AA94+0.005,IF('Forward Curve'!$E$14=DataValidation!$A$6,Vols!$AF94+0.005,IF('Forward Curve'!$E$14=DataValidation!$A$4,Vols!$Z94+0.005,IF('Forward Curve'!$E$14=DataValidation!$A$7,Vols!$AY94+0.005,""))))))</f>
        <v>2.1961999999999999E-2</v>
      </c>
      <c r="AR94" s="58">
        <f>IF('Forward Curve'!$E$15=DataValidation!$B$2,Vols!$AK94,IF('Forward Curve'!$E$15=DataValidation!$B$3,Vols!$AJ94,IF('Forward Curve'!$E$15=DataValidation!$B$4,Vols!$AI94,IF('Forward Curve'!$E$15=DataValidation!$B$5,Vols!$AH94,IF('Forward Curve'!$E$15=DataValidation!$B$7,$AN94,IF('Forward Curve'!$E$15=DataValidation!$B$8,Vols!$AO94,IF('Forward Curve'!$E$15=DataValidation!$B$9,Vols!$AP94,"ERROR")))))))</f>
        <v>5.3352532308560782E-2</v>
      </c>
      <c r="AS94" s="58"/>
      <c r="AU94" s="68">
        <v>89</v>
      </c>
      <c r="AV94" s="70">
        <f t="shared" si="60"/>
        <v>47236</v>
      </c>
      <c r="AW94" s="87">
        <f t="shared" si="46"/>
        <v>1.8171800000000002E-2</v>
      </c>
      <c r="AY94" s="2">
        <f t="shared" si="47"/>
        <v>1.8712420833333316E-2</v>
      </c>
      <c r="BA94" s="3">
        <f t="shared" si="48"/>
        <v>1.3712420833333315E-2</v>
      </c>
      <c r="BB94" s="3">
        <f t="shared" si="49"/>
        <v>1.6212420833333317E-2</v>
      </c>
      <c r="BC94" s="3">
        <f t="shared" si="50"/>
        <v>2.1212420833333315E-2</v>
      </c>
      <c r="BD94" s="3">
        <f t="shared" si="51"/>
        <v>2.3712420833333317E-2</v>
      </c>
      <c r="BF94" s="2">
        <f>IF('Forward Curve'!$E$16=DataValidation!$B$11,Vols!BA94,IF('Forward Curve'!$E$16=DataValidation!$B$12,Vols!BB94,IF('Forward Curve'!$E$16=DataValidation!$B$13,Vols!BC94,IF('Forward Curve'!$E$16=DataValidation!$B$14,Vols!BD94,""))))</f>
        <v>2.1212420833333315E-2</v>
      </c>
    </row>
    <row r="95" spans="2:58" x14ac:dyDescent="0.25">
      <c r="B95" s="71">
        <f t="shared" si="52"/>
        <v>47266</v>
      </c>
      <c r="C95" s="78">
        <v>78.69</v>
      </c>
      <c r="D95" s="2"/>
      <c r="E95" s="79">
        <v>1.6961200000000001</v>
      </c>
      <c r="F95" s="79">
        <v>1.84396</v>
      </c>
      <c r="G95" s="79">
        <v>1.79199</v>
      </c>
      <c r="H95" s="80">
        <v>4.6726700000000001</v>
      </c>
      <c r="I95" s="83"/>
      <c r="J95" s="106">
        <v>47263</v>
      </c>
      <c r="K95" s="107">
        <v>1.55562</v>
      </c>
      <c r="L95" s="83"/>
      <c r="M95" s="83"/>
      <c r="N95" s="83"/>
      <c r="O95" s="83"/>
      <c r="P95" s="83"/>
      <c r="Q95" s="83"/>
      <c r="R95" s="83"/>
      <c r="S95" s="83"/>
      <c r="U95" s="71">
        <f>'Forward Curve'!$G95</f>
        <v>47266</v>
      </c>
      <c r="V95" s="84">
        <f t="shared" si="41"/>
        <v>0.78689999999999993</v>
      </c>
      <c r="W95" s="58"/>
      <c r="X95" s="58">
        <f t="shared" si="42"/>
        <v>1.6961199999999999E-2</v>
      </c>
      <c r="Y95" s="58">
        <f t="shared" si="43"/>
        <v>1.84396E-2</v>
      </c>
      <c r="Z95" s="58">
        <f t="shared" si="44"/>
        <v>1.7919899999999999E-2</v>
      </c>
      <c r="AA95" s="86">
        <f t="shared" si="45"/>
        <v>4.6726700000000003E-2</v>
      </c>
      <c r="AB95" s="86"/>
      <c r="AC95" s="113">
        <f t="shared" si="57"/>
        <v>44649</v>
      </c>
      <c r="AD95" s="114">
        <f t="shared" si="58"/>
        <v>2.1075999999999998E-3</v>
      </c>
      <c r="AE95" s="113">
        <f t="shared" si="59"/>
        <v>47266</v>
      </c>
      <c r="AF95" s="115">
        <f t="shared" si="56"/>
        <v>1.5556199999999999E-2</v>
      </c>
      <c r="AG95" s="3"/>
      <c r="AH95" s="2">
        <f>IF('Forward Curve'!$E$14=DataValidation!$A$2,Vols!$X95*(1-(SQRT(YEARFRAC($U$6,$U95,2))*(2*$V95))),IF('Forward Curve'!$E$14=DataValidation!$A$3,Vols!$Y95*(1-(SQRT(YEARFRAC($U$6,$U95,2))*(2*$V95))),IF('Forward Curve'!$E$14=DataValidation!$A$5,Vols!$X95*(1-(SQRT(YEARFRAC($U$6,$U95,2))*(2*$V95)))+0.03,IF('Forward Curve'!$E$14=DataValidation!$A$6,Vols!$AF95*(1-(SQRT(YEARFRAC($U$6,$U95,2))*(2*$V95))),IF('Forward Curve'!$E$14=DataValidation!$A$4,Vols!$Z95*(1-(SQRT(YEARFRAC($U$6,$U95,2))*(2*$V95))),IF('Forward Curve'!$E$14=DataValidation!$A$7,Vols!$AY95*(1-(SQRT(YEARFRAC($U$6,$U95,2))*(2*$V95))),""))))))</f>
        <v>-5.6223241337179666E-2</v>
      </c>
      <c r="AI95" s="2">
        <f>IF('Forward Curve'!$E$14=DataValidation!$A$2,Vols!$X95*(1-(SQRT(YEARFRAC($U$6,$U95,2))*(1*$V95))),IF('Forward Curve'!$E$14=DataValidation!$A$3,Vols!$Y95*(1-(SQRT(YEARFRAC($U$6,$U95,2))*(1*$V95))),IF('Forward Curve'!$E$14=DataValidation!$A$5,Vols!$X95*(1-(SQRT(YEARFRAC($U$6,$U95,2))*(1*$V95)))+0.03,IF('Forward Curve'!$E$14=DataValidation!$A$6,Vols!$AF95*(1-(SQRT(YEARFRAC($U$6,$U95,2))*(1*$V95))),IF('Forward Curve'!$E$14=DataValidation!$A$4,Vols!$Z95*(1-(SQRT(YEARFRAC($U$6,$U95,2))*(1*$V95))),IF('Forward Curve'!$E$14=DataValidation!$A$7,Vols!$AY95*(1-(SQRT(YEARFRAC($U$6,$U95,2))*(1*$V95))),""))))))</f>
        <v>-1.9631020668589832E-2</v>
      </c>
      <c r="AJ95" s="2">
        <f>IF('Forward Curve'!$E$14=DataValidation!$A$2,Vols!$X95*(1+(SQRT(YEARFRAC($U$6,$U95,2))*(1*$V95))),IF('Forward Curve'!$E$14=DataValidation!$A$3,Vols!$Y95*(1+(SQRT(YEARFRAC($U$6,$U95,2))*(1*$V95))),IF('Forward Curve'!$E$14=DataValidation!$A$5,Vols!$X95*(1+(SQRT(YEARFRAC($U$6,$U95,2))*(1*$V95)))+0.03,IF('Forward Curve'!$E$14=DataValidation!$A$6,Vols!$AF95*(1+(SQRT(YEARFRAC($U$6,$U95,2))*(1*$V95))),IF('Forward Curve'!$E$14=DataValidation!$A$4,Vols!$Z95*(1+(SQRT(YEARFRAC($U$6,$U95,2))*(1*$V95))),IF('Forward Curve'!$E$14=DataValidation!$A$7,Vols!$AY95*(1+(SQRT(YEARFRAC($U$6,$U95,2))*(1*$V95))),""))))))</f>
        <v>5.3553420668589834E-2</v>
      </c>
      <c r="AK95" s="2">
        <f>IF('Forward Curve'!$E$14=DataValidation!$A$2,Vols!$X95*(1+(SQRT(YEARFRAC($U$6,$U95,2))*(2*$V95))),IF('Forward Curve'!$E$14=DataValidation!$A$3,Vols!$Y95*(1+(SQRT(YEARFRAC($U$6,$U95,2))*(2*$V95))),IF('Forward Curve'!$E$14=DataValidation!$A$5,Vols!$X95*(1+(SQRT(YEARFRAC($U$6,$U95,2))*(2*$V95)))+0.03,IF('Forward Curve'!$E$14=DataValidation!$A$6,Vols!$AF95*(1+(SQRT(YEARFRAC($U$6,$U95,2))*(2*$V95))),IF('Forward Curve'!$E$14=DataValidation!$A$4,Vols!$Z95*(1+(SQRT(YEARFRAC($U$6,$U95,2))*(2*$V95))),IF('Forward Curve'!$E$14=DataValidation!$A$7,Vols!$AY95*(1+(SQRT(YEARFRAC($U$6,$U95,2))*(2*$V95))),""))))))</f>
        <v>9.0145641337179658E-2</v>
      </c>
      <c r="AM95" s="117">
        <f t="shared" si="40"/>
        <v>2.5000000000000001E-2</v>
      </c>
      <c r="AN95" s="2">
        <f>IF('Forward Curve'!$E$14=DataValidation!$A$2,Vols!$AM95,IF('Forward Curve'!$E$14=DataValidation!$A$3,Vols!$AM95+(Vols!$Y95-Vols!$X95),IF('Forward Curve'!$E$14=DataValidation!$A$5,Vols!$AM95+(Vols!$AA95-Vols!$X95),IF('Forward Curve'!$E$14=DataValidation!$A$6,Vols!$AM95+(Vols!$AF95-Vols!$X95),IF('Forward Curve'!$E$14=DataValidation!$A$4,Vols!$AM95+(Vols!$Z95-Vols!$X95),IF('Forward Curve'!$E$14=DataValidation!$A$7,Vols!$AM95+(Vols!$AY95-Vols!$X95)))))))</f>
        <v>2.5000000000000001E-2</v>
      </c>
      <c r="AO95" s="2">
        <f>IF('Forward Curve'!$E$14=DataValidation!$A$2,$X95+0.0025,IF('Forward Curve'!$E$14=DataValidation!$A$3,$Y95+0.0025,IF('Forward Curve'!$E$14=DataValidation!$A$5,Vols!$AA95+0.0025,IF('Forward Curve'!$E$14=DataValidation!$A$6,Vols!$AF95+0.0025,IF('Forward Curve'!$E$14=DataValidation!$A$4,Vols!$Z95+0.0025,IF('Forward Curve'!$E$14=DataValidation!$A$7,Vols!$AY95+0.0025,""))))))</f>
        <v>1.9461199999999998E-2</v>
      </c>
      <c r="AP95" s="2">
        <f>IF('Forward Curve'!$E$14=DataValidation!$A$2,$X95+0.005,IF('Forward Curve'!$E$14=DataValidation!$A$3,$Y95+0.005,IF('Forward Curve'!$E$14=DataValidation!$A$5,Vols!$AA95+0.005,IF('Forward Curve'!$E$14=DataValidation!$A$6,Vols!$AF95+0.005,IF('Forward Curve'!$E$14=DataValidation!$A$4,Vols!$Z95+0.005,IF('Forward Curve'!$E$14=DataValidation!$A$7,Vols!$AY95+0.005,""))))))</f>
        <v>2.19612E-2</v>
      </c>
      <c r="AR95" s="58">
        <f>IF('Forward Curve'!$E$15=DataValidation!$B$2,Vols!$AK95,IF('Forward Curve'!$E$15=DataValidation!$B$3,Vols!$AJ95,IF('Forward Curve'!$E$15=DataValidation!$B$4,Vols!$AI95,IF('Forward Curve'!$E$15=DataValidation!$B$5,Vols!$AH95,IF('Forward Curve'!$E$15=DataValidation!$B$7,$AN95,IF('Forward Curve'!$E$15=DataValidation!$B$8,Vols!$AO95,IF('Forward Curve'!$E$15=DataValidation!$B$9,Vols!$AP95,"ERROR")))))))</f>
        <v>5.3553420668589834E-2</v>
      </c>
      <c r="AS95" s="58"/>
      <c r="AU95" s="68">
        <v>90</v>
      </c>
      <c r="AV95" s="70">
        <f t="shared" si="60"/>
        <v>47266</v>
      </c>
      <c r="AW95" s="87">
        <f t="shared" si="46"/>
        <v>1.8172199999999999E-2</v>
      </c>
      <c r="AY95" s="2">
        <f t="shared" si="47"/>
        <v>1.8724926666666648E-2</v>
      </c>
      <c r="BA95" s="3">
        <f t="shared" si="48"/>
        <v>1.3724926666666647E-2</v>
      </c>
      <c r="BB95" s="3">
        <f t="shared" si="49"/>
        <v>1.622492666666665E-2</v>
      </c>
      <c r="BC95" s="3">
        <f t="shared" si="50"/>
        <v>2.1224926666666647E-2</v>
      </c>
      <c r="BD95" s="3">
        <f t="shared" si="51"/>
        <v>2.3724926666666649E-2</v>
      </c>
      <c r="BF95" s="2">
        <f>IF('Forward Curve'!$E$16=DataValidation!$B$11,Vols!BA95,IF('Forward Curve'!$E$16=DataValidation!$B$12,Vols!BB95,IF('Forward Curve'!$E$16=DataValidation!$B$13,Vols!BC95,IF('Forward Curve'!$E$16=DataValidation!$B$14,Vols!BD95,""))))</f>
        <v>2.1224926666666647E-2</v>
      </c>
    </row>
    <row r="96" spans="2:58" x14ac:dyDescent="0.25">
      <c r="B96" s="71">
        <f t="shared" si="52"/>
        <v>47297</v>
      </c>
      <c r="C96" s="78">
        <v>78.69</v>
      </c>
      <c r="D96" s="2"/>
      <c r="E96" s="79">
        <v>1.6961200000000001</v>
      </c>
      <c r="F96" s="79">
        <v>1.8437699999999999</v>
      </c>
      <c r="G96" s="79">
        <v>1.7920400000000001</v>
      </c>
      <c r="H96" s="80">
        <v>4.6648899999999998</v>
      </c>
      <c r="I96" s="83"/>
      <c r="J96" s="106">
        <v>47296</v>
      </c>
      <c r="K96" s="107">
        <v>1.55566</v>
      </c>
      <c r="L96" s="83"/>
      <c r="M96" s="83"/>
      <c r="N96" s="83"/>
      <c r="O96" s="83"/>
      <c r="P96" s="83"/>
      <c r="Q96" s="83"/>
      <c r="R96" s="83"/>
      <c r="S96" s="83"/>
      <c r="U96" s="71">
        <f>'Forward Curve'!$G96</f>
        <v>47297</v>
      </c>
      <c r="V96" s="84">
        <f t="shared" si="41"/>
        <v>0.78689999999999993</v>
      </c>
      <c r="W96" s="58"/>
      <c r="X96" s="58">
        <f t="shared" si="42"/>
        <v>1.6961199999999999E-2</v>
      </c>
      <c r="Y96" s="58">
        <f t="shared" si="43"/>
        <v>1.8437699999999998E-2</v>
      </c>
      <c r="Z96" s="58">
        <f t="shared" si="44"/>
        <v>1.79204E-2</v>
      </c>
      <c r="AA96" s="86">
        <f t="shared" si="45"/>
        <v>4.66489E-2</v>
      </c>
      <c r="AB96" s="86"/>
      <c r="AC96" s="113">
        <f t="shared" si="57"/>
        <v>44650</v>
      </c>
      <c r="AD96" s="114">
        <f t="shared" si="58"/>
        <v>2.1075999999999998E-3</v>
      </c>
      <c r="AE96" s="113">
        <f t="shared" si="59"/>
        <v>47297</v>
      </c>
      <c r="AF96" s="115">
        <f t="shared" si="56"/>
        <v>1.55566E-2</v>
      </c>
      <c r="AG96" s="3"/>
      <c r="AH96" s="2">
        <f>IF('Forward Curve'!$E$14=DataValidation!$A$2,Vols!$X96*(1-(SQRT(YEARFRAC($U$6,$U96,2))*(2*$V96))),IF('Forward Curve'!$E$14=DataValidation!$A$3,Vols!$Y96*(1-(SQRT(YEARFRAC($U$6,$U96,2))*(2*$V96))),IF('Forward Curve'!$E$14=DataValidation!$A$5,Vols!$X96*(1-(SQRT(YEARFRAC($U$6,$U96,2))*(2*$V96)))+0.03,IF('Forward Curve'!$E$14=DataValidation!$A$6,Vols!$AF96*(1-(SQRT(YEARFRAC($U$6,$U96,2))*(2*$V96))),IF('Forward Curve'!$E$14=DataValidation!$A$4,Vols!$Z96*(1-(SQRT(YEARFRAC($U$6,$U96,2))*(2*$V96))),IF('Forward Curve'!$E$14=DataValidation!$A$7,Vols!$AY96*(1-(SQRT(YEARFRAC($U$6,$U96,2))*(2*$V96))),""))))))</f>
        <v>-5.664124891565004E-2</v>
      </c>
      <c r="AI96" s="2">
        <f>IF('Forward Curve'!$E$14=DataValidation!$A$2,Vols!$X96*(1-(SQRT(YEARFRAC($U$6,$U96,2))*(1*$V96))),IF('Forward Curve'!$E$14=DataValidation!$A$3,Vols!$Y96*(1-(SQRT(YEARFRAC($U$6,$U96,2))*(1*$V96))),IF('Forward Curve'!$E$14=DataValidation!$A$5,Vols!$X96*(1-(SQRT(YEARFRAC($U$6,$U96,2))*(1*$V96)))+0.03,IF('Forward Curve'!$E$14=DataValidation!$A$6,Vols!$AF96*(1-(SQRT(YEARFRAC($U$6,$U96,2))*(1*$V96))),IF('Forward Curve'!$E$14=DataValidation!$A$4,Vols!$Z96*(1-(SQRT(YEARFRAC($U$6,$U96,2))*(1*$V96))),IF('Forward Curve'!$E$14=DataValidation!$A$7,Vols!$AY96*(1-(SQRT(YEARFRAC($U$6,$U96,2))*(1*$V96))),""))))))</f>
        <v>-1.9840024457825022E-2</v>
      </c>
      <c r="AJ96" s="2">
        <f>IF('Forward Curve'!$E$14=DataValidation!$A$2,Vols!$X96*(1+(SQRT(YEARFRAC($U$6,$U96,2))*(1*$V96))),IF('Forward Curve'!$E$14=DataValidation!$A$3,Vols!$Y96*(1+(SQRT(YEARFRAC($U$6,$U96,2))*(1*$V96))),IF('Forward Curve'!$E$14=DataValidation!$A$5,Vols!$X96*(1+(SQRT(YEARFRAC($U$6,$U96,2))*(1*$V96)))+0.03,IF('Forward Curve'!$E$14=DataValidation!$A$6,Vols!$AF96*(1+(SQRT(YEARFRAC($U$6,$U96,2))*(1*$V96))),IF('Forward Curve'!$E$14=DataValidation!$A$4,Vols!$Z96*(1+(SQRT(YEARFRAC($U$6,$U96,2))*(1*$V96))),IF('Forward Curve'!$E$14=DataValidation!$A$7,Vols!$AY96*(1+(SQRT(YEARFRAC($U$6,$U96,2))*(1*$V96))),""))))))</f>
        <v>5.3762424457825017E-2</v>
      </c>
      <c r="AK96" s="2">
        <f>IF('Forward Curve'!$E$14=DataValidation!$A$2,Vols!$X96*(1+(SQRT(YEARFRAC($U$6,$U96,2))*(2*$V96))),IF('Forward Curve'!$E$14=DataValidation!$A$3,Vols!$Y96*(1+(SQRT(YEARFRAC($U$6,$U96,2))*(2*$V96))),IF('Forward Curve'!$E$14=DataValidation!$A$5,Vols!$X96*(1+(SQRT(YEARFRAC($U$6,$U96,2))*(2*$V96)))+0.03,IF('Forward Curve'!$E$14=DataValidation!$A$6,Vols!$AF96*(1+(SQRT(YEARFRAC($U$6,$U96,2))*(2*$V96))),IF('Forward Curve'!$E$14=DataValidation!$A$4,Vols!$Z96*(1+(SQRT(YEARFRAC($U$6,$U96,2))*(2*$V96))),IF('Forward Curve'!$E$14=DataValidation!$A$7,Vols!$AY96*(1+(SQRT(YEARFRAC($U$6,$U96,2))*(2*$V96))),""))))))</f>
        <v>9.0563648915650038E-2</v>
      </c>
      <c r="AM96" s="117">
        <f t="shared" si="40"/>
        <v>2.5000000000000001E-2</v>
      </c>
      <c r="AN96" s="2">
        <f>IF('Forward Curve'!$E$14=DataValidation!$A$2,Vols!$AM96,IF('Forward Curve'!$E$14=DataValidation!$A$3,Vols!$AM96+(Vols!$Y96-Vols!$X96),IF('Forward Curve'!$E$14=DataValidation!$A$5,Vols!$AM96+(Vols!$AA96-Vols!$X96),IF('Forward Curve'!$E$14=DataValidation!$A$6,Vols!$AM96+(Vols!$AF96-Vols!$X96),IF('Forward Curve'!$E$14=DataValidation!$A$4,Vols!$AM96+(Vols!$Z96-Vols!$X96),IF('Forward Curve'!$E$14=DataValidation!$A$7,Vols!$AM96+(Vols!$AY96-Vols!$X96)))))))</f>
        <v>2.5000000000000001E-2</v>
      </c>
      <c r="AO96" s="2">
        <f>IF('Forward Curve'!$E$14=DataValidation!$A$2,$X96+0.0025,IF('Forward Curve'!$E$14=DataValidation!$A$3,$Y96+0.0025,IF('Forward Curve'!$E$14=DataValidation!$A$5,Vols!$AA96+0.0025,IF('Forward Curve'!$E$14=DataValidation!$A$6,Vols!$AF96+0.0025,IF('Forward Curve'!$E$14=DataValidation!$A$4,Vols!$Z96+0.0025,IF('Forward Curve'!$E$14=DataValidation!$A$7,Vols!$AY96+0.0025,""))))))</f>
        <v>1.9461199999999998E-2</v>
      </c>
      <c r="AP96" s="2">
        <f>IF('Forward Curve'!$E$14=DataValidation!$A$2,$X96+0.005,IF('Forward Curve'!$E$14=DataValidation!$A$3,$Y96+0.005,IF('Forward Curve'!$E$14=DataValidation!$A$5,Vols!$AA96+0.005,IF('Forward Curve'!$E$14=DataValidation!$A$6,Vols!$AF96+0.005,IF('Forward Curve'!$E$14=DataValidation!$A$4,Vols!$Z96+0.005,IF('Forward Curve'!$E$14=DataValidation!$A$7,Vols!$AY96+0.005,""))))))</f>
        <v>2.19612E-2</v>
      </c>
      <c r="AR96" s="58">
        <f>IF('Forward Curve'!$E$15=DataValidation!$B$2,Vols!$AK96,IF('Forward Curve'!$E$15=DataValidation!$B$3,Vols!$AJ96,IF('Forward Curve'!$E$15=DataValidation!$B$4,Vols!$AI96,IF('Forward Curve'!$E$15=DataValidation!$B$5,Vols!$AH96,IF('Forward Curve'!$E$15=DataValidation!$B$7,$AN96,IF('Forward Curve'!$E$15=DataValidation!$B$8,Vols!$AO96,IF('Forward Curve'!$E$15=DataValidation!$B$9,Vols!$AP96,"ERROR")))))))</f>
        <v>5.3762424457825017E-2</v>
      </c>
      <c r="AS96" s="58"/>
      <c r="AU96" s="68">
        <v>91</v>
      </c>
      <c r="AV96" s="70">
        <f t="shared" si="60"/>
        <v>47297</v>
      </c>
      <c r="AW96" s="87">
        <f t="shared" si="46"/>
        <v>1.8171299999999998E-2</v>
      </c>
      <c r="AY96" s="2">
        <f t="shared" si="47"/>
        <v>1.8737438333333321E-2</v>
      </c>
      <c r="BA96" s="3">
        <f t="shared" si="48"/>
        <v>1.373743833333332E-2</v>
      </c>
      <c r="BB96" s="3">
        <f t="shared" si="49"/>
        <v>1.6237438333333323E-2</v>
      </c>
      <c r="BC96" s="3">
        <f t="shared" si="50"/>
        <v>2.123743833333332E-2</v>
      </c>
      <c r="BD96" s="3">
        <f t="shared" si="51"/>
        <v>2.3737438333333322E-2</v>
      </c>
      <c r="BF96" s="2">
        <f>IF('Forward Curve'!$E$16=DataValidation!$B$11,Vols!BA96,IF('Forward Curve'!$E$16=DataValidation!$B$12,Vols!BB96,IF('Forward Curve'!$E$16=DataValidation!$B$13,Vols!BC96,IF('Forward Curve'!$E$16=DataValidation!$B$14,Vols!BD96,""))))</f>
        <v>2.123743833333332E-2</v>
      </c>
    </row>
    <row r="97" spans="2:58" x14ac:dyDescent="0.25">
      <c r="B97" s="71">
        <f t="shared" si="52"/>
        <v>47327</v>
      </c>
      <c r="C97" s="78">
        <v>78.69</v>
      </c>
      <c r="D97" s="2"/>
      <c r="E97" s="79">
        <v>1.69624</v>
      </c>
      <c r="F97" s="79">
        <v>1.84402</v>
      </c>
      <c r="G97" s="79">
        <v>1.7920400000000001</v>
      </c>
      <c r="H97" s="80">
        <v>4.67218</v>
      </c>
      <c r="I97" s="83"/>
      <c r="J97" s="106">
        <v>47325</v>
      </c>
      <c r="K97" s="107">
        <v>1.55566</v>
      </c>
      <c r="L97" s="83"/>
      <c r="M97" s="83"/>
      <c r="N97" s="83"/>
      <c r="O97" s="83"/>
      <c r="P97" s="83"/>
      <c r="Q97" s="83"/>
      <c r="R97" s="83"/>
      <c r="S97" s="83"/>
      <c r="U97" s="71">
        <f>'Forward Curve'!$G97</f>
        <v>47327</v>
      </c>
      <c r="V97" s="84">
        <f t="shared" si="41"/>
        <v>0.78689999999999993</v>
      </c>
      <c r="W97" s="58"/>
      <c r="X97" s="58">
        <f t="shared" si="42"/>
        <v>1.6962399999999999E-2</v>
      </c>
      <c r="Y97" s="58">
        <f t="shared" si="43"/>
        <v>1.84402E-2</v>
      </c>
      <c r="Z97" s="58">
        <f t="shared" si="44"/>
        <v>1.79204E-2</v>
      </c>
      <c r="AA97" s="86">
        <f t="shared" si="45"/>
        <v>4.6721800000000001E-2</v>
      </c>
      <c r="AB97" s="86"/>
      <c r="AC97" s="113">
        <f t="shared" si="57"/>
        <v>44651</v>
      </c>
      <c r="AD97" s="114">
        <f t="shared" si="58"/>
        <v>2.1075999999999998E-3</v>
      </c>
      <c r="AE97" s="113">
        <f t="shared" si="59"/>
        <v>47327</v>
      </c>
      <c r="AF97" s="115">
        <f t="shared" si="56"/>
        <v>1.55566E-2</v>
      </c>
      <c r="AG97" s="3"/>
      <c r="AH97" s="2">
        <f>IF('Forward Curve'!$E$14=DataValidation!$A$2,Vols!$X97*(1-(SQRT(YEARFRAC($U$6,$U97,2))*(2*$V97))),IF('Forward Curve'!$E$14=DataValidation!$A$3,Vols!$Y97*(1-(SQRT(YEARFRAC($U$6,$U97,2))*(2*$V97))),IF('Forward Curve'!$E$14=DataValidation!$A$5,Vols!$X97*(1-(SQRT(YEARFRAC($U$6,$U97,2))*(2*$V97)))+0.03,IF('Forward Curve'!$E$14=DataValidation!$A$6,Vols!$AF97*(1-(SQRT(YEARFRAC($U$6,$U97,2))*(2*$V97))),IF('Forward Curve'!$E$14=DataValidation!$A$4,Vols!$Z97*(1-(SQRT(YEARFRAC($U$6,$U97,2))*(2*$V97))),IF('Forward Curve'!$E$14=DataValidation!$A$7,Vols!$AY97*(1-(SQRT(YEARFRAC($U$6,$U97,2))*(2*$V97))),""))))))</f>
        <v>-5.7047560172562371E-2</v>
      </c>
      <c r="AI97" s="2">
        <f>IF('Forward Curve'!$E$14=DataValidation!$A$2,Vols!$X97*(1-(SQRT(YEARFRAC($U$6,$U97,2))*(1*$V97))),IF('Forward Curve'!$E$14=DataValidation!$A$3,Vols!$Y97*(1-(SQRT(YEARFRAC($U$6,$U97,2))*(1*$V97))),IF('Forward Curve'!$E$14=DataValidation!$A$5,Vols!$X97*(1-(SQRT(YEARFRAC($U$6,$U97,2))*(1*$V97)))+0.03,IF('Forward Curve'!$E$14=DataValidation!$A$6,Vols!$AF97*(1-(SQRT(YEARFRAC($U$6,$U97,2))*(1*$V97))),IF('Forward Curve'!$E$14=DataValidation!$A$4,Vols!$Z97*(1-(SQRT(YEARFRAC($U$6,$U97,2))*(1*$V97))),IF('Forward Curve'!$E$14=DataValidation!$A$7,Vols!$AY97*(1-(SQRT(YEARFRAC($U$6,$U97,2))*(1*$V97))),""))))))</f>
        <v>-2.0042580086281184E-2</v>
      </c>
      <c r="AJ97" s="2">
        <f>IF('Forward Curve'!$E$14=DataValidation!$A$2,Vols!$X97*(1+(SQRT(YEARFRAC($U$6,$U97,2))*(1*$V97))),IF('Forward Curve'!$E$14=DataValidation!$A$3,Vols!$Y97*(1+(SQRT(YEARFRAC($U$6,$U97,2))*(1*$V97))),IF('Forward Curve'!$E$14=DataValidation!$A$5,Vols!$X97*(1+(SQRT(YEARFRAC($U$6,$U97,2))*(1*$V97)))+0.03,IF('Forward Curve'!$E$14=DataValidation!$A$6,Vols!$AF97*(1+(SQRT(YEARFRAC($U$6,$U97,2))*(1*$V97))),IF('Forward Curve'!$E$14=DataValidation!$A$4,Vols!$Z97*(1+(SQRT(YEARFRAC($U$6,$U97,2))*(1*$V97))),IF('Forward Curve'!$E$14=DataValidation!$A$7,Vols!$AY97*(1+(SQRT(YEARFRAC($U$6,$U97,2))*(1*$V97))),""))))))</f>
        <v>5.3967380086281186E-2</v>
      </c>
      <c r="AK97" s="2">
        <f>IF('Forward Curve'!$E$14=DataValidation!$A$2,Vols!$X97*(1+(SQRT(YEARFRAC($U$6,$U97,2))*(2*$V97))),IF('Forward Curve'!$E$14=DataValidation!$A$3,Vols!$Y97*(1+(SQRT(YEARFRAC($U$6,$U97,2))*(2*$V97))),IF('Forward Curve'!$E$14=DataValidation!$A$5,Vols!$X97*(1+(SQRT(YEARFRAC($U$6,$U97,2))*(2*$V97)))+0.03,IF('Forward Curve'!$E$14=DataValidation!$A$6,Vols!$AF97*(1+(SQRT(YEARFRAC($U$6,$U97,2))*(2*$V97))),IF('Forward Curve'!$E$14=DataValidation!$A$4,Vols!$Z97*(1+(SQRT(YEARFRAC($U$6,$U97,2))*(2*$V97))),IF('Forward Curve'!$E$14=DataValidation!$A$7,Vols!$AY97*(1+(SQRT(YEARFRAC($U$6,$U97,2))*(2*$V97))),""))))))</f>
        <v>9.0972360172562369E-2</v>
      </c>
      <c r="AM97" s="117">
        <f t="shared" si="40"/>
        <v>2.5000000000000001E-2</v>
      </c>
      <c r="AN97" s="2">
        <f>IF('Forward Curve'!$E$14=DataValidation!$A$2,Vols!$AM97,IF('Forward Curve'!$E$14=DataValidation!$A$3,Vols!$AM97+(Vols!$Y97-Vols!$X97),IF('Forward Curve'!$E$14=DataValidation!$A$5,Vols!$AM97+(Vols!$AA97-Vols!$X97),IF('Forward Curve'!$E$14=DataValidation!$A$6,Vols!$AM97+(Vols!$AF97-Vols!$X97),IF('Forward Curve'!$E$14=DataValidation!$A$4,Vols!$AM97+(Vols!$Z97-Vols!$X97),IF('Forward Curve'!$E$14=DataValidation!$A$7,Vols!$AM97+(Vols!$AY97-Vols!$X97)))))))</f>
        <v>2.5000000000000001E-2</v>
      </c>
      <c r="AO97" s="2">
        <f>IF('Forward Curve'!$E$14=DataValidation!$A$2,$X97+0.0025,IF('Forward Curve'!$E$14=DataValidation!$A$3,$Y97+0.0025,IF('Forward Curve'!$E$14=DataValidation!$A$5,Vols!$AA97+0.0025,IF('Forward Curve'!$E$14=DataValidation!$A$6,Vols!$AF97+0.0025,IF('Forward Curve'!$E$14=DataValidation!$A$4,Vols!$Z97+0.0025,IF('Forward Curve'!$E$14=DataValidation!$A$7,Vols!$AY97+0.0025,""))))))</f>
        <v>1.9462399999999998E-2</v>
      </c>
      <c r="AP97" s="2">
        <f>IF('Forward Curve'!$E$14=DataValidation!$A$2,$X97+0.005,IF('Forward Curve'!$E$14=DataValidation!$A$3,$Y97+0.005,IF('Forward Curve'!$E$14=DataValidation!$A$5,Vols!$AA97+0.005,IF('Forward Curve'!$E$14=DataValidation!$A$6,Vols!$AF97+0.005,IF('Forward Curve'!$E$14=DataValidation!$A$4,Vols!$Z97+0.005,IF('Forward Curve'!$E$14=DataValidation!$A$7,Vols!$AY97+0.005,""))))))</f>
        <v>2.19624E-2</v>
      </c>
      <c r="AR97" s="58">
        <f>IF('Forward Curve'!$E$15=DataValidation!$B$2,Vols!$AK97,IF('Forward Curve'!$E$15=DataValidation!$B$3,Vols!$AJ97,IF('Forward Curve'!$E$15=DataValidation!$B$4,Vols!$AI97,IF('Forward Curve'!$E$15=DataValidation!$B$5,Vols!$AH97,IF('Forward Curve'!$E$15=DataValidation!$B$7,$AN97,IF('Forward Curve'!$E$15=DataValidation!$B$8,Vols!$AO97,IF('Forward Curve'!$E$15=DataValidation!$B$9,Vols!$AP97,"ERROR")))))))</f>
        <v>5.3967380086281186E-2</v>
      </c>
      <c r="AS97" s="58"/>
      <c r="AU97" s="68">
        <v>92</v>
      </c>
      <c r="AV97" s="70">
        <f t="shared" si="60"/>
        <v>47327</v>
      </c>
      <c r="AW97" s="87">
        <f t="shared" si="46"/>
        <v>1.8172199999999999E-2</v>
      </c>
      <c r="AY97" s="2">
        <f t="shared" si="47"/>
        <v>1.8749957499999987E-2</v>
      </c>
      <c r="BA97" s="3">
        <f t="shared" si="48"/>
        <v>1.3749957499999986E-2</v>
      </c>
      <c r="BB97" s="3">
        <f t="shared" si="49"/>
        <v>1.6249957499999988E-2</v>
      </c>
      <c r="BC97" s="3">
        <f t="shared" si="50"/>
        <v>2.1249957499999986E-2</v>
      </c>
      <c r="BD97" s="3">
        <f t="shared" si="51"/>
        <v>2.3749957499999988E-2</v>
      </c>
      <c r="BF97" s="2">
        <f>IF('Forward Curve'!$E$16=DataValidation!$B$11,Vols!BA97,IF('Forward Curve'!$E$16=DataValidation!$B$12,Vols!BB97,IF('Forward Curve'!$E$16=DataValidation!$B$13,Vols!BC97,IF('Forward Curve'!$E$16=DataValidation!$B$14,Vols!BD97,""))))</f>
        <v>2.1249957499999986E-2</v>
      </c>
    </row>
    <row r="98" spans="2:58" x14ac:dyDescent="0.25">
      <c r="B98" s="71">
        <f t="shared" si="52"/>
        <v>47358</v>
      </c>
      <c r="C98" s="78">
        <v>78.69</v>
      </c>
      <c r="D98" s="2"/>
      <c r="E98" s="79">
        <v>1.69608</v>
      </c>
      <c r="F98" s="79">
        <v>1.84446</v>
      </c>
      <c r="G98" s="79">
        <v>1.7919499999999999</v>
      </c>
      <c r="H98" s="80">
        <v>4.6726799999999997</v>
      </c>
      <c r="I98" s="83"/>
      <c r="J98" s="106">
        <v>47358</v>
      </c>
      <c r="K98" s="107">
        <v>1.55559</v>
      </c>
      <c r="L98" s="83"/>
      <c r="M98" s="83"/>
      <c r="N98" s="83"/>
      <c r="O98" s="83"/>
      <c r="P98" s="83"/>
      <c r="Q98" s="83"/>
      <c r="R98" s="83"/>
      <c r="S98" s="83"/>
      <c r="U98" s="71">
        <f>'Forward Curve'!$G98</f>
        <v>47358</v>
      </c>
      <c r="V98" s="84">
        <f t="shared" si="41"/>
        <v>0.78689999999999993</v>
      </c>
      <c r="W98" s="58"/>
      <c r="X98" s="58">
        <f t="shared" si="42"/>
        <v>1.6960800000000002E-2</v>
      </c>
      <c r="Y98" s="58">
        <f t="shared" si="43"/>
        <v>1.8444599999999998E-2</v>
      </c>
      <c r="Z98" s="58">
        <f t="shared" si="44"/>
        <v>1.7919499999999998E-2</v>
      </c>
      <c r="AA98" s="86">
        <f t="shared" si="45"/>
        <v>4.6726799999999999E-2</v>
      </c>
      <c r="AB98" s="86"/>
      <c r="AC98" s="113">
        <f t="shared" si="57"/>
        <v>44652</v>
      </c>
      <c r="AD98" s="114">
        <f t="shared" si="58"/>
        <v>2.1075999999999998E-3</v>
      </c>
      <c r="AE98" s="113">
        <f t="shared" si="59"/>
        <v>47358</v>
      </c>
      <c r="AF98" s="115">
        <f t="shared" si="56"/>
        <v>1.5555900000000001E-2</v>
      </c>
      <c r="AG98" s="3"/>
      <c r="AH98" s="2">
        <f>IF('Forward Curve'!$E$14=DataValidation!$A$2,Vols!$X98*(1-(SQRT(YEARFRAC($U$6,$U98,2))*(2*$V98))),IF('Forward Curve'!$E$14=DataValidation!$A$3,Vols!$Y98*(1-(SQRT(YEARFRAC($U$6,$U98,2))*(2*$V98))),IF('Forward Curve'!$E$14=DataValidation!$A$5,Vols!$X98*(1-(SQRT(YEARFRAC($U$6,$U98,2))*(2*$V98)))+0.03,IF('Forward Curve'!$E$14=DataValidation!$A$6,Vols!$AF98*(1-(SQRT(YEARFRAC($U$6,$U98,2))*(2*$V98))),IF('Forward Curve'!$E$14=DataValidation!$A$4,Vols!$Z98*(1-(SQRT(YEARFRAC($U$6,$U98,2))*(2*$V98))),IF('Forward Curve'!$E$14=DataValidation!$A$7,Vols!$AY98*(1-(SQRT(YEARFRAC($U$6,$U98,2))*(2*$V98))),""))))))</f>
        <v>-5.7455569520058793E-2</v>
      </c>
      <c r="AI98" s="2">
        <f>IF('Forward Curve'!$E$14=DataValidation!$A$2,Vols!$X98*(1-(SQRT(YEARFRAC($U$6,$U98,2))*(1*$V98))),IF('Forward Curve'!$E$14=DataValidation!$A$3,Vols!$Y98*(1-(SQRT(YEARFRAC($U$6,$U98,2))*(1*$V98))),IF('Forward Curve'!$E$14=DataValidation!$A$5,Vols!$X98*(1-(SQRT(YEARFRAC($U$6,$U98,2))*(1*$V98)))+0.03,IF('Forward Curve'!$E$14=DataValidation!$A$6,Vols!$AF98*(1-(SQRT(YEARFRAC($U$6,$U98,2))*(1*$V98))),IF('Forward Curve'!$E$14=DataValidation!$A$4,Vols!$Z98*(1-(SQRT(YEARFRAC($U$6,$U98,2))*(1*$V98))),IF('Forward Curve'!$E$14=DataValidation!$A$7,Vols!$AY98*(1-(SQRT(YEARFRAC($U$6,$U98,2))*(1*$V98))),""))))))</f>
        <v>-2.0247384760029394E-2</v>
      </c>
      <c r="AJ98" s="2">
        <f>IF('Forward Curve'!$E$14=DataValidation!$A$2,Vols!$X98*(1+(SQRT(YEARFRAC($U$6,$U98,2))*(1*$V98))),IF('Forward Curve'!$E$14=DataValidation!$A$3,Vols!$Y98*(1+(SQRT(YEARFRAC($U$6,$U98,2))*(1*$V98))),IF('Forward Curve'!$E$14=DataValidation!$A$5,Vols!$X98*(1+(SQRT(YEARFRAC($U$6,$U98,2))*(1*$V98)))+0.03,IF('Forward Curve'!$E$14=DataValidation!$A$6,Vols!$AF98*(1+(SQRT(YEARFRAC($U$6,$U98,2))*(1*$V98))),IF('Forward Curve'!$E$14=DataValidation!$A$4,Vols!$Z98*(1+(SQRT(YEARFRAC($U$6,$U98,2))*(1*$V98))),IF('Forward Curve'!$E$14=DataValidation!$A$7,Vols!$AY98*(1+(SQRT(YEARFRAC($U$6,$U98,2))*(1*$V98))),""))))))</f>
        <v>5.4168984760029397E-2</v>
      </c>
      <c r="AK98" s="2">
        <f>IF('Forward Curve'!$E$14=DataValidation!$A$2,Vols!$X98*(1+(SQRT(YEARFRAC($U$6,$U98,2))*(2*$V98))),IF('Forward Curve'!$E$14=DataValidation!$A$3,Vols!$Y98*(1+(SQRT(YEARFRAC($U$6,$U98,2))*(2*$V98))),IF('Forward Curve'!$E$14=DataValidation!$A$5,Vols!$X98*(1+(SQRT(YEARFRAC($U$6,$U98,2))*(2*$V98)))+0.03,IF('Forward Curve'!$E$14=DataValidation!$A$6,Vols!$AF98*(1+(SQRT(YEARFRAC($U$6,$U98,2))*(2*$V98))),IF('Forward Curve'!$E$14=DataValidation!$A$4,Vols!$Z98*(1+(SQRT(YEARFRAC($U$6,$U98,2))*(2*$V98))),IF('Forward Curve'!$E$14=DataValidation!$A$7,Vols!$AY98*(1+(SQRT(YEARFRAC($U$6,$U98,2))*(2*$V98))),""))))))</f>
        <v>9.1377169520058796E-2</v>
      </c>
      <c r="AM98" s="117">
        <f t="shared" si="40"/>
        <v>2.5000000000000001E-2</v>
      </c>
      <c r="AN98" s="2">
        <f>IF('Forward Curve'!$E$14=DataValidation!$A$2,Vols!$AM98,IF('Forward Curve'!$E$14=DataValidation!$A$3,Vols!$AM98+(Vols!$Y98-Vols!$X98),IF('Forward Curve'!$E$14=DataValidation!$A$5,Vols!$AM98+(Vols!$AA98-Vols!$X98),IF('Forward Curve'!$E$14=DataValidation!$A$6,Vols!$AM98+(Vols!$AF98-Vols!$X98),IF('Forward Curve'!$E$14=DataValidation!$A$4,Vols!$AM98+(Vols!$Z98-Vols!$X98),IF('Forward Curve'!$E$14=DataValidation!$A$7,Vols!$AM98+(Vols!$AY98-Vols!$X98)))))))</f>
        <v>2.5000000000000001E-2</v>
      </c>
      <c r="AO98" s="2">
        <f>IF('Forward Curve'!$E$14=DataValidation!$A$2,$X98+0.0025,IF('Forward Curve'!$E$14=DataValidation!$A$3,$Y98+0.0025,IF('Forward Curve'!$E$14=DataValidation!$A$5,Vols!$AA98+0.0025,IF('Forward Curve'!$E$14=DataValidation!$A$6,Vols!$AF98+0.0025,IF('Forward Curve'!$E$14=DataValidation!$A$4,Vols!$Z98+0.0025,IF('Forward Curve'!$E$14=DataValidation!$A$7,Vols!$AY98+0.0025,""))))))</f>
        <v>1.94608E-2</v>
      </c>
      <c r="AP98" s="2">
        <f>IF('Forward Curve'!$E$14=DataValidation!$A$2,$X98+0.005,IF('Forward Curve'!$E$14=DataValidation!$A$3,$Y98+0.005,IF('Forward Curve'!$E$14=DataValidation!$A$5,Vols!$AA98+0.005,IF('Forward Curve'!$E$14=DataValidation!$A$6,Vols!$AF98+0.005,IF('Forward Curve'!$E$14=DataValidation!$A$4,Vols!$Z98+0.005,IF('Forward Curve'!$E$14=DataValidation!$A$7,Vols!$AY98+0.005,""))))))</f>
        <v>2.1960800000000003E-2</v>
      </c>
      <c r="AR98" s="58">
        <f>IF('Forward Curve'!$E$15=DataValidation!$B$2,Vols!$AK98,IF('Forward Curve'!$E$15=DataValidation!$B$3,Vols!$AJ98,IF('Forward Curve'!$E$15=DataValidation!$B$4,Vols!$AI98,IF('Forward Curve'!$E$15=DataValidation!$B$5,Vols!$AH98,IF('Forward Curve'!$E$15=DataValidation!$B$7,$AN98,IF('Forward Curve'!$E$15=DataValidation!$B$8,Vols!$AO98,IF('Forward Curve'!$E$15=DataValidation!$B$9,Vols!$AP98,"ERROR")))))))</f>
        <v>5.4168984760029397E-2</v>
      </c>
      <c r="AS98" s="58"/>
      <c r="AU98" s="68">
        <v>93</v>
      </c>
      <c r="AV98" s="70">
        <f t="shared" si="60"/>
        <v>47358</v>
      </c>
      <c r="AW98" s="87">
        <f t="shared" si="46"/>
        <v>1.8171800000000002E-2</v>
      </c>
      <c r="AY98" s="2">
        <f t="shared" si="47"/>
        <v>1.8762473333333321E-2</v>
      </c>
      <c r="BA98" s="3">
        <f t="shared" si="48"/>
        <v>1.376247333333332E-2</v>
      </c>
      <c r="BB98" s="3">
        <f t="shared" si="49"/>
        <v>1.6262473333333322E-2</v>
      </c>
      <c r="BC98" s="3">
        <f t="shared" si="50"/>
        <v>2.126247333333332E-2</v>
      </c>
      <c r="BD98" s="3">
        <f t="shared" si="51"/>
        <v>2.3762473333333322E-2</v>
      </c>
      <c r="BF98" s="2">
        <f>IF('Forward Curve'!$E$16=DataValidation!$B$11,Vols!BA98,IF('Forward Curve'!$E$16=DataValidation!$B$12,Vols!BB98,IF('Forward Curve'!$E$16=DataValidation!$B$13,Vols!BC98,IF('Forward Curve'!$E$16=DataValidation!$B$14,Vols!BD98,""))))</f>
        <v>2.126247333333332E-2</v>
      </c>
    </row>
    <row r="99" spans="2:58" x14ac:dyDescent="0.25">
      <c r="B99" s="71">
        <f t="shared" si="52"/>
        <v>47389</v>
      </c>
      <c r="C99" s="78">
        <v>78.69</v>
      </c>
      <c r="D99" s="2"/>
      <c r="E99" s="79">
        <v>1.6961200000000001</v>
      </c>
      <c r="F99" s="79">
        <v>1.84392</v>
      </c>
      <c r="G99" s="79">
        <v>1.7920400000000001</v>
      </c>
      <c r="H99" s="80">
        <v>4.6631499999999999</v>
      </c>
      <c r="I99" s="83"/>
      <c r="J99" s="106">
        <v>47387</v>
      </c>
      <c r="K99" s="107">
        <v>1.55566</v>
      </c>
      <c r="L99" s="83"/>
      <c r="M99" s="83"/>
      <c r="N99" s="83"/>
      <c r="O99" s="83"/>
      <c r="P99" s="83"/>
      <c r="Q99" s="83"/>
      <c r="R99" s="83"/>
      <c r="S99" s="83"/>
      <c r="U99" s="71">
        <f>'Forward Curve'!$G99</f>
        <v>47389</v>
      </c>
      <c r="V99" s="84">
        <f t="shared" si="41"/>
        <v>0.78689999999999993</v>
      </c>
      <c r="W99" s="58"/>
      <c r="X99" s="58">
        <f t="shared" si="42"/>
        <v>1.6961199999999999E-2</v>
      </c>
      <c r="Y99" s="58">
        <f t="shared" si="43"/>
        <v>1.8439199999999999E-2</v>
      </c>
      <c r="Z99" s="58">
        <f t="shared" si="44"/>
        <v>1.79204E-2</v>
      </c>
      <c r="AA99" s="86">
        <f t="shared" si="45"/>
        <v>4.6631499999999999E-2</v>
      </c>
      <c r="AB99" s="86"/>
      <c r="AC99" s="113">
        <f t="shared" si="57"/>
        <v>44653</v>
      </c>
      <c r="AD99" s="114">
        <f t="shared" si="58"/>
        <v>2.1075999999999998E-3</v>
      </c>
      <c r="AE99" s="113">
        <f t="shared" si="59"/>
        <v>47389</v>
      </c>
      <c r="AF99" s="115">
        <f t="shared" si="56"/>
        <v>1.55566E-2</v>
      </c>
      <c r="AG99" s="3"/>
      <c r="AH99" s="2">
        <f>IF('Forward Curve'!$E$14=DataValidation!$A$2,Vols!$X99*(1-(SQRT(YEARFRAC($U$6,$U99,2))*(2*$V99))),IF('Forward Curve'!$E$14=DataValidation!$A$3,Vols!$Y99*(1-(SQRT(YEARFRAC($U$6,$U99,2))*(2*$V99))),IF('Forward Curve'!$E$14=DataValidation!$A$5,Vols!$X99*(1-(SQRT(YEARFRAC($U$6,$U99,2))*(2*$V99)))+0.03,IF('Forward Curve'!$E$14=DataValidation!$A$6,Vols!$AF99*(1-(SQRT(YEARFRAC($U$6,$U99,2))*(2*$V99))),IF('Forward Curve'!$E$14=DataValidation!$A$4,Vols!$Z99*(1-(SQRT(YEARFRAC($U$6,$U99,2))*(2*$V99))),IF('Forward Curve'!$E$14=DataValidation!$A$7,Vols!$AY99*(1-(SQRT(YEARFRAC($U$6,$U99,2))*(2*$V99))),""))))))</f>
        <v>-5.7868040893154712E-2</v>
      </c>
      <c r="AI99" s="2">
        <f>IF('Forward Curve'!$E$14=DataValidation!$A$2,Vols!$X99*(1-(SQRT(YEARFRAC($U$6,$U99,2))*(1*$V99))),IF('Forward Curve'!$E$14=DataValidation!$A$3,Vols!$Y99*(1-(SQRT(YEARFRAC($U$6,$U99,2))*(1*$V99))),IF('Forward Curve'!$E$14=DataValidation!$A$5,Vols!$X99*(1-(SQRT(YEARFRAC($U$6,$U99,2))*(1*$V99)))+0.03,IF('Forward Curve'!$E$14=DataValidation!$A$6,Vols!$AF99*(1-(SQRT(YEARFRAC($U$6,$U99,2))*(1*$V99))),IF('Forward Curve'!$E$14=DataValidation!$A$4,Vols!$Z99*(1-(SQRT(YEARFRAC($U$6,$U99,2))*(1*$V99))),IF('Forward Curve'!$E$14=DataValidation!$A$7,Vols!$AY99*(1-(SQRT(YEARFRAC($U$6,$U99,2))*(1*$V99))),""))))))</f>
        <v>-2.0453420446577355E-2</v>
      </c>
      <c r="AJ99" s="2">
        <f>IF('Forward Curve'!$E$14=DataValidation!$A$2,Vols!$X99*(1+(SQRT(YEARFRAC($U$6,$U99,2))*(1*$V99))),IF('Forward Curve'!$E$14=DataValidation!$A$3,Vols!$Y99*(1+(SQRT(YEARFRAC($U$6,$U99,2))*(1*$V99))),IF('Forward Curve'!$E$14=DataValidation!$A$5,Vols!$X99*(1+(SQRT(YEARFRAC($U$6,$U99,2))*(1*$V99)))+0.03,IF('Forward Curve'!$E$14=DataValidation!$A$6,Vols!$AF99*(1+(SQRT(YEARFRAC($U$6,$U99,2))*(1*$V99))),IF('Forward Curve'!$E$14=DataValidation!$A$4,Vols!$Z99*(1+(SQRT(YEARFRAC($U$6,$U99,2))*(1*$V99))),IF('Forward Curve'!$E$14=DataValidation!$A$7,Vols!$AY99*(1+(SQRT(YEARFRAC($U$6,$U99,2))*(1*$V99))),""))))))</f>
        <v>5.4375820446577357E-2</v>
      </c>
      <c r="AK99" s="2">
        <f>IF('Forward Curve'!$E$14=DataValidation!$A$2,Vols!$X99*(1+(SQRT(YEARFRAC($U$6,$U99,2))*(2*$V99))),IF('Forward Curve'!$E$14=DataValidation!$A$3,Vols!$Y99*(1+(SQRT(YEARFRAC($U$6,$U99,2))*(2*$V99))),IF('Forward Curve'!$E$14=DataValidation!$A$5,Vols!$X99*(1+(SQRT(YEARFRAC($U$6,$U99,2))*(2*$V99)))+0.03,IF('Forward Curve'!$E$14=DataValidation!$A$6,Vols!$AF99*(1+(SQRT(YEARFRAC($U$6,$U99,2))*(2*$V99))),IF('Forward Curve'!$E$14=DataValidation!$A$4,Vols!$Z99*(1+(SQRT(YEARFRAC($U$6,$U99,2))*(2*$V99))),IF('Forward Curve'!$E$14=DataValidation!$A$7,Vols!$AY99*(1+(SQRT(YEARFRAC($U$6,$U99,2))*(2*$V99))),""))))))</f>
        <v>9.1790440893154704E-2</v>
      </c>
      <c r="AM99" s="117">
        <f t="shared" si="40"/>
        <v>2.5000000000000001E-2</v>
      </c>
      <c r="AN99" s="2">
        <f>IF('Forward Curve'!$E$14=DataValidation!$A$2,Vols!$AM99,IF('Forward Curve'!$E$14=DataValidation!$A$3,Vols!$AM99+(Vols!$Y99-Vols!$X99),IF('Forward Curve'!$E$14=DataValidation!$A$5,Vols!$AM99+(Vols!$AA99-Vols!$X99),IF('Forward Curve'!$E$14=DataValidation!$A$6,Vols!$AM99+(Vols!$AF99-Vols!$X99),IF('Forward Curve'!$E$14=DataValidation!$A$4,Vols!$AM99+(Vols!$Z99-Vols!$X99),IF('Forward Curve'!$E$14=DataValidation!$A$7,Vols!$AM99+(Vols!$AY99-Vols!$X99)))))))</f>
        <v>2.5000000000000001E-2</v>
      </c>
      <c r="AO99" s="2">
        <f>IF('Forward Curve'!$E$14=DataValidation!$A$2,$X99+0.0025,IF('Forward Curve'!$E$14=DataValidation!$A$3,$Y99+0.0025,IF('Forward Curve'!$E$14=DataValidation!$A$5,Vols!$AA99+0.0025,IF('Forward Curve'!$E$14=DataValidation!$A$6,Vols!$AF99+0.0025,IF('Forward Curve'!$E$14=DataValidation!$A$4,Vols!$Z99+0.0025,IF('Forward Curve'!$E$14=DataValidation!$A$7,Vols!$AY99+0.0025,""))))))</f>
        <v>1.9461199999999998E-2</v>
      </c>
      <c r="AP99" s="2">
        <f>IF('Forward Curve'!$E$14=DataValidation!$A$2,$X99+0.005,IF('Forward Curve'!$E$14=DataValidation!$A$3,$Y99+0.005,IF('Forward Curve'!$E$14=DataValidation!$A$5,Vols!$AA99+0.005,IF('Forward Curve'!$E$14=DataValidation!$A$6,Vols!$AF99+0.005,IF('Forward Curve'!$E$14=DataValidation!$A$4,Vols!$Z99+0.005,IF('Forward Curve'!$E$14=DataValidation!$A$7,Vols!$AY99+0.005,""))))))</f>
        <v>2.19612E-2</v>
      </c>
      <c r="AR99" s="58">
        <f>IF('Forward Curve'!$E$15=DataValidation!$B$2,Vols!$AK99,IF('Forward Curve'!$E$15=DataValidation!$B$3,Vols!$AJ99,IF('Forward Curve'!$E$15=DataValidation!$B$4,Vols!$AI99,IF('Forward Curve'!$E$15=DataValidation!$B$5,Vols!$AH99,IF('Forward Curve'!$E$15=DataValidation!$B$7,$AN99,IF('Forward Curve'!$E$15=DataValidation!$B$8,Vols!$AO99,IF('Forward Curve'!$E$15=DataValidation!$B$9,Vols!$AP99,"ERROR")))))))</f>
        <v>5.4375820446577357E-2</v>
      </c>
      <c r="AS99" s="58"/>
      <c r="AU99" s="68">
        <v>94</v>
      </c>
      <c r="AV99" s="70">
        <f t="shared" si="60"/>
        <v>47389</v>
      </c>
      <c r="AW99" s="87">
        <f t="shared" si="46"/>
        <v>1.8172199999999999E-2</v>
      </c>
      <c r="AY99" s="2">
        <f t="shared" si="47"/>
        <v>1.8774984166666651E-2</v>
      </c>
      <c r="BA99" s="3">
        <f t="shared" si="48"/>
        <v>1.377498416666665E-2</v>
      </c>
      <c r="BB99" s="3">
        <f t="shared" si="49"/>
        <v>1.6274984166666652E-2</v>
      </c>
      <c r="BC99" s="3">
        <f t="shared" si="50"/>
        <v>2.1274984166666649E-2</v>
      </c>
      <c r="BD99" s="3">
        <f t="shared" si="51"/>
        <v>2.3774984166666652E-2</v>
      </c>
      <c r="BF99" s="2">
        <f>IF('Forward Curve'!$E$16=DataValidation!$B$11,Vols!BA99,IF('Forward Curve'!$E$16=DataValidation!$B$12,Vols!BB99,IF('Forward Curve'!$E$16=DataValidation!$B$13,Vols!BC99,IF('Forward Curve'!$E$16=DataValidation!$B$14,Vols!BD99,""))))</f>
        <v>2.1274984166666649E-2</v>
      </c>
    </row>
    <row r="100" spans="2:58" x14ac:dyDescent="0.25">
      <c r="B100" s="71">
        <f t="shared" si="52"/>
        <v>47419</v>
      </c>
      <c r="C100" s="78">
        <v>77.98</v>
      </c>
      <c r="D100" s="2"/>
      <c r="E100" s="79">
        <v>1.6961599999999999</v>
      </c>
      <c r="F100" s="79">
        <v>1.8506</v>
      </c>
      <c r="G100" s="79">
        <v>1.7920400000000001</v>
      </c>
      <c r="H100" s="80">
        <v>4.6723699999999999</v>
      </c>
      <c r="I100" s="83"/>
      <c r="J100" s="106">
        <v>47417</v>
      </c>
      <c r="K100" s="107">
        <v>1.55566</v>
      </c>
      <c r="L100" s="83"/>
      <c r="M100" s="83"/>
      <c r="N100" s="83"/>
      <c r="O100" s="83"/>
      <c r="P100" s="83"/>
      <c r="Q100" s="83"/>
      <c r="R100" s="83"/>
      <c r="S100" s="83"/>
      <c r="U100" s="71">
        <f>'Forward Curve'!$G100</f>
        <v>47419</v>
      </c>
      <c r="V100" s="84">
        <f t="shared" si="41"/>
        <v>0.77980000000000005</v>
      </c>
      <c r="W100" s="58"/>
      <c r="X100" s="58">
        <f t="shared" si="42"/>
        <v>1.69616E-2</v>
      </c>
      <c r="Y100" s="58">
        <f t="shared" si="43"/>
        <v>1.8506000000000002E-2</v>
      </c>
      <c r="Z100" s="58">
        <f t="shared" si="44"/>
        <v>1.79204E-2</v>
      </c>
      <c r="AA100" s="86">
        <f t="shared" si="45"/>
        <v>4.67237E-2</v>
      </c>
      <c r="AB100" s="86"/>
      <c r="AC100" s="113">
        <f t="shared" si="57"/>
        <v>44654</v>
      </c>
      <c r="AD100" s="114">
        <f t="shared" si="58"/>
        <v>2.1075999999999998E-3</v>
      </c>
      <c r="AE100" s="113">
        <f t="shared" si="59"/>
        <v>47419</v>
      </c>
      <c r="AF100" s="115">
        <f t="shared" si="56"/>
        <v>1.55566E-2</v>
      </c>
      <c r="AG100" s="3"/>
      <c r="AH100" s="2">
        <f>IF('Forward Curve'!$E$14=DataValidation!$A$2,Vols!$X100*(1-(SQRT(YEARFRAC($U$6,$U100,2))*(2*$V100))),IF('Forward Curve'!$E$14=DataValidation!$A$3,Vols!$Y100*(1-(SQRT(YEARFRAC($U$6,$U100,2))*(2*$V100))),IF('Forward Curve'!$E$14=DataValidation!$A$5,Vols!$X100*(1-(SQRT(YEARFRAC($U$6,$U100,2))*(2*$V100)))+0.03,IF('Forward Curve'!$E$14=DataValidation!$A$6,Vols!$AF100*(1-(SQRT(YEARFRAC($U$6,$U100,2))*(2*$V100))),IF('Forward Curve'!$E$14=DataValidation!$A$4,Vols!$Z100*(1-(SQRT(YEARFRAC($U$6,$U100,2))*(2*$V100))),IF('Forward Curve'!$E$14=DataValidation!$A$7,Vols!$AY100*(1-(SQRT(YEARFRAC($U$6,$U100,2))*(2*$V100))),""))))))</f>
        <v>-5.7586378446734622E-2</v>
      </c>
      <c r="AI100" s="2">
        <f>IF('Forward Curve'!$E$14=DataValidation!$A$2,Vols!$X100*(1-(SQRT(YEARFRAC($U$6,$U100,2))*(1*$V100))),IF('Forward Curve'!$E$14=DataValidation!$A$3,Vols!$Y100*(1-(SQRT(YEARFRAC($U$6,$U100,2))*(1*$V100))),IF('Forward Curve'!$E$14=DataValidation!$A$5,Vols!$X100*(1-(SQRT(YEARFRAC($U$6,$U100,2))*(1*$V100)))+0.03,IF('Forward Curve'!$E$14=DataValidation!$A$6,Vols!$AF100*(1-(SQRT(YEARFRAC($U$6,$U100,2))*(1*$V100))),IF('Forward Curve'!$E$14=DataValidation!$A$4,Vols!$Z100*(1-(SQRT(YEARFRAC($U$6,$U100,2))*(1*$V100))),IF('Forward Curve'!$E$14=DataValidation!$A$7,Vols!$AY100*(1-(SQRT(YEARFRAC($U$6,$U100,2))*(1*$V100))),""))))))</f>
        <v>-2.0312389223367311E-2</v>
      </c>
      <c r="AJ100" s="2">
        <f>IF('Forward Curve'!$E$14=DataValidation!$A$2,Vols!$X100*(1+(SQRT(YEARFRAC($U$6,$U100,2))*(1*$V100))),IF('Forward Curve'!$E$14=DataValidation!$A$3,Vols!$Y100*(1+(SQRT(YEARFRAC($U$6,$U100,2))*(1*$V100))),IF('Forward Curve'!$E$14=DataValidation!$A$5,Vols!$X100*(1+(SQRT(YEARFRAC($U$6,$U100,2))*(1*$V100)))+0.03,IF('Forward Curve'!$E$14=DataValidation!$A$6,Vols!$AF100*(1+(SQRT(YEARFRAC($U$6,$U100,2))*(1*$V100))),IF('Forward Curve'!$E$14=DataValidation!$A$4,Vols!$Z100*(1+(SQRT(YEARFRAC($U$6,$U100,2))*(1*$V100))),IF('Forward Curve'!$E$14=DataValidation!$A$7,Vols!$AY100*(1+(SQRT(YEARFRAC($U$6,$U100,2))*(1*$V100))),""))))))</f>
        <v>5.4235589223367311E-2</v>
      </c>
      <c r="AK100" s="2">
        <f>IF('Forward Curve'!$E$14=DataValidation!$A$2,Vols!$X100*(1+(SQRT(YEARFRAC($U$6,$U100,2))*(2*$V100))),IF('Forward Curve'!$E$14=DataValidation!$A$3,Vols!$Y100*(1+(SQRT(YEARFRAC($U$6,$U100,2))*(2*$V100))),IF('Forward Curve'!$E$14=DataValidation!$A$5,Vols!$X100*(1+(SQRT(YEARFRAC($U$6,$U100,2))*(2*$V100)))+0.03,IF('Forward Curve'!$E$14=DataValidation!$A$6,Vols!$AF100*(1+(SQRT(YEARFRAC($U$6,$U100,2))*(2*$V100))),IF('Forward Curve'!$E$14=DataValidation!$A$4,Vols!$Z100*(1+(SQRT(YEARFRAC($U$6,$U100,2))*(2*$V100))),IF('Forward Curve'!$E$14=DataValidation!$A$7,Vols!$AY100*(1+(SQRT(YEARFRAC($U$6,$U100,2))*(2*$V100))),""))))))</f>
        <v>9.150957844673463E-2</v>
      </c>
      <c r="AM100" s="117">
        <f t="shared" si="40"/>
        <v>2.5000000000000001E-2</v>
      </c>
      <c r="AN100" s="2">
        <f>IF('Forward Curve'!$E$14=DataValidation!$A$2,Vols!$AM100,IF('Forward Curve'!$E$14=DataValidation!$A$3,Vols!$AM100+(Vols!$Y100-Vols!$X100),IF('Forward Curve'!$E$14=DataValidation!$A$5,Vols!$AM100+(Vols!$AA100-Vols!$X100),IF('Forward Curve'!$E$14=DataValidation!$A$6,Vols!$AM100+(Vols!$AF100-Vols!$X100),IF('Forward Curve'!$E$14=DataValidation!$A$4,Vols!$AM100+(Vols!$Z100-Vols!$X100),IF('Forward Curve'!$E$14=DataValidation!$A$7,Vols!$AM100+(Vols!$AY100-Vols!$X100)))))))</f>
        <v>2.5000000000000001E-2</v>
      </c>
      <c r="AO100" s="2">
        <f>IF('Forward Curve'!$E$14=DataValidation!$A$2,$X100+0.0025,IF('Forward Curve'!$E$14=DataValidation!$A$3,$Y100+0.0025,IF('Forward Curve'!$E$14=DataValidation!$A$5,Vols!$AA100+0.0025,IF('Forward Curve'!$E$14=DataValidation!$A$6,Vols!$AF100+0.0025,IF('Forward Curve'!$E$14=DataValidation!$A$4,Vols!$Z100+0.0025,IF('Forward Curve'!$E$14=DataValidation!$A$7,Vols!$AY100+0.0025,""))))))</f>
        <v>1.9461599999999999E-2</v>
      </c>
      <c r="AP100" s="2">
        <f>IF('Forward Curve'!$E$14=DataValidation!$A$2,$X100+0.005,IF('Forward Curve'!$E$14=DataValidation!$A$3,$Y100+0.005,IF('Forward Curve'!$E$14=DataValidation!$A$5,Vols!$AA100+0.005,IF('Forward Curve'!$E$14=DataValidation!$A$6,Vols!$AF100+0.005,IF('Forward Curve'!$E$14=DataValidation!$A$4,Vols!$Z100+0.005,IF('Forward Curve'!$E$14=DataValidation!$A$7,Vols!$AY100+0.005,""))))))</f>
        <v>2.1961600000000001E-2</v>
      </c>
      <c r="AR100" s="58">
        <f>IF('Forward Curve'!$E$15=DataValidation!$B$2,Vols!$AK100,IF('Forward Curve'!$E$15=DataValidation!$B$3,Vols!$AJ100,IF('Forward Curve'!$E$15=DataValidation!$B$4,Vols!$AI100,IF('Forward Curve'!$E$15=DataValidation!$B$5,Vols!$AH100,IF('Forward Curve'!$E$15=DataValidation!$B$7,$AN100,IF('Forward Curve'!$E$15=DataValidation!$B$8,Vols!$AO100,IF('Forward Curve'!$E$15=DataValidation!$B$9,Vols!$AP100,"ERROR")))))))</f>
        <v>5.4235589223367311E-2</v>
      </c>
      <c r="AS100" s="58"/>
      <c r="AU100" s="68">
        <v>95</v>
      </c>
      <c r="AV100" s="70">
        <f t="shared" si="60"/>
        <v>47419</v>
      </c>
      <c r="AW100" s="87">
        <f t="shared" si="46"/>
        <v>1.82381E-2</v>
      </c>
      <c r="AY100" s="2">
        <f t="shared" si="47"/>
        <v>1.8787491666666652E-2</v>
      </c>
      <c r="BA100" s="3">
        <f t="shared" si="48"/>
        <v>1.3787491666666651E-2</v>
      </c>
      <c r="BB100" s="3">
        <f t="shared" si="49"/>
        <v>1.6287491666666654E-2</v>
      </c>
      <c r="BC100" s="3">
        <f t="shared" si="50"/>
        <v>2.1287491666666651E-2</v>
      </c>
      <c r="BD100" s="3">
        <f t="shared" si="51"/>
        <v>2.3787491666666653E-2</v>
      </c>
      <c r="BF100" s="2">
        <f>IF('Forward Curve'!$E$16=DataValidation!$B$11,Vols!BA100,IF('Forward Curve'!$E$16=DataValidation!$B$12,Vols!BB100,IF('Forward Curve'!$E$16=DataValidation!$B$13,Vols!BC100,IF('Forward Curve'!$E$16=DataValidation!$B$14,Vols!BD100,""))))</f>
        <v>2.1287491666666651E-2</v>
      </c>
    </row>
    <row r="101" spans="2:58" x14ac:dyDescent="0.25">
      <c r="B101" s="71">
        <f t="shared" si="52"/>
        <v>47450</v>
      </c>
      <c r="C101" s="78">
        <v>77.260000000000005</v>
      </c>
      <c r="D101" s="2"/>
      <c r="E101" s="79">
        <v>1.6961200000000001</v>
      </c>
      <c r="F101" s="79">
        <v>1.8576699999999999</v>
      </c>
      <c r="G101" s="79">
        <v>1.7920400000000001</v>
      </c>
      <c r="H101" s="80">
        <v>4.6671800000000001</v>
      </c>
      <c r="I101" s="83"/>
      <c r="J101" s="106">
        <v>47450</v>
      </c>
      <c r="K101" s="107">
        <v>1.55566</v>
      </c>
      <c r="L101" s="83"/>
      <c r="M101" s="83"/>
      <c r="N101" s="83"/>
      <c r="O101" s="83"/>
      <c r="P101" s="83"/>
      <c r="Q101" s="83"/>
      <c r="R101" s="83"/>
      <c r="S101" s="83"/>
      <c r="U101" s="71">
        <f>'Forward Curve'!$G101</f>
        <v>47450</v>
      </c>
      <c r="V101" s="84">
        <f t="shared" si="41"/>
        <v>0.77260000000000006</v>
      </c>
      <c r="W101" s="58"/>
      <c r="X101" s="58">
        <f t="shared" si="42"/>
        <v>1.6961199999999999E-2</v>
      </c>
      <c r="Y101" s="58">
        <f t="shared" si="43"/>
        <v>1.8576699999999998E-2</v>
      </c>
      <c r="Z101" s="58">
        <f t="shared" si="44"/>
        <v>1.79204E-2</v>
      </c>
      <c r="AA101" s="86">
        <f t="shared" si="45"/>
        <v>4.6671799999999999E-2</v>
      </c>
      <c r="AB101" s="86"/>
      <c r="AC101" s="113">
        <f t="shared" si="57"/>
        <v>44655</v>
      </c>
      <c r="AD101" s="114">
        <f t="shared" si="58"/>
        <v>2.1075999999999998E-3</v>
      </c>
      <c r="AE101" s="113">
        <f t="shared" si="59"/>
        <v>47450</v>
      </c>
      <c r="AF101" s="115">
        <f t="shared" si="56"/>
        <v>1.55566E-2</v>
      </c>
      <c r="AG101" s="3"/>
      <c r="AH101" s="2">
        <f>IF('Forward Curve'!$E$14=DataValidation!$A$2,Vols!$X101*(1-(SQRT(YEARFRAC($U$6,$U101,2))*(2*$V101))),IF('Forward Curve'!$E$14=DataValidation!$A$3,Vols!$Y101*(1-(SQRT(YEARFRAC($U$6,$U101,2))*(2*$V101))),IF('Forward Curve'!$E$14=DataValidation!$A$5,Vols!$X101*(1-(SQRT(YEARFRAC($U$6,$U101,2))*(2*$V101)))+0.03,IF('Forward Curve'!$E$14=DataValidation!$A$6,Vols!$AF101*(1-(SQRT(YEARFRAC($U$6,$U101,2))*(2*$V101))),IF('Forward Curve'!$E$14=DataValidation!$A$4,Vols!$Z101*(1-(SQRT(YEARFRAC($U$6,$U101,2))*(2*$V101))),IF('Forward Curve'!$E$14=DataValidation!$A$7,Vols!$AY101*(1-(SQRT(YEARFRAC($U$6,$U101,2))*(2*$V101))),""))))))</f>
        <v>-5.7296064346666675E-2</v>
      </c>
      <c r="AI101" s="2">
        <f>IF('Forward Curve'!$E$14=DataValidation!$A$2,Vols!$X101*(1-(SQRT(YEARFRAC($U$6,$U101,2))*(1*$V101))),IF('Forward Curve'!$E$14=DataValidation!$A$3,Vols!$Y101*(1-(SQRT(YEARFRAC($U$6,$U101,2))*(1*$V101))),IF('Forward Curve'!$E$14=DataValidation!$A$5,Vols!$X101*(1-(SQRT(YEARFRAC($U$6,$U101,2))*(1*$V101)))+0.03,IF('Forward Curve'!$E$14=DataValidation!$A$6,Vols!$AF101*(1-(SQRT(YEARFRAC($U$6,$U101,2))*(1*$V101))),IF('Forward Curve'!$E$14=DataValidation!$A$4,Vols!$Z101*(1-(SQRT(YEARFRAC($U$6,$U101,2))*(1*$V101))),IF('Forward Curve'!$E$14=DataValidation!$A$7,Vols!$AY101*(1-(SQRT(YEARFRAC($U$6,$U101,2))*(1*$V101))),""))))))</f>
        <v>-2.0167432173333336E-2</v>
      </c>
      <c r="AJ101" s="2">
        <f>IF('Forward Curve'!$E$14=DataValidation!$A$2,Vols!$X101*(1+(SQRT(YEARFRAC($U$6,$U101,2))*(1*$V101))),IF('Forward Curve'!$E$14=DataValidation!$A$3,Vols!$Y101*(1+(SQRT(YEARFRAC($U$6,$U101,2))*(1*$V101))),IF('Forward Curve'!$E$14=DataValidation!$A$5,Vols!$X101*(1+(SQRT(YEARFRAC($U$6,$U101,2))*(1*$V101)))+0.03,IF('Forward Curve'!$E$14=DataValidation!$A$6,Vols!$AF101*(1+(SQRT(YEARFRAC($U$6,$U101,2))*(1*$V101))),IF('Forward Curve'!$E$14=DataValidation!$A$4,Vols!$Z101*(1+(SQRT(YEARFRAC($U$6,$U101,2))*(1*$V101))),IF('Forward Curve'!$E$14=DataValidation!$A$7,Vols!$AY101*(1+(SQRT(YEARFRAC($U$6,$U101,2))*(1*$V101))),""))))))</f>
        <v>5.4089832173333338E-2</v>
      </c>
      <c r="AK101" s="2">
        <f>IF('Forward Curve'!$E$14=DataValidation!$A$2,Vols!$X101*(1+(SQRT(YEARFRAC($U$6,$U101,2))*(2*$V101))),IF('Forward Curve'!$E$14=DataValidation!$A$3,Vols!$Y101*(1+(SQRT(YEARFRAC($U$6,$U101,2))*(2*$V101))),IF('Forward Curve'!$E$14=DataValidation!$A$5,Vols!$X101*(1+(SQRT(YEARFRAC($U$6,$U101,2))*(2*$V101)))+0.03,IF('Forward Curve'!$E$14=DataValidation!$A$6,Vols!$AF101*(1+(SQRT(YEARFRAC($U$6,$U101,2))*(2*$V101))),IF('Forward Curve'!$E$14=DataValidation!$A$4,Vols!$Z101*(1+(SQRT(YEARFRAC($U$6,$U101,2))*(2*$V101))),IF('Forward Curve'!$E$14=DataValidation!$A$7,Vols!$AY101*(1+(SQRT(YEARFRAC($U$6,$U101,2))*(2*$V101))),""))))))</f>
        <v>9.1218464346666667E-2</v>
      </c>
      <c r="AM101" s="117">
        <f t="shared" si="40"/>
        <v>2.5000000000000001E-2</v>
      </c>
      <c r="AN101" s="2">
        <f>IF('Forward Curve'!$E$14=DataValidation!$A$2,Vols!$AM101,IF('Forward Curve'!$E$14=DataValidation!$A$3,Vols!$AM101+(Vols!$Y101-Vols!$X101),IF('Forward Curve'!$E$14=DataValidation!$A$5,Vols!$AM101+(Vols!$AA101-Vols!$X101),IF('Forward Curve'!$E$14=DataValidation!$A$6,Vols!$AM101+(Vols!$AF101-Vols!$X101),IF('Forward Curve'!$E$14=DataValidation!$A$4,Vols!$AM101+(Vols!$Z101-Vols!$X101),IF('Forward Curve'!$E$14=DataValidation!$A$7,Vols!$AM101+(Vols!$AY101-Vols!$X101)))))))</f>
        <v>2.5000000000000001E-2</v>
      </c>
      <c r="AO101" s="2">
        <f>IF('Forward Curve'!$E$14=DataValidation!$A$2,$X101+0.0025,IF('Forward Curve'!$E$14=DataValidation!$A$3,$Y101+0.0025,IF('Forward Curve'!$E$14=DataValidation!$A$5,Vols!$AA101+0.0025,IF('Forward Curve'!$E$14=DataValidation!$A$6,Vols!$AF101+0.0025,IF('Forward Curve'!$E$14=DataValidation!$A$4,Vols!$Z101+0.0025,IF('Forward Curve'!$E$14=DataValidation!$A$7,Vols!$AY101+0.0025,""))))))</f>
        <v>1.9461199999999998E-2</v>
      </c>
      <c r="AP101" s="2">
        <f>IF('Forward Curve'!$E$14=DataValidation!$A$2,$X101+0.005,IF('Forward Curve'!$E$14=DataValidation!$A$3,$Y101+0.005,IF('Forward Curve'!$E$14=DataValidation!$A$5,Vols!$AA101+0.005,IF('Forward Curve'!$E$14=DataValidation!$A$6,Vols!$AF101+0.005,IF('Forward Curve'!$E$14=DataValidation!$A$4,Vols!$Z101+0.005,IF('Forward Curve'!$E$14=DataValidation!$A$7,Vols!$AY101+0.005,""))))))</f>
        <v>2.19612E-2</v>
      </c>
      <c r="AR101" s="58">
        <f>IF('Forward Curve'!$E$15=DataValidation!$B$2,Vols!$AK101,IF('Forward Curve'!$E$15=DataValidation!$B$3,Vols!$AJ101,IF('Forward Curve'!$E$15=DataValidation!$B$4,Vols!$AI101,IF('Forward Curve'!$E$15=DataValidation!$B$5,Vols!$AH101,IF('Forward Curve'!$E$15=DataValidation!$B$7,$AN101,IF('Forward Curve'!$E$15=DataValidation!$B$8,Vols!$AO101,IF('Forward Curve'!$E$15=DataValidation!$B$9,Vols!$AP101,"ERROR")))))))</f>
        <v>5.4089832173333338E-2</v>
      </c>
      <c r="AS101" s="58"/>
      <c r="AU101" s="68">
        <v>96</v>
      </c>
      <c r="AV101" s="70">
        <f t="shared" si="60"/>
        <v>47450</v>
      </c>
      <c r="AW101" s="87">
        <f t="shared" si="46"/>
        <v>1.8313699999999999E-2</v>
      </c>
      <c r="AY101" s="2">
        <f t="shared" si="47"/>
        <v>1.8799454166666649E-2</v>
      </c>
      <c r="BA101" s="3">
        <f t="shared" si="48"/>
        <v>1.3799454166666648E-2</v>
      </c>
      <c r="BB101" s="3">
        <f t="shared" si="49"/>
        <v>1.6299454166666651E-2</v>
      </c>
      <c r="BC101" s="3">
        <f t="shared" si="50"/>
        <v>2.1299454166666648E-2</v>
      </c>
      <c r="BD101" s="3">
        <f t="shared" si="51"/>
        <v>2.379945416666665E-2</v>
      </c>
      <c r="BF101" s="2">
        <f>IF('Forward Curve'!$E$16=DataValidation!$B$11,Vols!BA101,IF('Forward Curve'!$E$16=DataValidation!$B$12,Vols!BB101,IF('Forward Curve'!$E$16=DataValidation!$B$13,Vols!BC101,IF('Forward Curve'!$E$16=DataValidation!$B$14,Vols!BD101,""))))</f>
        <v>2.1299454166666648E-2</v>
      </c>
    </row>
    <row r="102" spans="2:58" x14ac:dyDescent="0.25">
      <c r="B102" s="71">
        <f t="shared" si="52"/>
        <v>47480</v>
      </c>
      <c r="C102" s="78">
        <v>76.58</v>
      </c>
      <c r="D102" s="2"/>
      <c r="E102" s="79">
        <v>1.71821</v>
      </c>
      <c r="F102" s="79">
        <v>1.8652599999999999</v>
      </c>
      <c r="G102" s="79">
        <v>1.8144100000000001</v>
      </c>
      <c r="H102" s="80">
        <v>4.6687700000000003</v>
      </c>
      <c r="I102" s="83"/>
      <c r="J102" s="106">
        <v>47479</v>
      </c>
      <c r="K102" s="107">
        <v>1.5762700000000001</v>
      </c>
      <c r="L102" s="83"/>
      <c r="M102" s="83"/>
      <c r="N102" s="83"/>
      <c r="O102" s="83"/>
      <c r="P102" s="83"/>
      <c r="Q102" s="83"/>
      <c r="R102" s="83"/>
      <c r="S102" s="83"/>
      <c r="U102" s="71">
        <f>'Forward Curve'!$G102</f>
        <v>47480</v>
      </c>
      <c r="V102" s="84">
        <f t="shared" ref="V102:V125" si="61">C102/100</f>
        <v>0.76580000000000004</v>
      </c>
      <c r="W102" s="58"/>
      <c r="X102" s="58">
        <f t="shared" ref="X102:X125" si="62">E102/100</f>
        <v>1.7182099999999999E-2</v>
      </c>
      <c r="Y102" s="58">
        <f t="shared" ref="Y102:Y125" si="63">F102/100</f>
        <v>1.8652599999999998E-2</v>
      </c>
      <c r="Z102" s="58">
        <f t="shared" ref="Z102:Z125" si="64">G102/100</f>
        <v>1.81441E-2</v>
      </c>
      <c r="AA102" s="86">
        <f t="shared" ref="AA102:AA125" si="65">H102/100</f>
        <v>4.6687700000000006E-2</v>
      </c>
      <c r="AB102" s="86"/>
      <c r="AC102" s="113">
        <f t="shared" si="57"/>
        <v>44656</v>
      </c>
      <c r="AD102" s="114">
        <f t="shared" si="58"/>
        <v>2.1075999999999998E-3</v>
      </c>
      <c r="AE102" s="113">
        <f t="shared" si="59"/>
        <v>47480</v>
      </c>
      <c r="AF102" s="115">
        <f t="shared" si="56"/>
        <v>1.5762700000000001E-2</v>
      </c>
      <c r="AG102" s="3"/>
      <c r="AH102" s="2">
        <f>IF('Forward Curve'!$E$14=DataValidation!$A$2,Vols!$X102*(1-(SQRT(YEARFRAC($U$6,$U102,2))*(2*$V102))),IF('Forward Curve'!$E$14=DataValidation!$A$3,Vols!$Y102*(1-(SQRT(YEARFRAC($U$6,$U102,2))*(2*$V102))),IF('Forward Curve'!$E$14=DataValidation!$A$5,Vols!$X102*(1-(SQRT(YEARFRAC($U$6,$U102,2))*(2*$V102)))+0.03,IF('Forward Curve'!$E$14=DataValidation!$A$6,Vols!$AF102*(1-(SQRT(YEARFRAC($U$6,$U102,2))*(2*$V102))),IF('Forward Curve'!$E$14=DataValidation!$A$4,Vols!$Z102*(1-(SQRT(YEARFRAC($U$6,$U102,2))*(2*$V102))),IF('Forward Curve'!$E$14=DataValidation!$A$7,Vols!$AY102*(1-(SQRT(YEARFRAC($U$6,$U102,2))*(2*$V102))),""))))))</f>
        <v>-5.7766198071335657E-2</v>
      </c>
      <c r="AI102" s="2">
        <f>IF('Forward Curve'!$E$14=DataValidation!$A$2,Vols!$X102*(1-(SQRT(YEARFRAC($U$6,$U102,2))*(1*$V102))),IF('Forward Curve'!$E$14=DataValidation!$A$3,Vols!$Y102*(1-(SQRT(YEARFRAC($U$6,$U102,2))*(1*$V102))),IF('Forward Curve'!$E$14=DataValidation!$A$5,Vols!$X102*(1-(SQRT(YEARFRAC($U$6,$U102,2))*(1*$V102)))+0.03,IF('Forward Curve'!$E$14=DataValidation!$A$6,Vols!$AF102*(1-(SQRT(YEARFRAC($U$6,$U102,2))*(1*$V102))),IF('Forward Curve'!$E$14=DataValidation!$A$4,Vols!$Z102*(1-(SQRT(YEARFRAC($U$6,$U102,2))*(1*$V102))),IF('Forward Curve'!$E$14=DataValidation!$A$7,Vols!$AY102*(1-(SQRT(YEARFRAC($U$6,$U102,2))*(1*$V102))),""))))))</f>
        <v>-2.0292049035667829E-2</v>
      </c>
      <c r="AJ102" s="2">
        <f>IF('Forward Curve'!$E$14=DataValidation!$A$2,Vols!$X102*(1+(SQRT(YEARFRAC($U$6,$U102,2))*(1*$V102))),IF('Forward Curve'!$E$14=DataValidation!$A$3,Vols!$Y102*(1+(SQRT(YEARFRAC($U$6,$U102,2))*(1*$V102))),IF('Forward Curve'!$E$14=DataValidation!$A$5,Vols!$X102*(1+(SQRT(YEARFRAC($U$6,$U102,2))*(1*$V102)))+0.03,IF('Forward Curve'!$E$14=DataValidation!$A$6,Vols!$AF102*(1+(SQRT(YEARFRAC($U$6,$U102,2))*(1*$V102))),IF('Forward Curve'!$E$14=DataValidation!$A$4,Vols!$Z102*(1+(SQRT(YEARFRAC($U$6,$U102,2))*(1*$V102))),IF('Forward Curve'!$E$14=DataValidation!$A$7,Vols!$AY102*(1+(SQRT(YEARFRAC($U$6,$U102,2))*(1*$V102))),""))))))</f>
        <v>5.4656249035667827E-2</v>
      </c>
      <c r="AK102" s="2">
        <f>IF('Forward Curve'!$E$14=DataValidation!$A$2,Vols!$X102*(1+(SQRT(YEARFRAC($U$6,$U102,2))*(2*$V102))),IF('Forward Curve'!$E$14=DataValidation!$A$3,Vols!$Y102*(1+(SQRT(YEARFRAC($U$6,$U102,2))*(2*$V102))),IF('Forward Curve'!$E$14=DataValidation!$A$5,Vols!$X102*(1+(SQRT(YEARFRAC($U$6,$U102,2))*(2*$V102)))+0.03,IF('Forward Curve'!$E$14=DataValidation!$A$6,Vols!$AF102*(1+(SQRT(YEARFRAC($U$6,$U102,2))*(2*$V102))),IF('Forward Curve'!$E$14=DataValidation!$A$4,Vols!$Z102*(1+(SQRT(YEARFRAC($U$6,$U102,2))*(2*$V102))),IF('Forward Curve'!$E$14=DataValidation!$A$7,Vols!$AY102*(1+(SQRT(YEARFRAC($U$6,$U102,2))*(2*$V102))),""))))))</f>
        <v>9.2130398071335662E-2</v>
      </c>
      <c r="AM102" s="117">
        <f t="shared" si="40"/>
        <v>2.5000000000000001E-2</v>
      </c>
      <c r="AN102" s="2">
        <f>IF('Forward Curve'!$E$14=DataValidation!$A$2,Vols!$AM102,IF('Forward Curve'!$E$14=DataValidation!$A$3,Vols!$AM102+(Vols!$Y102-Vols!$X102),IF('Forward Curve'!$E$14=DataValidation!$A$5,Vols!$AM102+(Vols!$AA102-Vols!$X102),IF('Forward Curve'!$E$14=DataValidation!$A$6,Vols!$AM102+(Vols!$AF102-Vols!$X102),IF('Forward Curve'!$E$14=DataValidation!$A$4,Vols!$AM102+(Vols!$Z102-Vols!$X102),IF('Forward Curve'!$E$14=DataValidation!$A$7,Vols!$AM102+(Vols!$AY102-Vols!$X102)))))))</f>
        <v>2.5000000000000001E-2</v>
      </c>
      <c r="AO102" s="2">
        <f>IF('Forward Curve'!$E$14=DataValidation!$A$2,$X102+0.0025,IF('Forward Curve'!$E$14=DataValidation!$A$3,$Y102+0.0025,IF('Forward Curve'!$E$14=DataValidation!$A$5,Vols!$AA102+0.0025,IF('Forward Curve'!$E$14=DataValidation!$A$6,Vols!$AF102+0.0025,IF('Forward Curve'!$E$14=DataValidation!$A$4,Vols!$Z102+0.0025,IF('Forward Curve'!$E$14=DataValidation!$A$7,Vols!$AY102+0.0025,""))))))</f>
        <v>1.9682099999999998E-2</v>
      </c>
      <c r="AP102" s="2">
        <f>IF('Forward Curve'!$E$14=DataValidation!$A$2,$X102+0.005,IF('Forward Curve'!$E$14=DataValidation!$A$3,$Y102+0.005,IF('Forward Curve'!$E$14=DataValidation!$A$5,Vols!$AA102+0.005,IF('Forward Curve'!$E$14=DataValidation!$A$6,Vols!$AF102+0.005,IF('Forward Curve'!$E$14=DataValidation!$A$4,Vols!$Z102+0.005,IF('Forward Curve'!$E$14=DataValidation!$A$7,Vols!$AY102+0.005,""))))))</f>
        <v>2.21821E-2</v>
      </c>
      <c r="AR102" s="58">
        <f>IF('Forward Curve'!$E$15=DataValidation!$B$2,Vols!$AK102,IF('Forward Curve'!$E$15=DataValidation!$B$3,Vols!$AJ102,IF('Forward Curve'!$E$15=DataValidation!$B$4,Vols!$AI102,IF('Forward Curve'!$E$15=DataValidation!$B$5,Vols!$AH102,IF('Forward Curve'!$E$15=DataValidation!$B$7,$AN102,IF('Forward Curve'!$E$15=DataValidation!$B$8,Vols!$AO102,IF('Forward Curve'!$E$15=DataValidation!$B$9,Vols!$AP102,"ERROR")))))))</f>
        <v>5.4656249035667827E-2</v>
      </c>
      <c r="AS102" s="58"/>
      <c r="AU102" s="68">
        <v>97</v>
      </c>
      <c r="AV102" s="70">
        <f t="shared" si="60"/>
        <v>47480</v>
      </c>
      <c r="AW102" s="87">
        <f t="shared" si="46"/>
        <v>1.8390699999999999E-2</v>
      </c>
      <c r="AY102" s="2">
        <f t="shared" ref="AY102:AY125" si="66">AVERAGE(AW102:AW221)-$N$2</f>
        <v>1.8810782499999984E-2</v>
      </c>
      <c r="BA102" s="3">
        <f t="shared" ref="BA102:BA125" si="67">AY102-0.5%</f>
        <v>1.3810782499999983E-2</v>
      </c>
      <c r="BB102" s="3">
        <f t="shared" ref="BB102:BB125" si="68">AY102-0.25%</f>
        <v>1.6310782499999985E-2</v>
      </c>
      <c r="BC102" s="3">
        <f t="shared" ref="BC102:BC125" si="69">AY102+0.25%</f>
        <v>2.1310782499999983E-2</v>
      </c>
      <c r="BD102" s="3">
        <f t="shared" ref="BD102:BD125" si="70">AY102+0.5%</f>
        <v>2.3810782499999985E-2</v>
      </c>
      <c r="BF102" s="2">
        <f>IF('Forward Curve'!$E$16=DataValidation!$B$11,Vols!BA102,IF('Forward Curve'!$E$16=DataValidation!$B$12,Vols!BB102,IF('Forward Curve'!$E$16=DataValidation!$B$13,Vols!BC102,IF('Forward Curve'!$E$16=DataValidation!$B$14,Vols!BD102,""))))</f>
        <v>2.1310782499999983E-2</v>
      </c>
    </row>
    <row r="103" spans="2:58" x14ac:dyDescent="0.25">
      <c r="B103" s="71">
        <f t="shared" si="52"/>
        <v>47511</v>
      </c>
      <c r="C103" s="78">
        <v>76.58</v>
      </c>
      <c r="D103" s="2"/>
      <c r="E103" s="79">
        <v>1.71875</v>
      </c>
      <c r="F103" s="79">
        <v>1.86683</v>
      </c>
      <c r="G103" s="79">
        <v>1.8167199999999999</v>
      </c>
      <c r="H103" s="80">
        <v>4.6979100000000003</v>
      </c>
      <c r="I103" s="83"/>
      <c r="J103" s="106">
        <v>47511</v>
      </c>
      <c r="K103" s="107">
        <v>1.58222</v>
      </c>
      <c r="L103" s="83"/>
      <c r="M103" s="83"/>
      <c r="N103" s="83"/>
      <c r="O103" s="83"/>
      <c r="P103" s="83"/>
      <c r="Q103" s="83"/>
      <c r="R103" s="83"/>
      <c r="S103" s="83"/>
      <c r="U103" s="71">
        <f>'Forward Curve'!$G103</f>
        <v>47511</v>
      </c>
      <c r="V103" s="84">
        <f t="shared" si="61"/>
        <v>0.76580000000000004</v>
      </c>
      <c r="W103" s="58"/>
      <c r="X103" s="58">
        <f t="shared" si="62"/>
        <v>1.7187500000000001E-2</v>
      </c>
      <c r="Y103" s="58">
        <f t="shared" si="63"/>
        <v>1.8668299999999999E-2</v>
      </c>
      <c r="Z103" s="58">
        <f t="shared" si="64"/>
        <v>1.8167199999999998E-2</v>
      </c>
      <c r="AA103" s="86">
        <f t="shared" si="65"/>
        <v>4.6979100000000003E-2</v>
      </c>
      <c r="AB103" s="86"/>
      <c r="AC103" s="113">
        <f t="shared" si="57"/>
        <v>44657</v>
      </c>
      <c r="AD103" s="114">
        <f t="shared" si="58"/>
        <v>2.1075999999999998E-3</v>
      </c>
      <c r="AE103" s="113">
        <f t="shared" si="59"/>
        <v>47511</v>
      </c>
      <c r="AF103" s="115">
        <f t="shared" si="56"/>
        <v>1.5822199999999998E-2</v>
      </c>
      <c r="AG103" s="3"/>
      <c r="AH103" s="2">
        <f>IF('Forward Curve'!$E$14=DataValidation!$A$2,Vols!$X103*(1-(SQRT(YEARFRAC($U$6,$U103,2))*(2*$V103))),IF('Forward Curve'!$E$14=DataValidation!$A$3,Vols!$Y103*(1-(SQRT(YEARFRAC($U$6,$U103,2))*(2*$V103))),IF('Forward Curve'!$E$14=DataValidation!$A$5,Vols!$X103*(1-(SQRT(YEARFRAC($U$6,$U103,2))*(2*$V103)))+0.03,IF('Forward Curve'!$E$14=DataValidation!$A$6,Vols!$AF103*(1-(SQRT(YEARFRAC($U$6,$U103,2))*(2*$V103))),IF('Forward Curve'!$E$14=DataValidation!$A$4,Vols!$Z103*(1-(SQRT(YEARFRAC($U$6,$U103,2))*(2*$V103))),IF('Forward Curve'!$E$14=DataValidation!$A$7,Vols!$AY103*(1-(SQRT(YEARFRAC($U$6,$U103,2))*(2*$V103))),""))))))</f>
        <v>-5.8181269213337251E-2</v>
      </c>
      <c r="AI103" s="2">
        <f>IF('Forward Curve'!$E$14=DataValidation!$A$2,Vols!$X103*(1-(SQRT(YEARFRAC($U$6,$U103,2))*(1*$V103))),IF('Forward Curve'!$E$14=DataValidation!$A$3,Vols!$Y103*(1-(SQRT(YEARFRAC($U$6,$U103,2))*(1*$V103))),IF('Forward Curve'!$E$14=DataValidation!$A$5,Vols!$X103*(1-(SQRT(YEARFRAC($U$6,$U103,2))*(1*$V103)))+0.03,IF('Forward Curve'!$E$14=DataValidation!$A$6,Vols!$AF103*(1-(SQRT(YEARFRAC($U$6,$U103,2))*(1*$V103))),IF('Forward Curve'!$E$14=DataValidation!$A$4,Vols!$Z103*(1-(SQRT(YEARFRAC($U$6,$U103,2))*(1*$V103))),IF('Forward Curve'!$E$14=DataValidation!$A$7,Vols!$AY103*(1-(SQRT(YEARFRAC($U$6,$U103,2))*(1*$V103))),""))))))</f>
        <v>-2.0496884606668625E-2</v>
      </c>
      <c r="AJ103" s="2">
        <f>IF('Forward Curve'!$E$14=DataValidation!$A$2,Vols!$X103*(1+(SQRT(YEARFRAC($U$6,$U103,2))*(1*$V103))),IF('Forward Curve'!$E$14=DataValidation!$A$3,Vols!$Y103*(1+(SQRT(YEARFRAC($U$6,$U103,2))*(1*$V103))),IF('Forward Curve'!$E$14=DataValidation!$A$5,Vols!$X103*(1+(SQRT(YEARFRAC($U$6,$U103,2))*(1*$V103)))+0.03,IF('Forward Curve'!$E$14=DataValidation!$A$6,Vols!$AF103*(1+(SQRT(YEARFRAC($U$6,$U103,2))*(1*$V103))),IF('Forward Curve'!$E$14=DataValidation!$A$4,Vols!$Z103*(1+(SQRT(YEARFRAC($U$6,$U103,2))*(1*$V103))),IF('Forward Curve'!$E$14=DataValidation!$A$7,Vols!$AY103*(1+(SQRT(YEARFRAC($U$6,$U103,2))*(1*$V103))),""))))))</f>
        <v>5.4871884606668628E-2</v>
      </c>
      <c r="AK103" s="2">
        <f>IF('Forward Curve'!$E$14=DataValidation!$A$2,Vols!$X103*(1+(SQRT(YEARFRAC($U$6,$U103,2))*(2*$V103))),IF('Forward Curve'!$E$14=DataValidation!$A$3,Vols!$Y103*(1+(SQRT(YEARFRAC($U$6,$U103,2))*(2*$V103))),IF('Forward Curve'!$E$14=DataValidation!$A$5,Vols!$X103*(1+(SQRT(YEARFRAC($U$6,$U103,2))*(2*$V103)))+0.03,IF('Forward Curve'!$E$14=DataValidation!$A$6,Vols!$AF103*(1+(SQRT(YEARFRAC($U$6,$U103,2))*(2*$V103))),IF('Forward Curve'!$E$14=DataValidation!$A$4,Vols!$Z103*(1+(SQRT(YEARFRAC($U$6,$U103,2))*(2*$V103))),IF('Forward Curve'!$E$14=DataValidation!$A$7,Vols!$AY103*(1+(SQRT(YEARFRAC($U$6,$U103,2))*(2*$V103))),""))))))</f>
        <v>9.2556269213337247E-2</v>
      </c>
      <c r="AM103" s="117">
        <f t="shared" si="40"/>
        <v>2.5000000000000001E-2</v>
      </c>
      <c r="AN103" s="2">
        <f>IF('Forward Curve'!$E$14=DataValidation!$A$2,Vols!$AM103,IF('Forward Curve'!$E$14=DataValidation!$A$3,Vols!$AM103+(Vols!$Y103-Vols!$X103),IF('Forward Curve'!$E$14=DataValidation!$A$5,Vols!$AM103+(Vols!$AA103-Vols!$X103),IF('Forward Curve'!$E$14=DataValidation!$A$6,Vols!$AM103+(Vols!$AF103-Vols!$X103),IF('Forward Curve'!$E$14=DataValidation!$A$4,Vols!$AM103+(Vols!$Z103-Vols!$X103),IF('Forward Curve'!$E$14=DataValidation!$A$7,Vols!$AM103+(Vols!$AY103-Vols!$X103)))))))</f>
        <v>2.5000000000000001E-2</v>
      </c>
      <c r="AO103" s="2">
        <f>IF('Forward Curve'!$E$14=DataValidation!$A$2,$X103+0.0025,IF('Forward Curve'!$E$14=DataValidation!$A$3,$Y103+0.0025,IF('Forward Curve'!$E$14=DataValidation!$A$5,Vols!$AA103+0.0025,IF('Forward Curve'!$E$14=DataValidation!$A$6,Vols!$AF103+0.0025,IF('Forward Curve'!$E$14=DataValidation!$A$4,Vols!$Z103+0.0025,IF('Forward Curve'!$E$14=DataValidation!$A$7,Vols!$AY103+0.0025,""))))))</f>
        <v>1.96875E-2</v>
      </c>
      <c r="AP103" s="2">
        <f>IF('Forward Curve'!$E$14=DataValidation!$A$2,$X103+0.005,IF('Forward Curve'!$E$14=DataValidation!$A$3,$Y103+0.005,IF('Forward Curve'!$E$14=DataValidation!$A$5,Vols!$AA103+0.005,IF('Forward Curve'!$E$14=DataValidation!$A$6,Vols!$AF103+0.005,IF('Forward Curve'!$E$14=DataValidation!$A$4,Vols!$Z103+0.005,IF('Forward Curve'!$E$14=DataValidation!$A$7,Vols!$AY103+0.005,""))))))</f>
        <v>2.2187500000000002E-2</v>
      </c>
      <c r="AR103" s="58">
        <f>IF('Forward Curve'!$E$15=DataValidation!$B$2,Vols!$AK103,IF('Forward Curve'!$E$15=DataValidation!$B$3,Vols!$AJ103,IF('Forward Curve'!$E$15=DataValidation!$B$4,Vols!$AI103,IF('Forward Curve'!$E$15=DataValidation!$B$5,Vols!$AH103,IF('Forward Curve'!$E$15=DataValidation!$B$7,$AN103,IF('Forward Curve'!$E$15=DataValidation!$B$8,Vols!$AO103,IF('Forward Curve'!$E$15=DataValidation!$B$9,Vols!$AP103,"ERROR")))))))</f>
        <v>5.4871884606668628E-2</v>
      </c>
      <c r="AS103" s="58"/>
      <c r="AU103" s="68">
        <v>98</v>
      </c>
      <c r="AV103" s="70">
        <f t="shared" si="60"/>
        <v>47511</v>
      </c>
      <c r="AW103" s="87">
        <f t="shared" si="46"/>
        <v>1.8404299999999998E-2</v>
      </c>
      <c r="AY103" s="2">
        <f t="shared" si="66"/>
        <v>1.8821464166666649E-2</v>
      </c>
      <c r="BA103" s="3">
        <f t="shared" si="67"/>
        <v>1.3821464166666648E-2</v>
      </c>
      <c r="BB103" s="3">
        <f t="shared" si="68"/>
        <v>1.632146416666665E-2</v>
      </c>
      <c r="BC103" s="3">
        <f t="shared" si="69"/>
        <v>2.1321464166666648E-2</v>
      </c>
      <c r="BD103" s="3">
        <f t="shared" si="70"/>
        <v>2.382146416666665E-2</v>
      </c>
      <c r="BF103" s="2">
        <f>IF('Forward Curve'!$E$16=DataValidation!$B$11,Vols!BA103,IF('Forward Curve'!$E$16=DataValidation!$B$12,Vols!BB103,IF('Forward Curve'!$E$16=DataValidation!$B$13,Vols!BC103,IF('Forward Curve'!$E$16=DataValidation!$B$14,Vols!BD103,""))))</f>
        <v>2.1321464166666648E-2</v>
      </c>
    </row>
    <row r="104" spans="2:58" x14ac:dyDescent="0.25">
      <c r="B104" s="71">
        <f t="shared" si="52"/>
        <v>47542</v>
      </c>
      <c r="C104" s="78">
        <v>76.58</v>
      </c>
      <c r="D104" s="2"/>
      <c r="E104" s="79">
        <v>1.71888</v>
      </c>
      <c r="F104" s="79">
        <v>1.8669199999999999</v>
      </c>
      <c r="G104" s="79">
        <v>1.8167199999999999</v>
      </c>
      <c r="H104" s="80">
        <v>4.6978400000000002</v>
      </c>
      <c r="I104" s="83"/>
      <c r="J104" s="106">
        <v>47540</v>
      </c>
      <c r="K104" s="107">
        <v>1.58222</v>
      </c>
      <c r="L104" s="83"/>
      <c r="M104" s="83"/>
      <c r="N104" s="83"/>
      <c r="O104" s="83"/>
      <c r="P104" s="83"/>
      <c r="Q104" s="83"/>
      <c r="R104" s="83"/>
      <c r="S104" s="83"/>
      <c r="U104" s="71">
        <f>'Forward Curve'!$G104</f>
        <v>47542</v>
      </c>
      <c r="V104" s="84">
        <f t="shared" si="61"/>
        <v>0.76580000000000004</v>
      </c>
      <c r="W104" s="58"/>
      <c r="X104" s="58">
        <f t="shared" si="62"/>
        <v>1.7188800000000001E-2</v>
      </c>
      <c r="Y104" s="58">
        <f t="shared" si="63"/>
        <v>1.86692E-2</v>
      </c>
      <c r="Z104" s="58">
        <f t="shared" si="64"/>
        <v>1.8167199999999998E-2</v>
      </c>
      <c r="AA104" s="86">
        <f t="shared" si="65"/>
        <v>4.6978400000000003E-2</v>
      </c>
      <c r="AB104" s="86"/>
      <c r="AC104" s="113">
        <f t="shared" si="57"/>
        <v>44658</v>
      </c>
      <c r="AD104" s="114">
        <f t="shared" si="58"/>
        <v>2.1075999999999998E-3</v>
      </c>
      <c r="AE104" s="113">
        <f t="shared" si="59"/>
        <v>47542</v>
      </c>
      <c r="AF104" s="115">
        <f t="shared" si="56"/>
        <v>1.5822199999999998E-2</v>
      </c>
      <c r="AG104" s="3"/>
      <c r="AH104" s="2">
        <f>IF('Forward Curve'!$E$14=DataValidation!$A$2,Vols!$X104*(1-(SQRT(YEARFRAC($U$6,$U104,2))*(2*$V104))),IF('Forward Curve'!$E$14=DataValidation!$A$3,Vols!$Y104*(1-(SQRT(YEARFRAC($U$6,$U104,2))*(2*$V104))),IF('Forward Curve'!$E$14=DataValidation!$A$5,Vols!$X104*(1-(SQRT(YEARFRAC($U$6,$U104,2))*(2*$V104)))+0.03,IF('Forward Curve'!$E$14=DataValidation!$A$6,Vols!$AF104*(1-(SQRT(YEARFRAC($U$6,$U104,2))*(2*$V104))),IF('Forward Curve'!$E$14=DataValidation!$A$4,Vols!$Z104*(1-(SQRT(YEARFRAC($U$6,$U104,2))*(2*$V104))),IF('Forward Curve'!$E$14=DataValidation!$A$7,Vols!$AY104*(1-(SQRT(YEARFRAC($U$6,$U104,2))*(2*$V104))),""))))))</f>
        <v>-5.8580536677857668E-2</v>
      </c>
      <c r="AI104" s="2">
        <f>IF('Forward Curve'!$E$14=DataValidation!$A$2,Vols!$X104*(1-(SQRT(YEARFRAC($U$6,$U104,2))*(1*$V104))),IF('Forward Curve'!$E$14=DataValidation!$A$3,Vols!$Y104*(1-(SQRT(YEARFRAC($U$6,$U104,2))*(1*$V104))),IF('Forward Curve'!$E$14=DataValidation!$A$5,Vols!$X104*(1-(SQRT(YEARFRAC($U$6,$U104,2))*(1*$V104)))+0.03,IF('Forward Curve'!$E$14=DataValidation!$A$6,Vols!$AF104*(1-(SQRT(YEARFRAC($U$6,$U104,2))*(1*$V104))),IF('Forward Curve'!$E$14=DataValidation!$A$4,Vols!$Z104*(1-(SQRT(YEARFRAC($U$6,$U104,2))*(1*$V104))),IF('Forward Curve'!$E$14=DataValidation!$A$7,Vols!$AY104*(1-(SQRT(YEARFRAC($U$6,$U104,2))*(1*$V104))),""))))))</f>
        <v>-2.0695868338928832E-2</v>
      </c>
      <c r="AJ104" s="2">
        <f>IF('Forward Curve'!$E$14=DataValidation!$A$2,Vols!$X104*(1+(SQRT(YEARFRAC($U$6,$U104,2))*(1*$V104))),IF('Forward Curve'!$E$14=DataValidation!$A$3,Vols!$Y104*(1+(SQRT(YEARFRAC($U$6,$U104,2))*(1*$V104))),IF('Forward Curve'!$E$14=DataValidation!$A$5,Vols!$X104*(1+(SQRT(YEARFRAC($U$6,$U104,2))*(1*$V104)))+0.03,IF('Forward Curve'!$E$14=DataValidation!$A$6,Vols!$AF104*(1+(SQRT(YEARFRAC($U$6,$U104,2))*(1*$V104))),IF('Forward Curve'!$E$14=DataValidation!$A$4,Vols!$Z104*(1+(SQRT(YEARFRAC($U$6,$U104,2))*(1*$V104))),IF('Forward Curve'!$E$14=DataValidation!$A$7,Vols!$AY104*(1+(SQRT(YEARFRAC($U$6,$U104,2))*(1*$V104))),""))))))</f>
        <v>5.5073468338928837E-2</v>
      </c>
      <c r="AK104" s="2">
        <f>IF('Forward Curve'!$E$14=DataValidation!$A$2,Vols!$X104*(1+(SQRT(YEARFRAC($U$6,$U104,2))*(2*$V104))),IF('Forward Curve'!$E$14=DataValidation!$A$3,Vols!$Y104*(1+(SQRT(YEARFRAC($U$6,$U104,2))*(2*$V104))),IF('Forward Curve'!$E$14=DataValidation!$A$5,Vols!$X104*(1+(SQRT(YEARFRAC($U$6,$U104,2))*(2*$V104)))+0.03,IF('Forward Curve'!$E$14=DataValidation!$A$6,Vols!$AF104*(1+(SQRT(YEARFRAC($U$6,$U104,2))*(2*$V104))),IF('Forward Curve'!$E$14=DataValidation!$A$4,Vols!$Z104*(1+(SQRT(YEARFRAC($U$6,$U104,2))*(2*$V104))),IF('Forward Curve'!$E$14=DataValidation!$A$7,Vols!$AY104*(1+(SQRT(YEARFRAC($U$6,$U104,2))*(2*$V104))),""))))))</f>
        <v>9.295813667785767E-2</v>
      </c>
      <c r="AM104" s="117">
        <f t="shared" si="40"/>
        <v>2.5000000000000001E-2</v>
      </c>
      <c r="AN104" s="2">
        <f>IF('Forward Curve'!$E$14=DataValidation!$A$2,Vols!$AM104,IF('Forward Curve'!$E$14=DataValidation!$A$3,Vols!$AM104+(Vols!$Y104-Vols!$X104),IF('Forward Curve'!$E$14=DataValidation!$A$5,Vols!$AM104+(Vols!$AA104-Vols!$X104),IF('Forward Curve'!$E$14=DataValidation!$A$6,Vols!$AM104+(Vols!$AF104-Vols!$X104),IF('Forward Curve'!$E$14=DataValidation!$A$4,Vols!$AM104+(Vols!$Z104-Vols!$X104),IF('Forward Curve'!$E$14=DataValidation!$A$7,Vols!$AM104+(Vols!$AY104-Vols!$X104)))))))</f>
        <v>2.5000000000000001E-2</v>
      </c>
      <c r="AO104" s="2">
        <f>IF('Forward Curve'!$E$14=DataValidation!$A$2,$X104+0.0025,IF('Forward Curve'!$E$14=DataValidation!$A$3,$Y104+0.0025,IF('Forward Curve'!$E$14=DataValidation!$A$5,Vols!$AA104+0.0025,IF('Forward Curve'!$E$14=DataValidation!$A$6,Vols!$AF104+0.0025,IF('Forward Curve'!$E$14=DataValidation!$A$4,Vols!$Z104+0.0025,IF('Forward Curve'!$E$14=DataValidation!$A$7,Vols!$AY104+0.0025,""))))))</f>
        <v>1.9688799999999999E-2</v>
      </c>
      <c r="AP104" s="2">
        <f>IF('Forward Curve'!$E$14=DataValidation!$A$2,$X104+0.005,IF('Forward Curve'!$E$14=DataValidation!$A$3,$Y104+0.005,IF('Forward Curve'!$E$14=DataValidation!$A$5,Vols!$AA104+0.005,IF('Forward Curve'!$E$14=DataValidation!$A$6,Vols!$AF104+0.005,IF('Forward Curve'!$E$14=DataValidation!$A$4,Vols!$Z104+0.005,IF('Forward Curve'!$E$14=DataValidation!$A$7,Vols!$AY104+0.005,""))))))</f>
        <v>2.2188800000000002E-2</v>
      </c>
      <c r="AR104" s="58">
        <f>IF('Forward Curve'!$E$15=DataValidation!$B$2,Vols!$AK104,IF('Forward Curve'!$E$15=DataValidation!$B$3,Vols!$AJ104,IF('Forward Curve'!$E$15=DataValidation!$B$4,Vols!$AI104,IF('Forward Curve'!$E$15=DataValidation!$B$5,Vols!$AH104,IF('Forward Curve'!$E$15=DataValidation!$B$7,$AN104,IF('Forward Curve'!$E$15=DataValidation!$B$8,Vols!$AO104,IF('Forward Curve'!$E$15=DataValidation!$B$9,Vols!$AP104,"ERROR")))))))</f>
        <v>5.5073468338928837E-2</v>
      </c>
      <c r="AS104" s="58"/>
      <c r="AU104" s="68">
        <v>99</v>
      </c>
      <c r="AV104" s="70">
        <f t="shared" si="60"/>
        <v>47542</v>
      </c>
      <c r="AW104" s="87">
        <f t="shared" si="46"/>
        <v>1.84052E-2</v>
      </c>
      <c r="AY104" s="2">
        <f t="shared" si="66"/>
        <v>1.8832037499999982E-2</v>
      </c>
      <c r="BA104" s="3">
        <f t="shared" si="67"/>
        <v>1.3832037499999981E-2</v>
      </c>
      <c r="BB104" s="3">
        <f t="shared" si="68"/>
        <v>1.6332037499999983E-2</v>
      </c>
      <c r="BC104" s="3">
        <f t="shared" si="69"/>
        <v>2.1332037499999981E-2</v>
      </c>
      <c r="BD104" s="3">
        <f t="shared" si="70"/>
        <v>2.3832037499999983E-2</v>
      </c>
      <c r="BF104" s="2">
        <f>IF('Forward Curve'!$E$16=DataValidation!$B$11,Vols!BA104,IF('Forward Curve'!$E$16=DataValidation!$B$12,Vols!BB104,IF('Forward Curve'!$E$16=DataValidation!$B$13,Vols!BC104,IF('Forward Curve'!$E$16=DataValidation!$B$14,Vols!BD104,""))))</f>
        <v>2.1332037499999981E-2</v>
      </c>
    </row>
    <row r="105" spans="2:58" x14ac:dyDescent="0.25">
      <c r="B105" s="71">
        <f t="shared" si="52"/>
        <v>47570</v>
      </c>
      <c r="C105" s="78">
        <v>76.58</v>
      </c>
      <c r="D105" s="2"/>
      <c r="E105" s="79">
        <v>1.7188399999999999</v>
      </c>
      <c r="F105" s="79">
        <v>1.86669</v>
      </c>
      <c r="G105" s="79">
        <v>1.81681</v>
      </c>
      <c r="H105" s="80">
        <v>4.6917</v>
      </c>
      <c r="I105" s="83"/>
      <c r="J105" s="106">
        <v>47569</v>
      </c>
      <c r="K105" s="107">
        <v>1.5822799999999999</v>
      </c>
      <c r="L105" s="83"/>
      <c r="M105" s="83"/>
      <c r="N105" s="83"/>
      <c r="O105" s="83"/>
      <c r="P105" s="83"/>
      <c r="Q105" s="83"/>
      <c r="R105" s="83"/>
      <c r="S105" s="83"/>
      <c r="U105" s="71">
        <f>'Forward Curve'!$G105</f>
        <v>47570</v>
      </c>
      <c r="V105" s="84">
        <f t="shared" si="61"/>
        <v>0.76580000000000004</v>
      </c>
      <c r="W105" s="58"/>
      <c r="X105" s="58">
        <f t="shared" si="62"/>
        <v>1.71884E-2</v>
      </c>
      <c r="Y105" s="58">
        <f t="shared" si="63"/>
        <v>1.86669E-2</v>
      </c>
      <c r="Z105" s="58">
        <f t="shared" si="64"/>
        <v>1.81681E-2</v>
      </c>
      <c r="AA105" s="86">
        <f t="shared" si="65"/>
        <v>4.6917E-2</v>
      </c>
      <c r="AB105" s="86"/>
      <c r="AC105" s="113">
        <f t="shared" si="57"/>
        <v>44659</v>
      </c>
      <c r="AD105" s="114">
        <f t="shared" si="58"/>
        <v>2.1075999999999998E-3</v>
      </c>
      <c r="AE105" s="113">
        <f t="shared" si="59"/>
        <v>47570</v>
      </c>
      <c r="AF105" s="115">
        <f t="shared" si="56"/>
        <v>1.5822799999999998E-2</v>
      </c>
      <c r="AG105" s="3"/>
      <c r="AH105" s="2">
        <f>IF('Forward Curve'!$E$14=DataValidation!$A$2,Vols!$X105*(1-(SQRT(YEARFRAC($U$6,$U105,2))*(2*$V105))),IF('Forward Curve'!$E$14=DataValidation!$A$3,Vols!$Y105*(1-(SQRT(YEARFRAC($U$6,$U105,2))*(2*$V105))),IF('Forward Curve'!$E$14=DataValidation!$A$5,Vols!$X105*(1-(SQRT(YEARFRAC($U$6,$U105,2))*(2*$V105)))+0.03,IF('Forward Curve'!$E$14=DataValidation!$A$6,Vols!$AF105*(1-(SQRT(YEARFRAC($U$6,$U105,2))*(2*$V105))),IF('Forward Curve'!$E$14=DataValidation!$A$4,Vols!$Z105*(1-(SQRT(YEARFRAC($U$6,$U105,2))*(2*$V105))),IF('Forward Curve'!$E$14=DataValidation!$A$7,Vols!$AY105*(1-(SQRT(YEARFRAC($U$6,$U105,2))*(2*$V105))),""))))))</f>
        <v>-5.8934058641995843E-2</v>
      </c>
      <c r="AI105" s="2">
        <f>IF('Forward Curve'!$E$14=DataValidation!$A$2,Vols!$X105*(1-(SQRT(YEARFRAC($U$6,$U105,2))*(1*$V105))),IF('Forward Curve'!$E$14=DataValidation!$A$3,Vols!$Y105*(1-(SQRT(YEARFRAC($U$6,$U105,2))*(1*$V105))),IF('Forward Curve'!$E$14=DataValidation!$A$5,Vols!$X105*(1-(SQRT(YEARFRAC($U$6,$U105,2))*(1*$V105)))+0.03,IF('Forward Curve'!$E$14=DataValidation!$A$6,Vols!$AF105*(1-(SQRT(YEARFRAC($U$6,$U105,2))*(1*$V105))),IF('Forward Curve'!$E$14=DataValidation!$A$4,Vols!$Z105*(1-(SQRT(YEARFRAC($U$6,$U105,2))*(1*$V105))),IF('Forward Curve'!$E$14=DataValidation!$A$7,Vols!$AY105*(1-(SQRT(YEARFRAC($U$6,$U105,2))*(1*$V105))),""))))))</f>
        <v>-2.0872829320997922E-2</v>
      </c>
      <c r="AJ105" s="2">
        <f>IF('Forward Curve'!$E$14=DataValidation!$A$2,Vols!$X105*(1+(SQRT(YEARFRAC($U$6,$U105,2))*(1*$V105))),IF('Forward Curve'!$E$14=DataValidation!$A$3,Vols!$Y105*(1+(SQRT(YEARFRAC($U$6,$U105,2))*(1*$V105))),IF('Forward Curve'!$E$14=DataValidation!$A$5,Vols!$X105*(1+(SQRT(YEARFRAC($U$6,$U105,2))*(1*$V105)))+0.03,IF('Forward Curve'!$E$14=DataValidation!$A$6,Vols!$AF105*(1+(SQRT(YEARFRAC($U$6,$U105,2))*(1*$V105))),IF('Forward Curve'!$E$14=DataValidation!$A$4,Vols!$Z105*(1+(SQRT(YEARFRAC($U$6,$U105,2))*(1*$V105))),IF('Forward Curve'!$E$14=DataValidation!$A$7,Vols!$AY105*(1+(SQRT(YEARFRAC($U$6,$U105,2))*(1*$V105))),""))))))</f>
        <v>5.5249629320997917E-2</v>
      </c>
      <c r="AK105" s="2">
        <f>IF('Forward Curve'!$E$14=DataValidation!$A$2,Vols!$X105*(1+(SQRT(YEARFRAC($U$6,$U105,2))*(2*$V105))),IF('Forward Curve'!$E$14=DataValidation!$A$3,Vols!$Y105*(1+(SQRT(YEARFRAC($U$6,$U105,2))*(2*$V105))),IF('Forward Curve'!$E$14=DataValidation!$A$5,Vols!$X105*(1+(SQRT(YEARFRAC($U$6,$U105,2))*(2*$V105)))+0.03,IF('Forward Curve'!$E$14=DataValidation!$A$6,Vols!$AF105*(1+(SQRT(YEARFRAC($U$6,$U105,2))*(2*$V105))),IF('Forward Curve'!$E$14=DataValidation!$A$4,Vols!$Z105*(1+(SQRT(YEARFRAC($U$6,$U105,2))*(2*$V105))),IF('Forward Curve'!$E$14=DataValidation!$A$7,Vols!$AY105*(1+(SQRT(YEARFRAC($U$6,$U105,2))*(2*$V105))),""))))))</f>
        <v>9.3310858641995842E-2</v>
      </c>
      <c r="AM105" s="117">
        <f t="shared" si="40"/>
        <v>2.5000000000000001E-2</v>
      </c>
      <c r="AN105" s="2">
        <f>IF('Forward Curve'!$E$14=DataValidation!$A$2,Vols!$AM105,IF('Forward Curve'!$E$14=DataValidation!$A$3,Vols!$AM105+(Vols!$Y105-Vols!$X105),IF('Forward Curve'!$E$14=DataValidation!$A$5,Vols!$AM105+(Vols!$AA105-Vols!$X105),IF('Forward Curve'!$E$14=DataValidation!$A$6,Vols!$AM105+(Vols!$AF105-Vols!$X105),IF('Forward Curve'!$E$14=DataValidation!$A$4,Vols!$AM105+(Vols!$Z105-Vols!$X105),IF('Forward Curve'!$E$14=DataValidation!$A$7,Vols!$AM105+(Vols!$AY105-Vols!$X105)))))))</f>
        <v>2.5000000000000001E-2</v>
      </c>
      <c r="AO105" s="2">
        <f>IF('Forward Curve'!$E$14=DataValidation!$A$2,$X105+0.0025,IF('Forward Curve'!$E$14=DataValidation!$A$3,$Y105+0.0025,IF('Forward Curve'!$E$14=DataValidation!$A$5,Vols!$AA105+0.0025,IF('Forward Curve'!$E$14=DataValidation!$A$6,Vols!$AF105+0.0025,IF('Forward Curve'!$E$14=DataValidation!$A$4,Vols!$Z105+0.0025,IF('Forward Curve'!$E$14=DataValidation!$A$7,Vols!$AY105+0.0025,""))))))</f>
        <v>1.9688399999999998E-2</v>
      </c>
      <c r="AP105" s="2">
        <f>IF('Forward Curve'!$E$14=DataValidation!$A$2,$X105+0.005,IF('Forward Curve'!$E$14=DataValidation!$A$3,$Y105+0.005,IF('Forward Curve'!$E$14=DataValidation!$A$5,Vols!$AA105+0.005,IF('Forward Curve'!$E$14=DataValidation!$A$6,Vols!$AF105+0.005,IF('Forward Curve'!$E$14=DataValidation!$A$4,Vols!$Z105+0.005,IF('Forward Curve'!$E$14=DataValidation!$A$7,Vols!$AY105+0.005,""))))))</f>
        <v>2.21884E-2</v>
      </c>
      <c r="AR105" s="58">
        <f>IF('Forward Curve'!$E$15=DataValidation!$B$2,Vols!$AK105,IF('Forward Curve'!$E$15=DataValidation!$B$3,Vols!$AJ105,IF('Forward Curve'!$E$15=DataValidation!$B$4,Vols!$AI105,IF('Forward Curve'!$E$15=DataValidation!$B$5,Vols!$AH105,IF('Forward Curve'!$E$15=DataValidation!$B$7,$AN105,IF('Forward Curve'!$E$15=DataValidation!$B$8,Vols!$AO105,IF('Forward Curve'!$E$15=DataValidation!$B$9,Vols!$AP105,"ERROR")))))))</f>
        <v>5.5249629320997917E-2</v>
      </c>
      <c r="AS105" s="58"/>
      <c r="AU105" s="68">
        <v>100</v>
      </c>
      <c r="AV105" s="70">
        <f t="shared" si="60"/>
        <v>47570</v>
      </c>
      <c r="AW105" s="87">
        <f t="shared" si="46"/>
        <v>1.8404299999999998E-2</v>
      </c>
      <c r="AY105" s="2">
        <f t="shared" si="66"/>
        <v>1.884260749999998E-2</v>
      </c>
      <c r="BA105" s="3">
        <f t="shared" si="67"/>
        <v>1.3842607499999979E-2</v>
      </c>
      <c r="BB105" s="3">
        <f t="shared" si="68"/>
        <v>1.6342607499999981E-2</v>
      </c>
      <c r="BC105" s="3">
        <f t="shared" si="69"/>
        <v>2.1342607499999978E-2</v>
      </c>
      <c r="BD105" s="3">
        <f t="shared" si="70"/>
        <v>2.3842607499999981E-2</v>
      </c>
      <c r="BF105" s="2">
        <f>IF('Forward Curve'!$E$16=DataValidation!$B$11,Vols!BA105,IF('Forward Curve'!$E$16=DataValidation!$B$12,Vols!BB105,IF('Forward Curve'!$E$16=DataValidation!$B$13,Vols!BC105,IF('Forward Curve'!$E$16=DataValidation!$B$14,Vols!BD105,""))))</f>
        <v>2.1342607499999978E-2</v>
      </c>
    </row>
    <row r="106" spans="2:58" x14ac:dyDescent="0.25">
      <c r="B106" s="71">
        <f t="shared" si="52"/>
        <v>47601</v>
      </c>
      <c r="C106" s="78">
        <v>76.58</v>
      </c>
      <c r="D106" s="2"/>
      <c r="E106" s="79">
        <v>1.71892</v>
      </c>
      <c r="F106" s="79">
        <v>1.8671599999999999</v>
      </c>
      <c r="G106" s="79">
        <v>1.81681</v>
      </c>
      <c r="H106" s="80">
        <v>4.6974200000000002</v>
      </c>
      <c r="I106" s="83"/>
      <c r="J106" s="106">
        <v>47599</v>
      </c>
      <c r="K106" s="107">
        <v>1.5822799999999999</v>
      </c>
      <c r="L106" s="83"/>
      <c r="M106" s="83"/>
      <c r="N106" s="83"/>
      <c r="O106" s="83"/>
      <c r="P106" s="83"/>
      <c r="Q106" s="83"/>
      <c r="R106" s="83"/>
      <c r="S106" s="83"/>
      <c r="U106" s="71">
        <f>'Forward Curve'!$G106</f>
        <v>47601</v>
      </c>
      <c r="V106" s="84">
        <f t="shared" si="61"/>
        <v>0.76580000000000004</v>
      </c>
      <c r="W106" s="58"/>
      <c r="X106" s="58">
        <f t="shared" si="62"/>
        <v>1.7189200000000002E-2</v>
      </c>
      <c r="Y106" s="58">
        <f t="shared" si="63"/>
        <v>1.86716E-2</v>
      </c>
      <c r="Z106" s="58">
        <f t="shared" si="64"/>
        <v>1.81681E-2</v>
      </c>
      <c r="AA106" s="86">
        <f t="shared" si="65"/>
        <v>4.6974200000000001E-2</v>
      </c>
      <c r="AB106" s="86"/>
      <c r="AC106" s="113">
        <f t="shared" si="57"/>
        <v>44660</v>
      </c>
      <c r="AD106" s="114">
        <f t="shared" si="58"/>
        <v>2.1075999999999998E-3</v>
      </c>
      <c r="AE106" s="113">
        <f t="shared" si="59"/>
        <v>47601</v>
      </c>
      <c r="AF106" s="115">
        <f t="shared" si="56"/>
        <v>1.5822799999999998E-2</v>
      </c>
      <c r="AG106" s="3"/>
      <c r="AH106" s="2">
        <f>IF('Forward Curve'!$E$14=DataValidation!$A$2,Vols!$X106*(1-(SQRT(YEARFRAC($U$6,$U106,2))*(2*$V106))),IF('Forward Curve'!$E$14=DataValidation!$A$3,Vols!$Y106*(1-(SQRT(YEARFRAC($U$6,$U106,2))*(2*$V106))),IF('Forward Curve'!$E$14=DataValidation!$A$5,Vols!$X106*(1-(SQRT(YEARFRAC($U$6,$U106,2))*(2*$V106)))+0.03,IF('Forward Curve'!$E$14=DataValidation!$A$6,Vols!$AF106*(1-(SQRT(YEARFRAC($U$6,$U106,2))*(2*$V106))),IF('Forward Curve'!$E$14=DataValidation!$A$4,Vols!$Z106*(1-(SQRT(YEARFRAC($U$6,$U106,2))*(2*$V106))),IF('Forward Curve'!$E$14=DataValidation!$A$7,Vols!$AY106*(1-(SQRT(YEARFRAC($U$6,$U106,2))*(2*$V106))),""))))))</f>
        <v>-5.9327808416419991E-2</v>
      </c>
      <c r="AI106" s="2">
        <f>IF('Forward Curve'!$E$14=DataValidation!$A$2,Vols!$X106*(1-(SQRT(YEARFRAC($U$6,$U106,2))*(1*$V106))),IF('Forward Curve'!$E$14=DataValidation!$A$3,Vols!$Y106*(1-(SQRT(YEARFRAC($U$6,$U106,2))*(1*$V106))),IF('Forward Curve'!$E$14=DataValidation!$A$5,Vols!$X106*(1-(SQRT(YEARFRAC($U$6,$U106,2))*(1*$V106)))+0.03,IF('Forward Curve'!$E$14=DataValidation!$A$6,Vols!$AF106*(1-(SQRT(YEARFRAC($U$6,$U106,2))*(1*$V106))),IF('Forward Curve'!$E$14=DataValidation!$A$4,Vols!$Z106*(1-(SQRT(YEARFRAC($U$6,$U106,2))*(1*$V106))),IF('Forward Curve'!$E$14=DataValidation!$A$7,Vols!$AY106*(1-(SQRT(YEARFRAC($U$6,$U106,2))*(1*$V106))),""))))))</f>
        <v>-2.1069304208209995E-2</v>
      </c>
      <c r="AJ106" s="2">
        <f>IF('Forward Curve'!$E$14=DataValidation!$A$2,Vols!$X106*(1+(SQRT(YEARFRAC($U$6,$U106,2))*(1*$V106))),IF('Forward Curve'!$E$14=DataValidation!$A$3,Vols!$Y106*(1+(SQRT(YEARFRAC($U$6,$U106,2))*(1*$V106))),IF('Forward Curve'!$E$14=DataValidation!$A$5,Vols!$X106*(1+(SQRT(YEARFRAC($U$6,$U106,2))*(1*$V106)))+0.03,IF('Forward Curve'!$E$14=DataValidation!$A$6,Vols!$AF106*(1+(SQRT(YEARFRAC($U$6,$U106,2))*(1*$V106))),IF('Forward Curve'!$E$14=DataValidation!$A$4,Vols!$Z106*(1+(SQRT(YEARFRAC($U$6,$U106,2))*(1*$V106))),IF('Forward Curve'!$E$14=DataValidation!$A$7,Vols!$AY106*(1+(SQRT(YEARFRAC($U$6,$U106,2))*(1*$V106))),""))))))</f>
        <v>5.5447704208209998E-2</v>
      </c>
      <c r="AK106" s="2">
        <f>IF('Forward Curve'!$E$14=DataValidation!$A$2,Vols!$X106*(1+(SQRT(YEARFRAC($U$6,$U106,2))*(2*$V106))),IF('Forward Curve'!$E$14=DataValidation!$A$3,Vols!$Y106*(1+(SQRT(YEARFRAC($U$6,$U106,2))*(2*$V106))),IF('Forward Curve'!$E$14=DataValidation!$A$5,Vols!$X106*(1+(SQRT(YEARFRAC($U$6,$U106,2))*(2*$V106)))+0.03,IF('Forward Curve'!$E$14=DataValidation!$A$6,Vols!$AF106*(1+(SQRT(YEARFRAC($U$6,$U106,2))*(2*$V106))),IF('Forward Curve'!$E$14=DataValidation!$A$4,Vols!$Z106*(1+(SQRT(YEARFRAC($U$6,$U106,2))*(2*$V106))),IF('Forward Curve'!$E$14=DataValidation!$A$7,Vols!$AY106*(1+(SQRT(YEARFRAC($U$6,$U106,2))*(2*$V106))),""))))))</f>
        <v>9.3706208416419995E-2</v>
      </c>
      <c r="AM106" s="117">
        <f t="shared" si="40"/>
        <v>2.5000000000000001E-2</v>
      </c>
      <c r="AN106" s="2">
        <f>IF('Forward Curve'!$E$14=DataValidation!$A$2,Vols!$AM106,IF('Forward Curve'!$E$14=DataValidation!$A$3,Vols!$AM106+(Vols!$Y106-Vols!$X106),IF('Forward Curve'!$E$14=DataValidation!$A$5,Vols!$AM106+(Vols!$AA106-Vols!$X106),IF('Forward Curve'!$E$14=DataValidation!$A$6,Vols!$AM106+(Vols!$AF106-Vols!$X106),IF('Forward Curve'!$E$14=DataValidation!$A$4,Vols!$AM106+(Vols!$Z106-Vols!$X106),IF('Forward Curve'!$E$14=DataValidation!$A$7,Vols!$AM106+(Vols!$AY106-Vols!$X106)))))))</f>
        <v>2.5000000000000001E-2</v>
      </c>
      <c r="AO106" s="2">
        <f>IF('Forward Curve'!$E$14=DataValidation!$A$2,$X106+0.0025,IF('Forward Curve'!$E$14=DataValidation!$A$3,$Y106+0.0025,IF('Forward Curve'!$E$14=DataValidation!$A$5,Vols!$AA106+0.0025,IF('Forward Curve'!$E$14=DataValidation!$A$6,Vols!$AF106+0.0025,IF('Forward Curve'!$E$14=DataValidation!$A$4,Vols!$Z106+0.0025,IF('Forward Curve'!$E$14=DataValidation!$A$7,Vols!$AY106+0.0025,""))))))</f>
        <v>1.96892E-2</v>
      </c>
      <c r="AP106" s="2">
        <f>IF('Forward Curve'!$E$14=DataValidation!$A$2,$X106+0.005,IF('Forward Curve'!$E$14=DataValidation!$A$3,$Y106+0.005,IF('Forward Curve'!$E$14=DataValidation!$A$5,Vols!$AA106+0.005,IF('Forward Curve'!$E$14=DataValidation!$A$6,Vols!$AF106+0.005,IF('Forward Curve'!$E$14=DataValidation!$A$4,Vols!$Z106+0.005,IF('Forward Curve'!$E$14=DataValidation!$A$7,Vols!$AY106+0.005,""))))))</f>
        <v>2.2189200000000003E-2</v>
      </c>
      <c r="AR106" s="58">
        <f>IF('Forward Curve'!$E$15=DataValidation!$B$2,Vols!$AK106,IF('Forward Curve'!$E$15=DataValidation!$B$3,Vols!$AJ106,IF('Forward Curve'!$E$15=DataValidation!$B$4,Vols!$AI106,IF('Forward Curve'!$E$15=DataValidation!$B$5,Vols!$AH106,IF('Forward Curve'!$E$15=DataValidation!$B$7,$AN106,IF('Forward Curve'!$E$15=DataValidation!$B$8,Vols!$AO106,IF('Forward Curve'!$E$15=DataValidation!$B$9,Vols!$AP106,"ERROR")))))))</f>
        <v>5.5447704208209998E-2</v>
      </c>
      <c r="AS106" s="58"/>
      <c r="AU106" s="68">
        <v>101</v>
      </c>
      <c r="AV106" s="70">
        <f t="shared" si="60"/>
        <v>47601</v>
      </c>
      <c r="AW106" s="87">
        <f t="shared" si="46"/>
        <v>1.8404799999999999E-2</v>
      </c>
      <c r="AY106" s="2">
        <f t="shared" si="66"/>
        <v>1.8853180833333316E-2</v>
      </c>
      <c r="BA106" s="3">
        <f t="shared" si="67"/>
        <v>1.3853180833333315E-2</v>
      </c>
      <c r="BB106" s="3">
        <f t="shared" si="68"/>
        <v>1.6353180833333317E-2</v>
      </c>
      <c r="BC106" s="3">
        <f t="shared" si="69"/>
        <v>2.1353180833333315E-2</v>
      </c>
      <c r="BD106" s="3">
        <f t="shared" si="70"/>
        <v>2.3853180833333317E-2</v>
      </c>
      <c r="BF106" s="2">
        <f>IF('Forward Curve'!$E$16=DataValidation!$B$11,Vols!BA106,IF('Forward Curve'!$E$16=DataValidation!$B$12,Vols!BB106,IF('Forward Curve'!$E$16=DataValidation!$B$13,Vols!BC106,IF('Forward Curve'!$E$16=DataValidation!$B$14,Vols!BD106,""))))</f>
        <v>2.1353180833333315E-2</v>
      </c>
    </row>
    <row r="107" spans="2:58" x14ac:dyDescent="0.25">
      <c r="B107" s="71">
        <f t="shared" si="52"/>
        <v>47631</v>
      </c>
      <c r="C107" s="78">
        <v>76.58</v>
      </c>
      <c r="D107" s="2"/>
      <c r="E107" s="79">
        <v>1.7188399999999999</v>
      </c>
      <c r="F107" s="79">
        <v>1.86754</v>
      </c>
      <c r="G107" s="79">
        <v>1.8167199999999999</v>
      </c>
      <c r="H107" s="80">
        <v>4.6976100000000001</v>
      </c>
      <c r="I107" s="83"/>
      <c r="J107" s="106">
        <v>47631</v>
      </c>
      <c r="K107" s="107">
        <v>1.58222</v>
      </c>
      <c r="L107" s="83"/>
      <c r="M107" s="83"/>
      <c r="N107" s="83"/>
      <c r="O107" s="83"/>
      <c r="P107" s="83"/>
      <c r="Q107" s="83"/>
      <c r="R107" s="83"/>
      <c r="S107" s="83"/>
      <c r="U107" s="71">
        <f>'Forward Curve'!$G107</f>
        <v>47631</v>
      </c>
      <c r="V107" s="84">
        <f t="shared" si="61"/>
        <v>0.76580000000000004</v>
      </c>
      <c r="W107" s="58"/>
      <c r="X107" s="58">
        <f t="shared" si="62"/>
        <v>1.71884E-2</v>
      </c>
      <c r="Y107" s="58">
        <f t="shared" si="63"/>
        <v>1.8675399999999998E-2</v>
      </c>
      <c r="Z107" s="58">
        <f t="shared" si="64"/>
        <v>1.8167199999999998E-2</v>
      </c>
      <c r="AA107" s="86">
        <f t="shared" si="65"/>
        <v>4.69761E-2</v>
      </c>
      <c r="AB107" s="86"/>
      <c r="AC107" s="113">
        <f t="shared" si="57"/>
        <v>44661</v>
      </c>
      <c r="AD107" s="114">
        <f t="shared" si="58"/>
        <v>2.1075999999999998E-3</v>
      </c>
      <c r="AE107" s="113">
        <f t="shared" si="59"/>
        <v>47631</v>
      </c>
      <c r="AF107" s="115">
        <f t="shared" si="56"/>
        <v>1.5822199999999998E-2</v>
      </c>
      <c r="AG107" s="3"/>
      <c r="AH107" s="2">
        <f>IF('Forward Curve'!$E$14=DataValidation!$A$2,Vols!$X107*(1-(SQRT(YEARFRAC($U$6,$U107,2))*(2*$V107))),IF('Forward Curve'!$E$14=DataValidation!$A$3,Vols!$Y107*(1-(SQRT(YEARFRAC($U$6,$U107,2))*(2*$V107))),IF('Forward Curve'!$E$14=DataValidation!$A$5,Vols!$X107*(1-(SQRT(YEARFRAC($U$6,$U107,2))*(2*$V107)))+0.03,IF('Forward Curve'!$E$14=DataValidation!$A$6,Vols!$AF107*(1-(SQRT(YEARFRAC($U$6,$U107,2))*(2*$V107))),IF('Forward Curve'!$E$14=DataValidation!$A$4,Vols!$Z107*(1-(SQRT(YEARFRAC($U$6,$U107,2))*(2*$V107))),IF('Forward Curve'!$E$14=DataValidation!$A$7,Vols!$AY107*(1-(SQRT(YEARFRAC($U$6,$U107,2))*(2*$V107))),""))))))</f>
        <v>-5.9701530319581878E-2</v>
      </c>
      <c r="AI107" s="2">
        <f>IF('Forward Curve'!$E$14=DataValidation!$A$2,Vols!$X107*(1-(SQRT(YEARFRAC($U$6,$U107,2))*(1*$V107))),IF('Forward Curve'!$E$14=DataValidation!$A$3,Vols!$Y107*(1-(SQRT(YEARFRAC($U$6,$U107,2))*(1*$V107))),IF('Forward Curve'!$E$14=DataValidation!$A$5,Vols!$X107*(1-(SQRT(YEARFRAC($U$6,$U107,2))*(1*$V107)))+0.03,IF('Forward Curve'!$E$14=DataValidation!$A$6,Vols!$AF107*(1-(SQRT(YEARFRAC($U$6,$U107,2))*(1*$V107))),IF('Forward Curve'!$E$14=DataValidation!$A$4,Vols!$Z107*(1-(SQRT(YEARFRAC($U$6,$U107,2))*(1*$V107))),IF('Forward Curve'!$E$14=DataValidation!$A$7,Vols!$AY107*(1-(SQRT(YEARFRAC($U$6,$U107,2))*(1*$V107))),""))))))</f>
        <v>-2.1256565159790939E-2</v>
      </c>
      <c r="AJ107" s="2">
        <f>IF('Forward Curve'!$E$14=DataValidation!$A$2,Vols!$X107*(1+(SQRT(YEARFRAC($U$6,$U107,2))*(1*$V107))),IF('Forward Curve'!$E$14=DataValidation!$A$3,Vols!$Y107*(1+(SQRT(YEARFRAC($U$6,$U107,2))*(1*$V107))),IF('Forward Curve'!$E$14=DataValidation!$A$5,Vols!$X107*(1+(SQRT(YEARFRAC($U$6,$U107,2))*(1*$V107)))+0.03,IF('Forward Curve'!$E$14=DataValidation!$A$6,Vols!$AF107*(1+(SQRT(YEARFRAC($U$6,$U107,2))*(1*$V107))),IF('Forward Curve'!$E$14=DataValidation!$A$4,Vols!$Z107*(1+(SQRT(YEARFRAC($U$6,$U107,2))*(1*$V107))),IF('Forward Curve'!$E$14=DataValidation!$A$7,Vols!$AY107*(1+(SQRT(YEARFRAC($U$6,$U107,2))*(1*$V107))),""))))))</f>
        <v>5.5633365159790941E-2</v>
      </c>
      <c r="AK107" s="2">
        <f>IF('Forward Curve'!$E$14=DataValidation!$A$2,Vols!$X107*(1+(SQRT(YEARFRAC($U$6,$U107,2))*(2*$V107))),IF('Forward Curve'!$E$14=DataValidation!$A$3,Vols!$Y107*(1+(SQRT(YEARFRAC($U$6,$U107,2))*(2*$V107))),IF('Forward Curve'!$E$14=DataValidation!$A$5,Vols!$X107*(1+(SQRT(YEARFRAC($U$6,$U107,2))*(2*$V107)))+0.03,IF('Forward Curve'!$E$14=DataValidation!$A$6,Vols!$AF107*(1+(SQRT(YEARFRAC($U$6,$U107,2))*(2*$V107))),IF('Forward Curve'!$E$14=DataValidation!$A$4,Vols!$Z107*(1+(SQRT(YEARFRAC($U$6,$U107,2))*(2*$V107))),IF('Forward Curve'!$E$14=DataValidation!$A$7,Vols!$AY107*(1+(SQRT(YEARFRAC($U$6,$U107,2))*(2*$V107))),""))))))</f>
        <v>9.4078330319581877E-2</v>
      </c>
      <c r="AM107" s="117">
        <f t="shared" si="40"/>
        <v>2.5000000000000001E-2</v>
      </c>
      <c r="AN107" s="2">
        <f>IF('Forward Curve'!$E$14=DataValidation!$A$2,Vols!$AM107,IF('Forward Curve'!$E$14=DataValidation!$A$3,Vols!$AM107+(Vols!$Y107-Vols!$X107),IF('Forward Curve'!$E$14=DataValidation!$A$5,Vols!$AM107+(Vols!$AA107-Vols!$X107),IF('Forward Curve'!$E$14=DataValidation!$A$6,Vols!$AM107+(Vols!$AF107-Vols!$X107),IF('Forward Curve'!$E$14=DataValidation!$A$4,Vols!$AM107+(Vols!$Z107-Vols!$X107),IF('Forward Curve'!$E$14=DataValidation!$A$7,Vols!$AM107+(Vols!$AY107-Vols!$X107)))))))</f>
        <v>2.5000000000000001E-2</v>
      </c>
      <c r="AO107" s="2">
        <f>IF('Forward Curve'!$E$14=DataValidation!$A$2,$X107+0.0025,IF('Forward Curve'!$E$14=DataValidation!$A$3,$Y107+0.0025,IF('Forward Curve'!$E$14=DataValidation!$A$5,Vols!$AA107+0.0025,IF('Forward Curve'!$E$14=DataValidation!$A$6,Vols!$AF107+0.0025,IF('Forward Curve'!$E$14=DataValidation!$A$4,Vols!$Z107+0.0025,IF('Forward Curve'!$E$14=DataValidation!$A$7,Vols!$AY107+0.0025,""))))))</f>
        <v>1.9688399999999998E-2</v>
      </c>
      <c r="AP107" s="2">
        <f>IF('Forward Curve'!$E$14=DataValidation!$A$2,$X107+0.005,IF('Forward Curve'!$E$14=DataValidation!$A$3,$Y107+0.005,IF('Forward Curve'!$E$14=DataValidation!$A$5,Vols!$AA107+0.005,IF('Forward Curve'!$E$14=DataValidation!$A$6,Vols!$AF107+0.005,IF('Forward Curve'!$E$14=DataValidation!$A$4,Vols!$Z107+0.005,IF('Forward Curve'!$E$14=DataValidation!$A$7,Vols!$AY107+0.005,""))))))</f>
        <v>2.21884E-2</v>
      </c>
      <c r="AR107" s="58">
        <f>IF('Forward Curve'!$E$15=DataValidation!$B$2,Vols!$AK107,IF('Forward Curve'!$E$15=DataValidation!$B$3,Vols!$AJ107,IF('Forward Curve'!$E$15=DataValidation!$B$4,Vols!$AI107,IF('Forward Curve'!$E$15=DataValidation!$B$5,Vols!$AH107,IF('Forward Curve'!$E$15=DataValidation!$B$7,$AN107,IF('Forward Curve'!$E$15=DataValidation!$B$8,Vols!$AO107,IF('Forward Curve'!$E$15=DataValidation!$B$9,Vols!$AP107,"ERROR")))))))</f>
        <v>5.5633365159790941E-2</v>
      </c>
      <c r="AS107" s="58"/>
      <c r="AU107" s="68">
        <v>102</v>
      </c>
      <c r="AV107" s="70">
        <f t="shared" si="60"/>
        <v>47631</v>
      </c>
      <c r="AW107" s="87">
        <f t="shared" si="46"/>
        <v>1.8404799999999999E-2</v>
      </c>
      <c r="AY107" s="2">
        <f t="shared" si="66"/>
        <v>1.8863749999999981E-2</v>
      </c>
      <c r="BA107" s="3">
        <f t="shared" si="67"/>
        <v>1.386374999999998E-2</v>
      </c>
      <c r="BB107" s="3">
        <f t="shared" si="68"/>
        <v>1.6363749999999982E-2</v>
      </c>
      <c r="BC107" s="3">
        <f t="shared" si="69"/>
        <v>2.136374999999998E-2</v>
      </c>
      <c r="BD107" s="3">
        <f t="shared" si="70"/>
        <v>2.3863749999999982E-2</v>
      </c>
      <c r="BF107" s="2">
        <f>IF('Forward Curve'!$E$16=DataValidation!$B$11,Vols!BA107,IF('Forward Curve'!$E$16=DataValidation!$B$12,Vols!BB107,IF('Forward Curve'!$E$16=DataValidation!$B$13,Vols!BC107,IF('Forward Curve'!$E$16=DataValidation!$B$14,Vols!BD107,""))))</f>
        <v>2.136374999999998E-2</v>
      </c>
    </row>
    <row r="108" spans="2:58" x14ac:dyDescent="0.25">
      <c r="B108" s="71">
        <f t="shared" si="52"/>
        <v>47662</v>
      </c>
      <c r="C108" s="78">
        <v>76.58</v>
      </c>
      <c r="D108" s="2"/>
      <c r="E108" s="79">
        <v>1.71888</v>
      </c>
      <c r="F108" s="79">
        <v>1.86744</v>
      </c>
      <c r="G108" s="79">
        <v>1.81681</v>
      </c>
      <c r="H108" s="80">
        <v>4.6908500000000002</v>
      </c>
      <c r="I108" s="83"/>
      <c r="J108" s="106">
        <v>47660</v>
      </c>
      <c r="K108" s="107">
        <v>1.5822799999999999</v>
      </c>
      <c r="L108" s="83"/>
      <c r="M108" s="83"/>
      <c r="N108" s="83"/>
      <c r="O108" s="83"/>
      <c r="P108" s="83"/>
      <c r="Q108" s="83"/>
      <c r="R108" s="83"/>
      <c r="S108" s="83"/>
      <c r="U108" s="71">
        <f>'Forward Curve'!$G108</f>
        <v>47662</v>
      </c>
      <c r="V108" s="84">
        <f t="shared" si="61"/>
        <v>0.76580000000000004</v>
      </c>
      <c r="W108" s="58"/>
      <c r="X108" s="58">
        <f t="shared" si="62"/>
        <v>1.7188800000000001E-2</v>
      </c>
      <c r="Y108" s="58">
        <f t="shared" si="63"/>
        <v>1.8674400000000001E-2</v>
      </c>
      <c r="Z108" s="58">
        <f t="shared" si="64"/>
        <v>1.81681E-2</v>
      </c>
      <c r="AA108" s="86">
        <f t="shared" si="65"/>
        <v>4.6908499999999999E-2</v>
      </c>
      <c r="AB108" s="86"/>
      <c r="AC108" s="113">
        <f t="shared" si="57"/>
        <v>44662</v>
      </c>
      <c r="AD108" s="114">
        <f t="shared" si="58"/>
        <v>2.1075999999999998E-3</v>
      </c>
      <c r="AE108" s="113">
        <f t="shared" si="59"/>
        <v>47662</v>
      </c>
      <c r="AF108" s="115">
        <f t="shared" si="56"/>
        <v>1.5822799999999998E-2</v>
      </c>
      <c r="AG108" s="3"/>
      <c r="AH108" s="2">
        <f>IF('Forward Curve'!$E$14=DataValidation!$A$2,Vols!$X108*(1-(SQRT(YEARFRAC($U$6,$U108,2))*(2*$V108))),IF('Forward Curve'!$E$14=DataValidation!$A$3,Vols!$Y108*(1-(SQRT(YEARFRAC($U$6,$U108,2))*(2*$V108))),IF('Forward Curve'!$E$14=DataValidation!$A$5,Vols!$X108*(1-(SQRT(YEARFRAC($U$6,$U108,2))*(2*$V108)))+0.03,IF('Forward Curve'!$E$14=DataValidation!$A$6,Vols!$AF108*(1-(SQRT(YEARFRAC($U$6,$U108,2))*(2*$V108))),IF('Forward Curve'!$E$14=DataValidation!$A$4,Vols!$Z108*(1-(SQRT(YEARFRAC($U$6,$U108,2))*(2*$V108))),IF('Forward Curve'!$E$14=DataValidation!$A$7,Vols!$AY108*(1-(SQRT(YEARFRAC($U$6,$U108,2))*(2*$V108))),""))))))</f>
        <v>-6.0090034301046515E-2</v>
      </c>
      <c r="AI108" s="2">
        <f>IF('Forward Curve'!$E$14=DataValidation!$A$2,Vols!$X108*(1-(SQRT(YEARFRAC($U$6,$U108,2))*(1*$V108))),IF('Forward Curve'!$E$14=DataValidation!$A$3,Vols!$Y108*(1-(SQRT(YEARFRAC($U$6,$U108,2))*(1*$V108))),IF('Forward Curve'!$E$14=DataValidation!$A$5,Vols!$X108*(1-(SQRT(YEARFRAC($U$6,$U108,2))*(1*$V108)))+0.03,IF('Forward Curve'!$E$14=DataValidation!$A$6,Vols!$AF108*(1-(SQRT(YEARFRAC($U$6,$U108,2))*(1*$V108))),IF('Forward Curve'!$E$14=DataValidation!$A$4,Vols!$Z108*(1-(SQRT(YEARFRAC($U$6,$U108,2))*(1*$V108))),IF('Forward Curve'!$E$14=DataValidation!$A$7,Vols!$AY108*(1-(SQRT(YEARFRAC($U$6,$U108,2))*(1*$V108))),""))))))</f>
        <v>-2.1450617150523259E-2</v>
      </c>
      <c r="AJ108" s="2">
        <f>IF('Forward Curve'!$E$14=DataValidation!$A$2,Vols!$X108*(1+(SQRT(YEARFRAC($U$6,$U108,2))*(1*$V108))),IF('Forward Curve'!$E$14=DataValidation!$A$3,Vols!$Y108*(1+(SQRT(YEARFRAC($U$6,$U108,2))*(1*$V108))),IF('Forward Curve'!$E$14=DataValidation!$A$5,Vols!$X108*(1+(SQRT(YEARFRAC($U$6,$U108,2))*(1*$V108)))+0.03,IF('Forward Curve'!$E$14=DataValidation!$A$6,Vols!$AF108*(1+(SQRT(YEARFRAC($U$6,$U108,2))*(1*$V108))),IF('Forward Curve'!$E$14=DataValidation!$A$4,Vols!$Z108*(1+(SQRT(YEARFRAC($U$6,$U108,2))*(1*$V108))),IF('Forward Curve'!$E$14=DataValidation!$A$7,Vols!$AY108*(1+(SQRT(YEARFRAC($U$6,$U108,2))*(1*$V108))),""))))))</f>
        <v>5.582821715052326E-2</v>
      </c>
      <c r="AK108" s="2">
        <f>IF('Forward Curve'!$E$14=DataValidation!$A$2,Vols!$X108*(1+(SQRT(YEARFRAC($U$6,$U108,2))*(2*$V108))),IF('Forward Curve'!$E$14=DataValidation!$A$3,Vols!$Y108*(1+(SQRT(YEARFRAC($U$6,$U108,2))*(2*$V108))),IF('Forward Curve'!$E$14=DataValidation!$A$5,Vols!$X108*(1+(SQRT(YEARFRAC($U$6,$U108,2))*(2*$V108)))+0.03,IF('Forward Curve'!$E$14=DataValidation!$A$6,Vols!$AF108*(1+(SQRT(YEARFRAC($U$6,$U108,2))*(2*$V108))),IF('Forward Curve'!$E$14=DataValidation!$A$4,Vols!$Z108*(1+(SQRT(YEARFRAC($U$6,$U108,2))*(2*$V108))),IF('Forward Curve'!$E$14=DataValidation!$A$7,Vols!$AY108*(1+(SQRT(YEARFRAC($U$6,$U108,2))*(2*$V108))),""))))))</f>
        <v>9.4467634301046516E-2</v>
      </c>
      <c r="AM108" s="117">
        <f t="shared" si="40"/>
        <v>2.5000000000000001E-2</v>
      </c>
      <c r="AN108" s="2">
        <f>IF('Forward Curve'!$E$14=DataValidation!$A$2,Vols!$AM108,IF('Forward Curve'!$E$14=DataValidation!$A$3,Vols!$AM108+(Vols!$Y108-Vols!$X108),IF('Forward Curve'!$E$14=DataValidation!$A$5,Vols!$AM108+(Vols!$AA108-Vols!$X108),IF('Forward Curve'!$E$14=DataValidation!$A$6,Vols!$AM108+(Vols!$AF108-Vols!$X108),IF('Forward Curve'!$E$14=DataValidation!$A$4,Vols!$AM108+(Vols!$Z108-Vols!$X108),IF('Forward Curve'!$E$14=DataValidation!$A$7,Vols!$AM108+(Vols!$AY108-Vols!$X108)))))))</f>
        <v>2.5000000000000001E-2</v>
      </c>
      <c r="AO108" s="2">
        <f>IF('Forward Curve'!$E$14=DataValidation!$A$2,$X108+0.0025,IF('Forward Curve'!$E$14=DataValidation!$A$3,$Y108+0.0025,IF('Forward Curve'!$E$14=DataValidation!$A$5,Vols!$AA108+0.0025,IF('Forward Curve'!$E$14=DataValidation!$A$6,Vols!$AF108+0.0025,IF('Forward Curve'!$E$14=DataValidation!$A$4,Vols!$Z108+0.0025,IF('Forward Curve'!$E$14=DataValidation!$A$7,Vols!$AY108+0.0025,""))))))</f>
        <v>1.9688799999999999E-2</v>
      </c>
      <c r="AP108" s="2">
        <f>IF('Forward Curve'!$E$14=DataValidation!$A$2,$X108+0.005,IF('Forward Curve'!$E$14=DataValidation!$A$3,$Y108+0.005,IF('Forward Curve'!$E$14=DataValidation!$A$5,Vols!$AA108+0.005,IF('Forward Curve'!$E$14=DataValidation!$A$6,Vols!$AF108+0.005,IF('Forward Curve'!$E$14=DataValidation!$A$4,Vols!$Z108+0.005,IF('Forward Curve'!$E$14=DataValidation!$A$7,Vols!$AY108+0.005,""))))))</f>
        <v>2.2188800000000002E-2</v>
      </c>
      <c r="AR108" s="58">
        <f>IF('Forward Curve'!$E$15=DataValidation!$B$2,Vols!$AK108,IF('Forward Curve'!$E$15=DataValidation!$B$3,Vols!$AJ108,IF('Forward Curve'!$E$15=DataValidation!$B$4,Vols!$AI108,IF('Forward Curve'!$E$15=DataValidation!$B$5,Vols!$AH108,IF('Forward Curve'!$E$15=DataValidation!$B$7,$AN108,IF('Forward Curve'!$E$15=DataValidation!$B$8,Vols!$AO108,IF('Forward Curve'!$E$15=DataValidation!$B$9,Vols!$AP108,"ERROR")))))))</f>
        <v>5.582821715052326E-2</v>
      </c>
      <c r="AS108" s="58"/>
      <c r="AU108" s="68">
        <v>103</v>
      </c>
      <c r="AV108" s="70">
        <f t="shared" si="60"/>
        <v>47662</v>
      </c>
      <c r="AW108" s="87">
        <f t="shared" si="46"/>
        <v>1.84052E-2</v>
      </c>
      <c r="AY108" s="2">
        <f t="shared" si="66"/>
        <v>1.8874323333333311E-2</v>
      </c>
      <c r="BA108" s="3">
        <f t="shared" si="67"/>
        <v>1.387432333333331E-2</v>
      </c>
      <c r="BB108" s="3">
        <f t="shared" si="68"/>
        <v>1.6374323333333312E-2</v>
      </c>
      <c r="BC108" s="3">
        <f t="shared" si="69"/>
        <v>2.1374323333333309E-2</v>
      </c>
      <c r="BD108" s="3">
        <f t="shared" si="70"/>
        <v>2.3874323333333312E-2</v>
      </c>
      <c r="BF108" s="2">
        <f>IF('Forward Curve'!$E$16=DataValidation!$B$11,Vols!BA108,IF('Forward Curve'!$E$16=DataValidation!$B$12,Vols!BB108,IF('Forward Curve'!$E$16=DataValidation!$B$13,Vols!BC108,IF('Forward Curve'!$E$16=DataValidation!$B$14,Vols!BD108,""))))</f>
        <v>2.1374323333333309E-2</v>
      </c>
    </row>
    <row r="109" spans="2:58" x14ac:dyDescent="0.25">
      <c r="B109" s="71">
        <f t="shared" si="52"/>
        <v>47692</v>
      </c>
      <c r="C109" s="78">
        <v>76.58</v>
      </c>
      <c r="D109" s="2"/>
      <c r="E109" s="79">
        <v>1.71896</v>
      </c>
      <c r="F109" s="79">
        <v>1.8673900000000001</v>
      </c>
      <c r="G109" s="79">
        <v>1.81681</v>
      </c>
      <c r="H109" s="80">
        <v>4.6969000000000003</v>
      </c>
      <c r="I109" s="83"/>
      <c r="J109" s="106">
        <v>47690</v>
      </c>
      <c r="K109" s="107">
        <v>1.5822799999999999</v>
      </c>
      <c r="L109" s="83"/>
      <c r="M109" s="83"/>
      <c r="N109" s="83"/>
      <c r="O109" s="83"/>
      <c r="P109" s="83"/>
      <c r="Q109" s="83"/>
      <c r="R109" s="83"/>
      <c r="S109" s="83"/>
      <c r="U109" s="71">
        <f>'Forward Curve'!$G109</f>
        <v>47692</v>
      </c>
      <c r="V109" s="84">
        <f t="shared" si="61"/>
        <v>0.76580000000000004</v>
      </c>
      <c r="W109" s="58"/>
      <c r="X109" s="58">
        <f t="shared" si="62"/>
        <v>1.7189599999999999E-2</v>
      </c>
      <c r="Y109" s="58">
        <f t="shared" si="63"/>
        <v>1.86739E-2</v>
      </c>
      <c r="Z109" s="58">
        <f t="shared" si="64"/>
        <v>1.81681E-2</v>
      </c>
      <c r="AA109" s="86">
        <f t="shared" si="65"/>
        <v>4.6969000000000004E-2</v>
      </c>
      <c r="AB109" s="86"/>
      <c r="AC109" s="113">
        <f t="shared" si="57"/>
        <v>44663</v>
      </c>
      <c r="AD109" s="114">
        <f t="shared" si="58"/>
        <v>2.1075999999999998E-3</v>
      </c>
      <c r="AE109" s="113">
        <f t="shared" si="59"/>
        <v>47692</v>
      </c>
      <c r="AF109" s="115">
        <f t="shared" si="56"/>
        <v>1.5822799999999998E-2</v>
      </c>
      <c r="AG109" s="3"/>
      <c r="AH109" s="2">
        <f>IF('Forward Curve'!$E$14=DataValidation!$A$2,Vols!$X109*(1-(SQRT(YEARFRAC($U$6,$U109,2))*(2*$V109))),IF('Forward Curve'!$E$14=DataValidation!$A$3,Vols!$Y109*(1-(SQRT(YEARFRAC($U$6,$U109,2))*(2*$V109))),IF('Forward Curve'!$E$14=DataValidation!$A$5,Vols!$X109*(1-(SQRT(YEARFRAC($U$6,$U109,2))*(2*$V109)))+0.03,IF('Forward Curve'!$E$14=DataValidation!$A$6,Vols!$AF109*(1-(SQRT(YEARFRAC($U$6,$U109,2))*(2*$V109))),IF('Forward Curve'!$E$14=DataValidation!$A$4,Vols!$Z109*(1-(SQRT(YEARFRAC($U$6,$U109,2))*(2*$V109))),IF('Forward Curve'!$E$14=DataValidation!$A$7,Vols!$AY109*(1-(SQRT(YEARFRAC($U$6,$U109,2))*(2*$V109))),""))))))</f>
        <v>-6.04656379516448E-2</v>
      </c>
      <c r="AI109" s="2">
        <f>IF('Forward Curve'!$E$14=DataValidation!$A$2,Vols!$X109*(1-(SQRT(YEARFRAC($U$6,$U109,2))*(1*$V109))),IF('Forward Curve'!$E$14=DataValidation!$A$3,Vols!$Y109*(1-(SQRT(YEARFRAC($U$6,$U109,2))*(1*$V109))),IF('Forward Curve'!$E$14=DataValidation!$A$5,Vols!$X109*(1-(SQRT(YEARFRAC($U$6,$U109,2))*(1*$V109)))+0.03,IF('Forward Curve'!$E$14=DataValidation!$A$6,Vols!$AF109*(1-(SQRT(YEARFRAC($U$6,$U109,2))*(1*$V109))),IF('Forward Curve'!$E$14=DataValidation!$A$4,Vols!$Z109*(1-(SQRT(YEARFRAC($U$6,$U109,2))*(1*$V109))),IF('Forward Curve'!$E$14=DataValidation!$A$7,Vols!$AY109*(1-(SQRT(YEARFRAC($U$6,$U109,2))*(1*$V109))),""))))))</f>
        <v>-2.16380189758224E-2</v>
      </c>
      <c r="AJ109" s="2">
        <f>IF('Forward Curve'!$E$14=DataValidation!$A$2,Vols!$X109*(1+(SQRT(YEARFRAC($U$6,$U109,2))*(1*$V109))),IF('Forward Curve'!$E$14=DataValidation!$A$3,Vols!$Y109*(1+(SQRT(YEARFRAC($U$6,$U109,2))*(1*$V109))),IF('Forward Curve'!$E$14=DataValidation!$A$5,Vols!$X109*(1+(SQRT(YEARFRAC($U$6,$U109,2))*(1*$V109)))+0.03,IF('Forward Curve'!$E$14=DataValidation!$A$6,Vols!$AF109*(1+(SQRT(YEARFRAC($U$6,$U109,2))*(1*$V109))),IF('Forward Curve'!$E$14=DataValidation!$A$4,Vols!$Z109*(1+(SQRT(YEARFRAC($U$6,$U109,2))*(1*$V109))),IF('Forward Curve'!$E$14=DataValidation!$A$7,Vols!$AY109*(1+(SQRT(YEARFRAC($U$6,$U109,2))*(1*$V109))),""))))))</f>
        <v>5.6017218975822403E-2</v>
      </c>
      <c r="AK109" s="2">
        <f>IF('Forward Curve'!$E$14=DataValidation!$A$2,Vols!$X109*(1+(SQRT(YEARFRAC($U$6,$U109,2))*(2*$V109))),IF('Forward Curve'!$E$14=DataValidation!$A$3,Vols!$Y109*(1+(SQRT(YEARFRAC($U$6,$U109,2))*(2*$V109))),IF('Forward Curve'!$E$14=DataValidation!$A$5,Vols!$X109*(1+(SQRT(YEARFRAC($U$6,$U109,2))*(2*$V109)))+0.03,IF('Forward Curve'!$E$14=DataValidation!$A$6,Vols!$AF109*(1+(SQRT(YEARFRAC($U$6,$U109,2))*(2*$V109))),IF('Forward Curve'!$E$14=DataValidation!$A$4,Vols!$Z109*(1+(SQRT(YEARFRAC($U$6,$U109,2))*(2*$V109))),IF('Forward Curve'!$E$14=DataValidation!$A$7,Vols!$AY109*(1+(SQRT(YEARFRAC($U$6,$U109,2))*(2*$V109))),""))))))</f>
        <v>9.4844837951644806E-2</v>
      </c>
      <c r="AM109" s="117">
        <f t="shared" si="40"/>
        <v>2.5000000000000001E-2</v>
      </c>
      <c r="AN109" s="2">
        <f>IF('Forward Curve'!$E$14=DataValidation!$A$2,Vols!$AM109,IF('Forward Curve'!$E$14=DataValidation!$A$3,Vols!$AM109+(Vols!$Y109-Vols!$X109),IF('Forward Curve'!$E$14=DataValidation!$A$5,Vols!$AM109+(Vols!$AA109-Vols!$X109),IF('Forward Curve'!$E$14=DataValidation!$A$6,Vols!$AM109+(Vols!$AF109-Vols!$X109),IF('Forward Curve'!$E$14=DataValidation!$A$4,Vols!$AM109+(Vols!$Z109-Vols!$X109),IF('Forward Curve'!$E$14=DataValidation!$A$7,Vols!$AM109+(Vols!$AY109-Vols!$X109)))))))</f>
        <v>2.5000000000000001E-2</v>
      </c>
      <c r="AO109" s="2">
        <f>IF('Forward Curve'!$E$14=DataValidation!$A$2,$X109+0.0025,IF('Forward Curve'!$E$14=DataValidation!$A$3,$Y109+0.0025,IF('Forward Curve'!$E$14=DataValidation!$A$5,Vols!$AA109+0.0025,IF('Forward Curve'!$E$14=DataValidation!$A$6,Vols!$AF109+0.0025,IF('Forward Curve'!$E$14=DataValidation!$A$4,Vols!$Z109+0.0025,IF('Forward Curve'!$E$14=DataValidation!$A$7,Vols!$AY109+0.0025,""))))))</f>
        <v>1.9689599999999998E-2</v>
      </c>
      <c r="AP109" s="2">
        <f>IF('Forward Curve'!$E$14=DataValidation!$A$2,$X109+0.005,IF('Forward Curve'!$E$14=DataValidation!$A$3,$Y109+0.005,IF('Forward Curve'!$E$14=DataValidation!$A$5,Vols!$AA109+0.005,IF('Forward Curve'!$E$14=DataValidation!$A$6,Vols!$AF109+0.005,IF('Forward Curve'!$E$14=DataValidation!$A$4,Vols!$Z109+0.005,IF('Forward Curve'!$E$14=DataValidation!$A$7,Vols!$AY109+0.005,""))))))</f>
        <v>2.21896E-2</v>
      </c>
      <c r="AR109" s="58">
        <f>IF('Forward Curve'!$E$15=DataValidation!$B$2,Vols!$AK109,IF('Forward Curve'!$E$15=DataValidation!$B$3,Vols!$AJ109,IF('Forward Curve'!$E$15=DataValidation!$B$4,Vols!$AI109,IF('Forward Curve'!$E$15=DataValidation!$B$5,Vols!$AH109,IF('Forward Curve'!$E$15=DataValidation!$B$7,$AN109,IF('Forward Curve'!$E$15=DataValidation!$B$8,Vols!$AO109,IF('Forward Curve'!$E$15=DataValidation!$B$9,Vols!$AP109,"ERROR")))))))</f>
        <v>5.6017218975822403E-2</v>
      </c>
      <c r="AS109" s="58"/>
      <c r="AU109" s="68">
        <v>104</v>
      </c>
      <c r="AV109" s="70">
        <f t="shared" si="60"/>
        <v>47692</v>
      </c>
      <c r="AW109" s="87">
        <f t="shared" si="46"/>
        <v>1.84052E-2</v>
      </c>
      <c r="AY109" s="2">
        <f t="shared" si="66"/>
        <v>1.8884884166666647E-2</v>
      </c>
      <c r="BA109" s="3">
        <f t="shared" si="67"/>
        <v>1.3884884166666646E-2</v>
      </c>
      <c r="BB109" s="3">
        <f t="shared" si="68"/>
        <v>1.6384884166666648E-2</v>
      </c>
      <c r="BC109" s="3">
        <f t="shared" si="69"/>
        <v>2.1384884166666646E-2</v>
      </c>
      <c r="BD109" s="3">
        <f t="shared" si="70"/>
        <v>2.3884884166666648E-2</v>
      </c>
      <c r="BF109" s="2">
        <f>IF('Forward Curve'!$E$16=DataValidation!$B$11,Vols!BA109,IF('Forward Curve'!$E$16=DataValidation!$B$12,Vols!BB109,IF('Forward Curve'!$E$16=DataValidation!$B$13,Vols!BC109,IF('Forward Curve'!$E$16=DataValidation!$B$14,Vols!BD109,""))))</f>
        <v>2.1384884166666646E-2</v>
      </c>
    </row>
    <row r="110" spans="2:58" x14ac:dyDescent="0.25">
      <c r="B110" s="71">
        <f t="shared" si="52"/>
        <v>47723</v>
      </c>
      <c r="C110" s="78">
        <v>76.58</v>
      </c>
      <c r="D110" s="2"/>
      <c r="E110" s="79">
        <v>1.7188399999999999</v>
      </c>
      <c r="F110" s="79">
        <v>1.86734</v>
      </c>
      <c r="G110" s="79">
        <v>1.81681</v>
      </c>
      <c r="H110" s="80">
        <v>4.6910400000000001</v>
      </c>
      <c r="I110" s="83"/>
      <c r="J110" s="106">
        <v>47723</v>
      </c>
      <c r="K110" s="107">
        <v>1.5822799999999999</v>
      </c>
      <c r="L110" s="83"/>
      <c r="M110" s="83"/>
      <c r="N110" s="83"/>
      <c r="O110" s="83"/>
      <c r="P110" s="83"/>
      <c r="Q110" s="83"/>
      <c r="R110" s="83"/>
      <c r="S110" s="83"/>
      <c r="U110" s="71">
        <f>'Forward Curve'!$G110</f>
        <v>47723</v>
      </c>
      <c r="V110" s="84">
        <f t="shared" si="61"/>
        <v>0.76580000000000004</v>
      </c>
      <c r="W110" s="58"/>
      <c r="X110" s="58">
        <f t="shared" si="62"/>
        <v>1.71884E-2</v>
      </c>
      <c r="Y110" s="58">
        <f t="shared" si="63"/>
        <v>1.86734E-2</v>
      </c>
      <c r="Z110" s="58">
        <f t="shared" si="64"/>
        <v>1.81681E-2</v>
      </c>
      <c r="AA110" s="86">
        <f t="shared" si="65"/>
        <v>4.6910399999999998E-2</v>
      </c>
      <c r="AB110" s="86"/>
      <c r="AC110" s="113">
        <f t="shared" si="57"/>
        <v>44664</v>
      </c>
      <c r="AD110" s="114">
        <f t="shared" si="58"/>
        <v>2.1075999999999998E-3</v>
      </c>
      <c r="AE110" s="113">
        <f t="shared" si="59"/>
        <v>47723</v>
      </c>
      <c r="AF110" s="115">
        <f t="shared" si="56"/>
        <v>1.5822799999999998E-2</v>
      </c>
      <c r="AG110" s="3"/>
      <c r="AH110" s="2">
        <f>IF('Forward Curve'!$E$14=DataValidation!$A$2,Vols!$X110*(1-(SQRT(YEARFRAC($U$6,$U110,2))*(2*$V110))),IF('Forward Curve'!$E$14=DataValidation!$A$3,Vols!$Y110*(1-(SQRT(YEARFRAC($U$6,$U110,2))*(2*$V110))),IF('Forward Curve'!$E$14=DataValidation!$A$5,Vols!$X110*(1-(SQRT(YEARFRAC($U$6,$U110,2))*(2*$V110)))+0.03,IF('Forward Curve'!$E$14=DataValidation!$A$6,Vols!$AF110*(1-(SQRT(YEARFRAC($U$6,$U110,2))*(2*$V110))),IF('Forward Curve'!$E$14=DataValidation!$A$4,Vols!$Z110*(1-(SQRT(YEARFRAC($U$6,$U110,2))*(2*$V110))),IF('Forward Curve'!$E$14=DataValidation!$A$7,Vols!$AY110*(1-(SQRT(YEARFRAC($U$6,$U110,2))*(2*$V110))),""))))))</f>
        <v>-6.0844752952642044E-2</v>
      </c>
      <c r="AI110" s="2">
        <f>IF('Forward Curve'!$E$14=DataValidation!$A$2,Vols!$X110*(1-(SQRT(YEARFRAC($U$6,$U110,2))*(1*$V110))),IF('Forward Curve'!$E$14=DataValidation!$A$3,Vols!$Y110*(1-(SQRT(YEARFRAC($U$6,$U110,2))*(1*$V110))),IF('Forward Curve'!$E$14=DataValidation!$A$5,Vols!$X110*(1-(SQRT(YEARFRAC($U$6,$U110,2))*(1*$V110)))+0.03,IF('Forward Curve'!$E$14=DataValidation!$A$6,Vols!$AF110*(1-(SQRT(YEARFRAC($U$6,$U110,2))*(1*$V110))),IF('Forward Curve'!$E$14=DataValidation!$A$4,Vols!$Z110*(1-(SQRT(YEARFRAC($U$6,$U110,2))*(1*$V110))),IF('Forward Curve'!$E$14=DataValidation!$A$7,Vols!$AY110*(1-(SQRT(YEARFRAC($U$6,$U110,2))*(1*$V110))),""))))))</f>
        <v>-2.1828176476321022E-2</v>
      </c>
      <c r="AJ110" s="2">
        <f>IF('Forward Curve'!$E$14=DataValidation!$A$2,Vols!$X110*(1+(SQRT(YEARFRAC($U$6,$U110,2))*(1*$V110))),IF('Forward Curve'!$E$14=DataValidation!$A$3,Vols!$Y110*(1+(SQRT(YEARFRAC($U$6,$U110,2))*(1*$V110))),IF('Forward Curve'!$E$14=DataValidation!$A$5,Vols!$X110*(1+(SQRT(YEARFRAC($U$6,$U110,2))*(1*$V110)))+0.03,IF('Forward Curve'!$E$14=DataValidation!$A$6,Vols!$AF110*(1+(SQRT(YEARFRAC($U$6,$U110,2))*(1*$V110))),IF('Forward Curve'!$E$14=DataValidation!$A$4,Vols!$Z110*(1+(SQRT(YEARFRAC($U$6,$U110,2))*(1*$V110))),IF('Forward Curve'!$E$14=DataValidation!$A$7,Vols!$AY110*(1+(SQRT(YEARFRAC($U$6,$U110,2))*(1*$V110))),""))))))</f>
        <v>5.6204976476321021E-2</v>
      </c>
      <c r="AK110" s="2">
        <f>IF('Forward Curve'!$E$14=DataValidation!$A$2,Vols!$X110*(1+(SQRT(YEARFRAC($U$6,$U110,2))*(2*$V110))),IF('Forward Curve'!$E$14=DataValidation!$A$3,Vols!$Y110*(1+(SQRT(YEARFRAC($U$6,$U110,2))*(2*$V110))),IF('Forward Curve'!$E$14=DataValidation!$A$5,Vols!$X110*(1+(SQRT(YEARFRAC($U$6,$U110,2))*(2*$V110)))+0.03,IF('Forward Curve'!$E$14=DataValidation!$A$6,Vols!$AF110*(1+(SQRT(YEARFRAC($U$6,$U110,2))*(2*$V110))),IF('Forward Curve'!$E$14=DataValidation!$A$4,Vols!$Z110*(1+(SQRT(YEARFRAC($U$6,$U110,2))*(2*$V110))),IF('Forward Curve'!$E$14=DataValidation!$A$7,Vols!$AY110*(1+(SQRT(YEARFRAC($U$6,$U110,2))*(2*$V110))),""))))))</f>
        <v>9.5221552952642036E-2</v>
      </c>
      <c r="AM110" s="117">
        <f t="shared" si="40"/>
        <v>2.5000000000000001E-2</v>
      </c>
      <c r="AN110" s="2">
        <f>IF('Forward Curve'!$E$14=DataValidation!$A$2,Vols!$AM110,IF('Forward Curve'!$E$14=DataValidation!$A$3,Vols!$AM110+(Vols!$Y110-Vols!$X110),IF('Forward Curve'!$E$14=DataValidation!$A$5,Vols!$AM110+(Vols!$AA110-Vols!$X110),IF('Forward Curve'!$E$14=DataValidation!$A$6,Vols!$AM110+(Vols!$AF110-Vols!$X110),IF('Forward Curve'!$E$14=DataValidation!$A$4,Vols!$AM110+(Vols!$Z110-Vols!$X110),IF('Forward Curve'!$E$14=DataValidation!$A$7,Vols!$AM110+(Vols!$AY110-Vols!$X110)))))))</f>
        <v>2.5000000000000001E-2</v>
      </c>
      <c r="AO110" s="2">
        <f>IF('Forward Curve'!$E$14=DataValidation!$A$2,$X110+0.0025,IF('Forward Curve'!$E$14=DataValidation!$A$3,$Y110+0.0025,IF('Forward Curve'!$E$14=DataValidation!$A$5,Vols!$AA110+0.0025,IF('Forward Curve'!$E$14=DataValidation!$A$6,Vols!$AF110+0.0025,IF('Forward Curve'!$E$14=DataValidation!$A$4,Vols!$Z110+0.0025,IF('Forward Curve'!$E$14=DataValidation!$A$7,Vols!$AY110+0.0025,""))))))</f>
        <v>1.9688399999999998E-2</v>
      </c>
      <c r="AP110" s="2">
        <f>IF('Forward Curve'!$E$14=DataValidation!$A$2,$X110+0.005,IF('Forward Curve'!$E$14=DataValidation!$A$3,$Y110+0.005,IF('Forward Curve'!$E$14=DataValidation!$A$5,Vols!$AA110+0.005,IF('Forward Curve'!$E$14=DataValidation!$A$6,Vols!$AF110+0.005,IF('Forward Curve'!$E$14=DataValidation!$A$4,Vols!$Z110+0.005,IF('Forward Curve'!$E$14=DataValidation!$A$7,Vols!$AY110+0.005,""))))))</f>
        <v>2.21884E-2</v>
      </c>
      <c r="AR110" s="58">
        <f>IF('Forward Curve'!$E$15=DataValidation!$B$2,Vols!$AK110,IF('Forward Curve'!$E$15=DataValidation!$B$3,Vols!$AJ110,IF('Forward Curve'!$E$15=DataValidation!$B$4,Vols!$AI110,IF('Forward Curve'!$E$15=DataValidation!$B$5,Vols!$AH110,IF('Forward Curve'!$E$15=DataValidation!$B$7,$AN110,IF('Forward Curve'!$E$15=DataValidation!$B$8,Vols!$AO110,IF('Forward Curve'!$E$15=DataValidation!$B$9,Vols!$AP110,"ERROR")))))))</f>
        <v>5.6204976476321021E-2</v>
      </c>
      <c r="AS110" s="58"/>
      <c r="AU110" s="68">
        <v>105</v>
      </c>
      <c r="AV110" s="70">
        <f t="shared" si="60"/>
        <v>47723</v>
      </c>
      <c r="AW110" s="87">
        <f t="shared" si="46"/>
        <v>1.8404299999999998E-2</v>
      </c>
      <c r="AY110" s="2">
        <f t="shared" si="66"/>
        <v>1.8895454166666648E-2</v>
      </c>
      <c r="BA110" s="3">
        <f t="shared" si="67"/>
        <v>1.3895454166666647E-2</v>
      </c>
      <c r="BB110" s="3">
        <f t="shared" si="68"/>
        <v>1.639545416666665E-2</v>
      </c>
      <c r="BC110" s="3">
        <f t="shared" si="69"/>
        <v>2.1395454166666647E-2</v>
      </c>
      <c r="BD110" s="3">
        <f t="shared" si="70"/>
        <v>2.3895454166666649E-2</v>
      </c>
      <c r="BF110" s="2">
        <f>IF('Forward Curve'!$E$16=DataValidation!$B$11,Vols!BA110,IF('Forward Curve'!$E$16=DataValidation!$B$12,Vols!BB110,IF('Forward Curve'!$E$16=DataValidation!$B$13,Vols!BC110,IF('Forward Curve'!$E$16=DataValidation!$B$14,Vols!BD110,""))))</f>
        <v>2.1395454166666647E-2</v>
      </c>
    </row>
    <row r="111" spans="2:58" x14ac:dyDescent="0.25">
      <c r="B111" s="71">
        <f t="shared" si="52"/>
        <v>47754</v>
      </c>
      <c r="C111" s="78">
        <v>76.569999999999993</v>
      </c>
      <c r="D111" s="2"/>
      <c r="E111" s="79">
        <v>1.71896</v>
      </c>
      <c r="F111" s="79">
        <v>1.86765</v>
      </c>
      <c r="G111" s="79">
        <v>1.81681</v>
      </c>
      <c r="H111" s="80">
        <v>4.6970200000000002</v>
      </c>
      <c r="I111" s="83"/>
      <c r="J111" s="106">
        <v>47752</v>
      </c>
      <c r="K111" s="107">
        <v>1.5822799999999999</v>
      </c>
      <c r="L111" s="83"/>
      <c r="M111" s="83"/>
      <c r="N111" s="83"/>
      <c r="O111" s="83"/>
      <c r="P111" s="83"/>
      <c r="Q111" s="83"/>
      <c r="R111" s="83"/>
      <c r="S111" s="83"/>
      <c r="U111" s="71">
        <f>'Forward Curve'!$G111</f>
        <v>47754</v>
      </c>
      <c r="V111" s="84">
        <f t="shared" si="61"/>
        <v>0.76569999999999994</v>
      </c>
      <c r="W111" s="58"/>
      <c r="X111" s="58">
        <f t="shared" si="62"/>
        <v>1.7189599999999999E-2</v>
      </c>
      <c r="Y111" s="58">
        <f t="shared" si="63"/>
        <v>1.8676499999999999E-2</v>
      </c>
      <c r="Z111" s="58">
        <f t="shared" si="64"/>
        <v>1.81681E-2</v>
      </c>
      <c r="AA111" s="86">
        <f t="shared" si="65"/>
        <v>4.6970200000000004E-2</v>
      </c>
      <c r="AB111" s="86"/>
      <c r="AC111" s="113">
        <f t="shared" si="57"/>
        <v>44665</v>
      </c>
      <c r="AD111" s="114">
        <f t="shared" si="58"/>
        <v>2.1075999999999998E-3</v>
      </c>
      <c r="AE111" s="113">
        <f t="shared" si="59"/>
        <v>47754</v>
      </c>
      <c r="AF111" s="115">
        <f t="shared" si="56"/>
        <v>1.5822799999999998E-2</v>
      </c>
      <c r="AG111" s="3"/>
      <c r="AH111" s="2">
        <f>IF('Forward Curve'!$E$14=DataValidation!$A$2,Vols!$X111*(1-(SQRT(YEARFRAC($U$6,$U111,2))*(2*$V111))),IF('Forward Curve'!$E$14=DataValidation!$A$3,Vols!$Y111*(1-(SQRT(YEARFRAC($U$6,$U111,2))*(2*$V111))),IF('Forward Curve'!$E$14=DataValidation!$A$5,Vols!$X111*(1-(SQRT(YEARFRAC($U$6,$U111,2))*(2*$V111)))+0.03,IF('Forward Curve'!$E$14=DataValidation!$A$6,Vols!$AF111*(1-(SQRT(YEARFRAC($U$6,$U111,2))*(2*$V111))),IF('Forward Curve'!$E$14=DataValidation!$A$4,Vols!$Z111*(1-(SQRT(YEARFRAC($U$6,$U111,2))*(2*$V111))),IF('Forward Curve'!$E$14=DataValidation!$A$7,Vols!$AY111*(1-(SQRT(YEARFRAC($U$6,$U111,2))*(2*$V111))),""))))))</f>
        <v>-6.1220249288114308E-2</v>
      </c>
      <c r="AI111" s="2">
        <f>IF('Forward Curve'!$E$14=DataValidation!$A$2,Vols!$X111*(1-(SQRT(YEARFRAC($U$6,$U111,2))*(1*$V111))),IF('Forward Curve'!$E$14=DataValidation!$A$3,Vols!$Y111*(1-(SQRT(YEARFRAC($U$6,$U111,2))*(1*$V111))),IF('Forward Curve'!$E$14=DataValidation!$A$5,Vols!$X111*(1-(SQRT(YEARFRAC($U$6,$U111,2))*(1*$V111)))+0.03,IF('Forward Curve'!$E$14=DataValidation!$A$6,Vols!$AF111*(1-(SQRT(YEARFRAC($U$6,$U111,2))*(1*$V111))),IF('Forward Curve'!$E$14=DataValidation!$A$4,Vols!$Z111*(1-(SQRT(YEARFRAC($U$6,$U111,2))*(1*$V111))),IF('Forward Curve'!$E$14=DataValidation!$A$7,Vols!$AY111*(1-(SQRT(YEARFRAC($U$6,$U111,2))*(1*$V111))),""))))))</f>
        <v>-2.2015324644057154E-2</v>
      </c>
      <c r="AJ111" s="2">
        <f>IF('Forward Curve'!$E$14=DataValidation!$A$2,Vols!$X111*(1+(SQRT(YEARFRAC($U$6,$U111,2))*(1*$V111))),IF('Forward Curve'!$E$14=DataValidation!$A$3,Vols!$Y111*(1+(SQRT(YEARFRAC($U$6,$U111,2))*(1*$V111))),IF('Forward Curve'!$E$14=DataValidation!$A$5,Vols!$X111*(1+(SQRT(YEARFRAC($U$6,$U111,2))*(1*$V111)))+0.03,IF('Forward Curve'!$E$14=DataValidation!$A$6,Vols!$AF111*(1+(SQRT(YEARFRAC($U$6,$U111,2))*(1*$V111))),IF('Forward Curve'!$E$14=DataValidation!$A$4,Vols!$Z111*(1+(SQRT(YEARFRAC($U$6,$U111,2))*(1*$V111))),IF('Forward Curve'!$E$14=DataValidation!$A$7,Vols!$AY111*(1+(SQRT(YEARFRAC($U$6,$U111,2))*(1*$V111))),""))))))</f>
        <v>5.6394524644057156E-2</v>
      </c>
      <c r="AK111" s="2">
        <f>IF('Forward Curve'!$E$14=DataValidation!$A$2,Vols!$X111*(1+(SQRT(YEARFRAC($U$6,$U111,2))*(2*$V111))),IF('Forward Curve'!$E$14=DataValidation!$A$3,Vols!$Y111*(1+(SQRT(YEARFRAC($U$6,$U111,2))*(2*$V111))),IF('Forward Curve'!$E$14=DataValidation!$A$5,Vols!$X111*(1+(SQRT(YEARFRAC($U$6,$U111,2))*(2*$V111)))+0.03,IF('Forward Curve'!$E$14=DataValidation!$A$6,Vols!$AF111*(1+(SQRT(YEARFRAC($U$6,$U111,2))*(2*$V111))),IF('Forward Curve'!$E$14=DataValidation!$A$4,Vols!$Z111*(1+(SQRT(YEARFRAC($U$6,$U111,2))*(2*$V111))),IF('Forward Curve'!$E$14=DataValidation!$A$7,Vols!$AY111*(1+(SQRT(YEARFRAC($U$6,$U111,2))*(2*$V111))),""))))))</f>
        <v>9.5599449288114313E-2</v>
      </c>
      <c r="AM111" s="117">
        <f t="shared" si="40"/>
        <v>2.5000000000000001E-2</v>
      </c>
      <c r="AN111" s="2">
        <f>IF('Forward Curve'!$E$14=DataValidation!$A$2,Vols!$AM111,IF('Forward Curve'!$E$14=DataValidation!$A$3,Vols!$AM111+(Vols!$Y111-Vols!$X111),IF('Forward Curve'!$E$14=DataValidation!$A$5,Vols!$AM111+(Vols!$AA111-Vols!$X111),IF('Forward Curve'!$E$14=DataValidation!$A$6,Vols!$AM111+(Vols!$AF111-Vols!$X111),IF('Forward Curve'!$E$14=DataValidation!$A$4,Vols!$AM111+(Vols!$Z111-Vols!$X111),IF('Forward Curve'!$E$14=DataValidation!$A$7,Vols!$AM111+(Vols!$AY111-Vols!$X111)))))))</f>
        <v>2.5000000000000001E-2</v>
      </c>
      <c r="AO111" s="2">
        <f>IF('Forward Curve'!$E$14=DataValidation!$A$2,$X111+0.0025,IF('Forward Curve'!$E$14=DataValidation!$A$3,$Y111+0.0025,IF('Forward Curve'!$E$14=DataValidation!$A$5,Vols!$AA111+0.0025,IF('Forward Curve'!$E$14=DataValidation!$A$6,Vols!$AF111+0.0025,IF('Forward Curve'!$E$14=DataValidation!$A$4,Vols!$Z111+0.0025,IF('Forward Curve'!$E$14=DataValidation!$A$7,Vols!$AY111+0.0025,""))))))</f>
        <v>1.9689599999999998E-2</v>
      </c>
      <c r="AP111" s="2">
        <f>IF('Forward Curve'!$E$14=DataValidation!$A$2,$X111+0.005,IF('Forward Curve'!$E$14=DataValidation!$A$3,$Y111+0.005,IF('Forward Curve'!$E$14=DataValidation!$A$5,Vols!$AA111+0.005,IF('Forward Curve'!$E$14=DataValidation!$A$6,Vols!$AF111+0.005,IF('Forward Curve'!$E$14=DataValidation!$A$4,Vols!$Z111+0.005,IF('Forward Curve'!$E$14=DataValidation!$A$7,Vols!$AY111+0.005,""))))))</f>
        <v>2.21896E-2</v>
      </c>
      <c r="AR111" s="58">
        <f>IF('Forward Curve'!$E$15=DataValidation!$B$2,Vols!$AK111,IF('Forward Curve'!$E$15=DataValidation!$B$3,Vols!$AJ111,IF('Forward Curve'!$E$15=DataValidation!$B$4,Vols!$AI111,IF('Forward Curve'!$E$15=DataValidation!$B$5,Vols!$AH111,IF('Forward Curve'!$E$15=DataValidation!$B$7,$AN111,IF('Forward Curve'!$E$15=DataValidation!$B$8,Vols!$AO111,IF('Forward Curve'!$E$15=DataValidation!$B$9,Vols!$AP111,"ERROR")))))))</f>
        <v>5.6394524644057156E-2</v>
      </c>
      <c r="AS111" s="58"/>
      <c r="AU111" s="68">
        <v>106</v>
      </c>
      <c r="AV111" s="70">
        <f t="shared" si="60"/>
        <v>47754</v>
      </c>
      <c r="AW111" s="87">
        <f t="shared" si="46"/>
        <v>1.8404799999999999E-2</v>
      </c>
      <c r="AY111" s="2">
        <f t="shared" si="66"/>
        <v>1.8906027499999978E-2</v>
      </c>
      <c r="BA111" s="3">
        <f t="shared" si="67"/>
        <v>1.3906027499999977E-2</v>
      </c>
      <c r="BB111" s="3">
        <f t="shared" si="68"/>
        <v>1.6406027499999979E-2</v>
      </c>
      <c r="BC111" s="3">
        <f t="shared" si="69"/>
        <v>2.1406027499999977E-2</v>
      </c>
      <c r="BD111" s="3">
        <f t="shared" si="70"/>
        <v>2.3906027499999979E-2</v>
      </c>
      <c r="BF111" s="2">
        <f>IF('Forward Curve'!$E$16=DataValidation!$B$11,Vols!BA111,IF('Forward Curve'!$E$16=DataValidation!$B$12,Vols!BB111,IF('Forward Curve'!$E$16=DataValidation!$B$13,Vols!BC111,IF('Forward Curve'!$E$16=DataValidation!$B$14,Vols!BD111,""))))</f>
        <v>2.1406027499999977E-2</v>
      </c>
    </row>
    <row r="112" spans="2:58" x14ac:dyDescent="0.25">
      <c r="B112" s="71">
        <f t="shared" si="52"/>
        <v>47784</v>
      </c>
      <c r="C112" s="78">
        <v>75.98</v>
      </c>
      <c r="D112" s="2"/>
      <c r="E112" s="79">
        <v>1.71888</v>
      </c>
      <c r="F112" s="79">
        <v>1.8862699999999999</v>
      </c>
      <c r="G112" s="79">
        <v>1.8167599999999999</v>
      </c>
      <c r="H112" s="80">
        <v>4.6976100000000001</v>
      </c>
      <c r="I112" s="83"/>
      <c r="J112" s="106">
        <v>47784</v>
      </c>
      <c r="K112" s="107">
        <v>1.5822499999999999</v>
      </c>
      <c r="L112" s="83"/>
      <c r="M112" s="83"/>
      <c r="N112" s="83"/>
      <c r="O112" s="83"/>
      <c r="P112" s="83"/>
      <c r="Q112" s="83"/>
      <c r="R112" s="83"/>
      <c r="S112" s="83"/>
      <c r="U112" s="71">
        <f>'Forward Curve'!$G112</f>
        <v>47784</v>
      </c>
      <c r="V112" s="84">
        <f t="shared" si="61"/>
        <v>0.75980000000000003</v>
      </c>
      <c r="W112" s="58"/>
      <c r="X112" s="58">
        <f t="shared" si="62"/>
        <v>1.7188800000000001E-2</v>
      </c>
      <c r="Y112" s="58">
        <f t="shared" si="63"/>
        <v>1.88627E-2</v>
      </c>
      <c r="Z112" s="58">
        <f t="shared" si="64"/>
        <v>1.8167599999999999E-2</v>
      </c>
      <c r="AA112" s="86">
        <f t="shared" si="65"/>
        <v>4.69761E-2</v>
      </c>
      <c r="AB112" s="86"/>
      <c r="AC112" s="113">
        <f t="shared" si="57"/>
        <v>44666</v>
      </c>
      <c r="AD112" s="114">
        <f t="shared" si="58"/>
        <v>2.1075999999999998E-3</v>
      </c>
      <c r="AE112" s="113">
        <f t="shared" si="59"/>
        <v>47784</v>
      </c>
      <c r="AF112" s="115">
        <f t="shared" si="56"/>
        <v>1.58225E-2</v>
      </c>
      <c r="AG112" s="3"/>
      <c r="AH112" s="2">
        <f>IF('Forward Curve'!$E$14=DataValidation!$A$2,Vols!$X112*(1-(SQRT(YEARFRAC($U$6,$U112,2))*(2*$V112))),IF('Forward Curve'!$E$14=DataValidation!$A$3,Vols!$Y112*(1-(SQRT(YEARFRAC($U$6,$U112,2))*(2*$V112))),IF('Forward Curve'!$E$14=DataValidation!$A$5,Vols!$X112*(1-(SQRT(YEARFRAC($U$6,$U112,2))*(2*$V112)))+0.03,IF('Forward Curve'!$E$14=DataValidation!$A$6,Vols!$AF112*(1-(SQRT(YEARFRAC($U$6,$U112,2))*(2*$V112))),IF('Forward Curve'!$E$14=DataValidation!$A$4,Vols!$Z112*(1-(SQRT(YEARFRAC($U$6,$U112,2))*(2*$V112))),IF('Forward Curve'!$E$14=DataValidation!$A$7,Vols!$AY112*(1-(SQRT(YEARFRAC($U$6,$U112,2))*(2*$V112))),""))))))</f>
        <v>-6.0977779755655222E-2</v>
      </c>
      <c r="AI112" s="2">
        <f>IF('Forward Curve'!$E$14=DataValidation!$A$2,Vols!$X112*(1-(SQRT(YEARFRAC($U$6,$U112,2))*(1*$V112))),IF('Forward Curve'!$E$14=DataValidation!$A$3,Vols!$Y112*(1-(SQRT(YEARFRAC($U$6,$U112,2))*(1*$V112))),IF('Forward Curve'!$E$14=DataValidation!$A$5,Vols!$X112*(1-(SQRT(YEARFRAC($U$6,$U112,2))*(1*$V112)))+0.03,IF('Forward Curve'!$E$14=DataValidation!$A$6,Vols!$AF112*(1-(SQRT(YEARFRAC($U$6,$U112,2))*(1*$V112))),IF('Forward Curve'!$E$14=DataValidation!$A$4,Vols!$Z112*(1-(SQRT(YEARFRAC($U$6,$U112,2))*(1*$V112))),IF('Forward Curve'!$E$14=DataValidation!$A$7,Vols!$AY112*(1-(SQRT(YEARFRAC($U$6,$U112,2))*(1*$V112))),""))))))</f>
        <v>-2.1894489877827609E-2</v>
      </c>
      <c r="AJ112" s="2">
        <f>IF('Forward Curve'!$E$14=DataValidation!$A$2,Vols!$X112*(1+(SQRT(YEARFRAC($U$6,$U112,2))*(1*$V112))),IF('Forward Curve'!$E$14=DataValidation!$A$3,Vols!$Y112*(1+(SQRT(YEARFRAC($U$6,$U112,2))*(1*$V112))),IF('Forward Curve'!$E$14=DataValidation!$A$5,Vols!$X112*(1+(SQRT(YEARFRAC($U$6,$U112,2))*(1*$V112)))+0.03,IF('Forward Curve'!$E$14=DataValidation!$A$6,Vols!$AF112*(1+(SQRT(YEARFRAC($U$6,$U112,2))*(1*$V112))),IF('Forward Curve'!$E$14=DataValidation!$A$4,Vols!$Z112*(1+(SQRT(YEARFRAC($U$6,$U112,2))*(1*$V112))),IF('Forward Curve'!$E$14=DataValidation!$A$7,Vols!$AY112*(1+(SQRT(YEARFRAC($U$6,$U112,2))*(1*$V112))),""))))))</f>
        <v>5.6272089877827614E-2</v>
      </c>
      <c r="AK112" s="2">
        <f>IF('Forward Curve'!$E$14=DataValidation!$A$2,Vols!$X112*(1+(SQRT(YEARFRAC($U$6,$U112,2))*(2*$V112))),IF('Forward Curve'!$E$14=DataValidation!$A$3,Vols!$Y112*(1+(SQRT(YEARFRAC($U$6,$U112,2))*(2*$V112))),IF('Forward Curve'!$E$14=DataValidation!$A$5,Vols!$X112*(1+(SQRT(YEARFRAC($U$6,$U112,2))*(2*$V112)))+0.03,IF('Forward Curve'!$E$14=DataValidation!$A$6,Vols!$AF112*(1+(SQRT(YEARFRAC($U$6,$U112,2))*(2*$V112))),IF('Forward Curve'!$E$14=DataValidation!$A$4,Vols!$Z112*(1+(SQRT(YEARFRAC($U$6,$U112,2))*(2*$V112))),IF('Forward Curve'!$E$14=DataValidation!$A$7,Vols!$AY112*(1+(SQRT(YEARFRAC($U$6,$U112,2))*(2*$V112))),""))))))</f>
        <v>9.5355379755655223E-2</v>
      </c>
      <c r="AM112" s="117">
        <f t="shared" si="40"/>
        <v>2.5000000000000001E-2</v>
      </c>
      <c r="AN112" s="2">
        <f>IF('Forward Curve'!$E$14=DataValidation!$A$2,Vols!$AM112,IF('Forward Curve'!$E$14=DataValidation!$A$3,Vols!$AM112+(Vols!$Y112-Vols!$X112),IF('Forward Curve'!$E$14=DataValidation!$A$5,Vols!$AM112+(Vols!$AA112-Vols!$X112),IF('Forward Curve'!$E$14=DataValidation!$A$6,Vols!$AM112+(Vols!$AF112-Vols!$X112),IF('Forward Curve'!$E$14=DataValidation!$A$4,Vols!$AM112+(Vols!$Z112-Vols!$X112),IF('Forward Curve'!$E$14=DataValidation!$A$7,Vols!$AM112+(Vols!$AY112-Vols!$X112)))))))</f>
        <v>2.5000000000000001E-2</v>
      </c>
      <c r="AO112" s="2">
        <f>IF('Forward Curve'!$E$14=DataValidation!$A$2,$X112+0.0025,IF('Forward Curve'!$E$14=DataValidation!$A$3,$Y112+0.0025,IF('Forward Curve'!$E$14=DataValidation!$A$5,Vols!$AA112+0.0025,IF('Forward Curve'!$E$14=DataValidation!$A$6,Vols!$AF112+0.0025,IF('Forward Curve'!$E$14=DataValidation!$A$4,Vols!$Z112+0.0025,IF('Forward Curve'!$E$14=DataValidation!$A$7,Vols!$AY112+0.0025,""))))))</f>
        <v>1.9688799999999999E-2</v>
      </c>
      <c r="AP112" s="2">
        <f>IF('Forward Curve'!$E$14=DataValidation!$A$2,$X112+0.005,IF('Forward Curve'!$E$14=DataValidation!$A$3,$Y112+0.005,IF('Forward Curve'!$E$14=DataValidation!$A$5,Vols!$AA112+0.005,IF('Forward Curve'!$E$14=DataValidation!$A$6,Vols!$AF112+0.005,IF('Forward Curve'!$E$14=DataValidation!$A$4,Vols!$Z112+0.005,IF('Forward Curve'!$E$14=DataValidation!$A$7,Vols!$AY112+0.005,""))))))</f>
        <v>2.2188800000000002E-2</v>
      </c>
      <c r="AR112" s="58">
        <f>IF('Forward Curve'!$E$15=DataValidation!$B$2,Vols!$AK112,IF('Forward Curve'!$E$15=DataValidation!$B$3,Vols!$AJ112,IF('Forward Curve'!$E$15=DataValidation!$B$4,Vols!$AI112,IF('Forward Curve'!$E$15=DataValidation!$B$5,Vols!$AH112,IF('Forward Curve'!$E$15=DataValidation!$B$7,$AN112,IF('Forward Curve'!$E$15=DataValidation!$B$8,Vols!$AO112,IF('Forward Curve'!$E$15=DataValidation!$B$9,Vols!$AP112,"ERROR")))))))</f>
        <v>5.6272089877827614E-2</v>
      </c>
      <c r="AS112" s="58"/>
      <c r="AU112" s="68">
        <v>107</v>
      </c>
      <c r="AV112" s="70">
        <f t="shared" si="60"/>
        <v>47784</v>
      </c>
      <c r="AW112" s="87">
        <f t="shared" si="46"/>
        <v>1.8601099999999999E-2</v>
      </c>
      <c r="AY112" s="2">
        <f t="shared" si="66"/>
        <v>1.8916600833333311E-2</v>
      </c>
      <c r="BA112" s="3">
        <f t="shared" si="67"/>
        <v>1.391660083333331E-2</v>
      </c>
      <c r="BB112" s="3">
        <f t="shared" si="68"/>
        <v>1.6416600833333312E-2</v>
      </c>
      <c r="BC112" s="3">
        <f t="shared" si="69"/>
        <v>2.141660083333331E-2</v>
      </c>
      <c r="BD112" s="3">
        <f t="shared" si="70"/>
        <v>2.3916600833333312E-2</v>
      </c>
      <c r="BF112" s="2">
        <f>IF('Forward Curve'!$E$16=DataValidation!$B$11,Vols!BA112,IF('Forward Curve'!$E$16=DataValidation!$B$12,Vols!BB112,IF('Forward Curve'!$E$16=DataValidation!$B$13,Vols!BC112,IF('Forward Curve'!$E$16=DataValidation!$B$14,Vols!BD112,""))))</f>
        <v>2.141660083333331E-2</v>
      </c>
    </row>
    <row r="113" spans="2:58" x14ac:dyDescent="0.25">
      <c r="B113" s="71">
        <f t="shared" si="52"/>
        <v>47815</v>
      </c>
      <c r="C113" s="78">
        <v>75.39</v>
      </c>
      <c r="D113" s="2"/>
      <c r="E113" s="79">
        <v>1.71888</v>
      </c>
      <c r="F113" s="79">
        <v>1.9087499999999999</v>
      </c>
      <c r="G113" s="79">
        <v>1.81681</v>
      </c>
      <c r="H113" s="80">
        <v>4.6954000000000002</v>
      </c>
      <c r="I113" s="83"/>
      <c r="J113" s="106">
        <v>47813</v>
      </c>
      <c r="K113" s="107">
        <v>1.5822799999999999</v>
      </c>
      <c r="L113" s="83"/>
      <c r="M113" s="83"/>
      <c r="N113" s="83"/>
      <c r="O113" s="83"/>
      <c r="P113" s="83"/>
      <c r="Q113" s="83"/>
      <c r="R113" s="83"/>
      <c r="S113" s="83"/>
      <c r="U113" s="71">
        <f>'Forward Curve'!$G113</f>
        <v>47815</v>
      </c>
      <c r="V113" s="84">
        <f t="shared" si="61"/>
        <v>0.75390000000000001</v>
      </c>
      <c r="W113" s="58"/>
      <c r="X113" s="58">
        <f t="shared" si="62"/>
        <v>1.7188800000000001E-2</v>
      </c>
      <c r="Y113" s="58">
        <f t="shared" si="63"/>
        <v>1.90875E-2</v>
      </c>
      <c r="Z113" s="58">
        <f t="shared" si="64"/>
        <v>1.81681E-2</v>
      </c>
      <c r="AA113" s="86">
        <f t="shared" si="65"/>
        <v>4.6954000000000003E-2</v>
      </c>
      <c r="AB113" s="86"/>
      <c r="AC113" s="113">
        <f t="shared" si="57"/>
        <v>44667</v>
      </c>
      <c r="AD113" s="114">
        <f t="shared" si="58"/>
        <v>2.1075999999999998E-3</v>
      </c>
      <c r="AE113" s="113">
        <f t="shared" si="59"/>
        <v>47815</v>
      </c>
      <c r="AF113" s="115">
        <f t="shared" si="56"/>
        <v>1.5822799999999998E-2</v>
      </c>
      <c r="AG113" s="3"/>
      <c r="AH113" s="2">
        <f>IF('Forward Curve'!$E$14=DataValidation!$A$2,Vols!$X113*(1-(SQRT(YEARFRAC($U$6,$U113,2))*(2*$V113))),IF('Forward Curve'!$E$14=DataValidation!$A$3,Vols!$Y113*(1-(SQRT(YEARFRAC($U$6,$U113,2))*(2*$V113))),IF('Forward Curve'!$E$14=DataValidation!$A$5,Vols!$X113*(1-(SQRT(YEARFRAC($U$6,$U113,2))*(2*$V113)))+0.03,IF('Forward Curve'!$E$14=DataValidation!$A$6,Vols!$AF113*(1-(SQRT(YEARFRAC($U$6,$U113,2))*(2*$V113))),IF('Forward Curve'!$E$14=DataValidation!$A$4,Vols!$Z113*(1-(SQRT(YEARFRAC($U$6,$U113,2))*(2*$V113))),IF('Forward Curve'!$E$14=DataValidation!$A$7,Vols!$AY113*(1-(SQRT(YEARFRAC($U$6,$U113,2))*(2*$V113))),""))))))</f>
        <v>-6.0742791149399539E-2</v>
      </c>
      <c r="AI113" s="2">
        <f>IF('Forward Curve'!$E$14=DataValidation!$A$2,Vols!$X113*(1-(SQRT(YEARFRAC($U$6,$U113,2))*(1*$V113))),IF('Forward Curve'!$E$14=DataValidation!$A$3,Vols!$Y113*(1-(SQRT(YEARFRAC($U$6,$U113,2))*(1*$V113))),IF('Forward Curve'!$E$14=DataValidation!$A$5,Vols!$X113*(1-(SQRT(YEARFRAC($U$6,$U113,2))*(1*$V113)))+0.03,IF('Forward Curve'!$E$14=DataValidation!$A$6,Vols!$AF113*(1-(SQRT(YEARFRAC($U$6,$U113,2))*(1*$V113))),IF('Forward Curve'!$E$14=DataValidation!$A$4,Vols!$Z113*(1-(SQRT(YEARFRAC($U$6,$U113,2))*(1*$V113))),IF('Forward Curve'!$E$14=DataValidation!$A$7,Vols!$AY113*(1-(SQRT(YEARFRAC($U$6,$U113,2))*(1*$V113))),""))))))</f>
        <v>-2.1776995574699771E-2</v>
      </c>
      <c r="AJ113" s="2">
        <f>IF('Forward Curve'!$E$14=DataValidation!$A$2,Vols!$X113*(1+(SQRT(YEARFRAC($U$6,$U113,2))*(1*$V113))),IF('Forward Curve'!$E$14=DataValidation!$A$3,Vols!$Y113*(1+(SQRT(YEARFRAC($U$6,$U113,2))*(1*$V113))),IF('Forward Curve'!$E$14=DataValidation!$A$5,Vols!$X113*(1+(SQRT(YEARFRAC($U$6,$U113,2))*(1*$V113)))+0.03,IF('Forward Curve'!$E$14=DataValidation!$A$6,Vols!$AF113*(1+(SQRT(YEARFRAC($U$6,$U113,2))*(1*$V113))),IF('Forward Curve'!$E$14=DataValidation!$A$4,Vols!$Z113*(1+(SQRT(YEARFRAC($U$6,$U113,2))*(1*$V113))),IF('Forward Curve'!$E$14=DataValidation!$A$7,Vols!$AY113*(1+(SQRT(YEARFRAC($U$6,$U113,2))*(1*$V113))),""))))))</f>
        <v>5.6154595574699769E-2</v>
      </c>
      <c r="AK113" s="2">
        <f>IF('Forward Curve'!$E$14=DataValidation!$A$2,Vols!$X113*(1+(SQRT(YEARFRAC($U$6,$U113,2))*(2*$V113))),IF('Forward Curve'!$E$14=DataValidation!$A$3,Vols!$Y113*(1+(SQRT(YEARFRAC($U$6,$U113,2))*(2*$V113))),IF('Forward Curve'!$E$14=DataValidation!$A$5,Vols!$X113*(1+(SQRT(YEARFRAC($U$6,$U113,2))*(2*$V113)))+0.03,IF('Forward Curve'!$E$14=DataValidation!$A$6,Vols!$AF113*(1+(SQRT(YEARFRAC($U$6,$U113,2))*(2*$V113))),IF('Forward Curve'!$E$14=DataValidation!$A$4,Vols!$Z113*(1+(SQRT(YEARFRAC($U$6,$U113,2))*(2*$V113))),IF('Forward Curve'!$E$14=DataValidation!$A$7,Vols!$AY113*(1+(SQRT(YEARFRAC($U$6,$U113,2))*(2*$V113))),""))))))</f>
        <v>9.5120391149399547E-2</v>
      </c>
      <c r="AM113" s="117">
        <f t="shared" si="40"/>
        <v>2.5000000000000001E-2</v>
      </c>
      <c r="AN113" s="2">
        <f>IF('Forward Curve'!$E$14=DataValidation!$A$2,Vols!$AM113,IF('Forward Curve'!$E$14=DataValidation!$A$3,Vols!$AM113+(Vols!$Y113-Vols!$X113),IF('Forward Curve'!$E$14=DataValidation!$A$5,Vols!$AM113+(Vols!$AA113-Vols!$X113),IF('Forward Curve'!$E$14=DataValidation!$A$6,Vols!$AM113+(Vols!$AF113-Vols!$X113),IF('Forward Curve'!$E$14=DataValidation!$A$4,Vols!$AM113+(Vols!$Z113-Vols!$X113),IF('Forward Curve'!$E$14=DataValidation!$A$7,Vols!$AM113+(Vols!$AY113-Vols!$X113)))))))</f>
        <v>2.5000000000000001E-2</v>
      </c>
      <c r="AO113" s="2">
        <f>IF('Forward Curve'!$E$14=DataValidation!$A$2,$X113+0.0025,IF('Forward Curve'!$E$14=DataValidation!$A$3,$Y113+0.0025,IF('Forward Curve'!$E$14=DataValidation!$A$5,Vols!$AA113+0.0025,IF('Forward Curve'!$E$14=DataValidation!$A$6,Vols!$AF113+0.0025,IF('Forward Curve'!$E$14=DataValidation!$A$4,Vols!$Z113+0.0025,IF('Forward Curve'!$E$14=DataValidation!$A$7,Vols!$AY113+0.0025,""))))))</f>
        <v>1.9688799999999999E-2</v>
      </c>
      <c r="AP113" s="2">
        <f>IF('Forward Curve'!$E$14=DataValidation!$A$2,$X113+0.005,IF('Forward Curve'!$E$14=DataValidation!$A$3,$Y113+0.005,IF('Forward Curve'!$E$14=DataValidation!$A$5,Vols!$AA113+0.005,IF('Forward Curve'!$E$14=DataValidation!$A$6,Vols!$AF113+0.005,IF('Forward Curve'!$E$14=DataValidation!$A$4,Vols!$Z113+0.005,IF('Forward Curve'!$E$14=DataValidation!$A$7,Vols!$AY113+0.005,""))))))</f>
        <v>2.2188800000000002E-2</v>
      </c>
      <c r="AR113" s="58">
        <f>IF('Forward Curve'!$E$15=DataValidation!$B$2,Vols!$AK113,IF('Forward Curve'!$E$15=DataValidation!$B$3,Vols!$AJ113,IF('Forward Curve'!$E$15=DataValidation!$B$4,Vols!$AI113,IF('Forward Curve'!$E$15=DataValidation!$B$5,Vols!$AH113,IF('Forward Curve'!$E$15=DataValidation!$B$7,$AN113,IF('Forward Curve'!$E$15=DataValidation!$B$8,Vols!$AO113,IF('Forward Curve'!$E$15=DataValidation!$B$9,Vols!$AP113,"ERROR")))))))</f>
        <v>5.6154595574699769E-2</v>
      </c>
      <c r="AS113" s="58"/>
      <c r="AU113" s="68">
        <v>108</v>
      </c>
      <c r="AV113" s="70">
        <f t="shared" si="60"/>
        <v>47815</v>
      </c>
      <c r="AW113" s="87">
        <f t="shared" si="46"/>
        <v>1.88463E-2</v>
      </c>
      <c r="AY113" s="2">
        <f t="shared" si="66"/>
        <v>1.8925538333333308E-2</v>
      </c>
      <c r="BA113" s="3">
        <f t="shared" si="67"/>
        <v>1.3925538333333307E-2</v>
      </c>
      <c r="BB113" s="3">
        <f t="shared" si="68"/>
        <v>1.6425538333333309E-2</v>
      </c>
      <c r="BC113" s="3">
        <f t="shared" si="69"/>
        <v>2.1425538333333306E-2</v>
      </c>
      <c r="BD113" s="3">
        <f t="shared" si="70"/>
        <v>2.3925538333333309E-2</v>
      </c>
      <c r="BF113" s="2">
        <f>IF('Forward Curve'!$E$16=DataValidation!$B$11,Vols!BA113,IF('Forward Curve'!$E$16=DataValidation!$B$12,Vols!BB113,IF('Forward Curve'!$E$16=DataValidation!$B$13,Vols!BC113,IF('Forward Curve'!$E$16=DataValidation!$B$14,Vols!BD113,""))))</f>
        <v>2.1425538333333306E-2</v>
      </c>
    </row>
    <row r="114" spans="2:58" x14ac:dyDescent="0.25">
      <c r="B114" s="71">
        <f t="shared" si="52"/>
        <v>47845</v>
      </c>
      <c r="C114" s="78">
        <v>74.89</v>
      </c>
      <c r="D114" s="2"/>
      <c r="E114" s="79">
        <v>1.78104</v>
      </c>
      <c r="F114" s="79">
        <v>1.93292</v>
      </c>
      <c r="G114" s="79">
        <v>1.8786099999999999</v>
      </c>
      <c r="H114" s="80">
        <v>4.69855</v>
      </c>
      <c r="I114" s="83"/>
      <c r="J114" s="106">
        <v>47843</v>
      </c>
      <c r="K114" s="107">
        <v>1.63198</v>
      </c>
      <c r="L114" s="83"/>
      <c r="M114" s="83"/>
      <c r="N114" s="83"/>
      <c r="O114" s="83"/>
      <c r="P114" s="83"/>
      <c r="Q114" s="83"/>
      <c r="R114" s="83"/>
      <c r="S114" s="83"/>
      <c r="U114" s="71">
        <f>'Forward Curve'!$G114</f>
        <v>47845</v>
      </c>
      <c r="V114" s="84">
        <f t="shared" si="61"/>
        <v>0.74890000000000001</v>
      </c>
      <c r="W114" s="58"/>
      <c r="X114" s="58">
        <f t="shared" si="62"/>
        <v>1.7810400000000001E-2</v>
      </c>
      <c r="Y114" s="58">
        <f t="shared" si="63"/>
        <v>1.9329200000000001E-2</v>
      </c>
      <c r="Z114" s="58">
        <f t="shared" si="64"/>
        <v>1.87861E-2</v>
      </c>
      <c r="AA114" s="86">
        <f t="shared" si="65"/>
        <v>4.6985499999999999E-2</v>
      </c>
      <c r="AB114" s="86"/>
      <c r="AC114" s="113">
        <f t="shared" si="57"/>
        <v>44668</v>
      </c>
      <c r="AD114" s="114">
        <f t="shared" si="58"/>
        <v>2.1075999999999998E-3</v>
      </c>
      <c r="AE114" s="113">
        <f t="shared" si="59"/>
        <v>47845</v>
      </c>
      <c r="AF114" s="115">
        <f t="shared" si="56"/>
        <v>1.6319799999999999E-2</v>
      </c>
      <c r="AG114" s="3"/>
      <c r="AH114" s="2">
        <f>IF('Forward Curve'!$E$14=DataValidation!$A$2,Vols!$X114*(1-(SQRT(YEARFRAC($U$6,$U114,2))*(2*$V114))),IF('Forward Curve'!$E$14=DataValidation!$A$3,Vols!$Y114*(1-(SQRT(YEARFRAC($U$6,$U114,2))*(2*$V114))),IF('Forward Curve'!$E$14=DataValidation!$A$5,Vols!$X114*(1-(SQRT(YEARFRAC($U$6,$U114,2))*(2*$V114)))+0.03,IF('Forward Curve'!$E$14=DataValidation!$A$6,Vols!$AF114*(1-(SQRT(YEARFRAC($U$6,$U114,2))*(2*$V114))),IF('Forward Curve'!$E$14=DataValidation!$A$4,Vols!$Z114*(1-(SQRT(YEARFRAC($U$6,$U114,2))*(2*$V114))),IF('Forward Curve'!$E$14=DataValidation!$A$7,Vols!$AY114*(1-(SQRT(YEARFRAC($U$6,$U114,2))*(2*$V114))),""))))))</f>
        <v>-6.2772693617936332E-2</v>
      </c>
      <c r="AI114" s="2">
        <f>IF('Forward Curve'!$E$14=DataValidation!$A$2,Vols!$X114*(1-(SQRT(YEARFRAC($U$6,$U114,2))*(1*$V114))),IF('Forward Curve'!$E$14=DataValidation!$A$3,Vols!$Y114*(1-(SQRT(YEARFRAC($U$6,$U114,2))*(1*$V114))),IF('Forward Curve'!$E$14=DataValidation!$A$5,Vols!$X114*(1-(SQRT(YEARFRAC($U$6,$U114,2))*(1*$V114)))+0.03,IF('Forward Curve'!$E$14=DataValidation!$A$6,Vols!$AF114*(1-(SQRT(YEARFRAC($U$6,$U114,2))*(1*$V114))),IF('Forward Curve'!$E$14=DataValidation!$A$4,Vols!$Z114*(1-(SQRT(YEARFRAC($U$6,$U114,2))*(1*$V114))),IF('Forward Curve'!$E$14=DataValidation!$A$7,Vols!$AY114*(1-(SQRT(YEARFRAC($U$6,$U114,2))*(1*$V114))),""))))))</f>
        <v>-2.2481146808968164E-2</v>
      </c>
      <c r="AJ114" s="2">
        <f>IF('Forward Curve'!$E$14=DataValidation!$A$2,Vols!$X114*(1+(SQRT(YEARFRAC($U$6,$U114,2))*(1*$V114))),IF('Forward Curve'!$E$14=DataValidation!$A$3,Vols!$Y114*(1+(SQRT(YEARFRAC($U$6,$U114,2))*(1*$V114))),IF('Forward Curve'!$E$14=DataValidation!$A$5,Vols!$X114*(1+(SQRT(YEARFRAC($U$6,$U114,2))*(1*$V114)))+0.03,IF('Forward Curve'!$E$14=DataValidation!$A$6,Vols!$AF114*(1+(SQRT(YEARFRAC($U$6,$U114,2))*(1*$V114))),IF('Forward Curve'!$E$14=DataValidation!$A$4,Vols!$Z114*(1+(SQRT(YEARFRAC($U$6,$U114,2))*(1*$V114))),IF('Forward Curve'!$E$14=DataValidation!$A$7,Vols!$AY114*(1+(SQRT(YEARFRAC($U$6,$U114,2))*(1*$V114))),""))))))</f>
        <v>5.8101946808968165E-2</v>
      </c>
      <c r="AK114" s="2">
        <f>IF('Forward Curve'!$E$14=DataValidation!$A$2,Vols!$X114*(1+(SQRT(YEARFRAC($U$6,$U114,2))*(2*$V114))),IF('Forward Curve'!$E$14=DataValidation!$A$3,Vols!$Y114*(1+(SQRT(YEARFRAC($U$6,$U114,2))*(2*$V114))),IF('Forward Curve'!$E$14=DataValidation!$A$5,Vols!$X114*(1+(SQRT(YEARFRAC($U$6,$U114,2))*(2*$V114)))+0.03,IF('Forward Curve'!$E$14=DataValidation!$A$6,Vols!$AF114*(1+(SQRT(YEARFRAC($U$6,$U114,2))*(2*$V114))),IF('Forward Curve'!$E$14=DataValidation!$A$4,Vols!$Z114*(1+(SQRT(YEARFRAC($U$6,$U114,2))*(2*$V114))),IF('Forward Curve'!$E$14=DataValidation!$A$7,Vols!$AY114*(1+(SQRT(YEARFRAC($U$6,$U114,2))*(2*$V114))),""))))))</f>
        <v>9.8393493617936326E-2</v>
      </c>
      <c r="AM114" s="117">
        <f t="shared" si="40"/>
        <v>2.5000000000000001E-2</v>
      </c>
      <c r="AN114" s="2">
        <f>IF('Forward Curve'!$E$14=DataValidation!$A$2,Vols!$AM114,IF('Forward Curve'!$E$14=DataValidation!$A$3,Vols!$AM114+(Vols!$Y114-Vols!$X114),IF('Forward Curve'!$E$14=DataValidation!$A$5,Vols!$AM114+(Vols!$AA114-Vols!$X114),IF('Forward Curve'!$E$14=DataValidation!$A$6,Vols!$AM114+(Vols!$AF114-Vols!$X114),IF('Forward Curve'!$E$14=DataValidation!$A$4,Vols!$AM114+(Vols!$Z114-Vols!$X114),IF('Forward Curve'!$E$14=DataValidation!$A$7,Vols!$AM114+(Vols!$AY114-Vols!$X114)))))))</f>
        <v>2.5000000000000001E-2</v>
      </c>
      <c r="AO114" s="2">
        <f>IF('Forward Curve'!$E$14=DataValidation!$A$2,$X114+0.0025,IF('Forward Curve'!$E$14=DataValidation!$A$3,$Y114+0.0025,IF('Forward Curve'!$E$14=DataValidation!$A$5,Vols!$AA114+0.0025,IF('Forward Curve'!$E$14=DataValidation!$A$6,Vols!$AF114+0.0025,IF('Forward Curve'!$E$14=DataValidation!$A$4,Vols!$Z114+0.0025,IF('Forward Curve'!$E$14=DataValidation!$A$7,Vols!$AY114+0.0025,""))))))</f>
        <v>2.0310399999999999E-2</v>
      </c>
      <c r="AP114" s="2">
        <f>IF('Forward Curve'!$E$14=DataValidation!$A$2,$X114+0.005,IF('Forward Curve'!$E$14=DataValidation!$A$3,$Y114+0.005,IF('Forward Curve'!$E$14=DataValidation!$A$5,Vols!$AA114+0.005,IF('Forward Curve'!$E$14=DataValidation!$A$6,Vols!$AF114+0.005,IF('Forward Curve'!$E$14=DataValidation!$A$4,Vols!$Z114+0.005,IF('Forward Curve'!$E$14=DataValidation!$A$7,Vols!$AY114+0.005,""))))))</f>
        <v>2.2810400000000002E-2</v>
      </c>
      <c r="AR114" s="58">
        <f>IF('Forward Curve'!$E$15=DataValidation!$B$2,Vols!$AK114,IF('Forward Curve'!$E$15=DataValidation!$B$3,Vols!$AJ114,IF('Forward Curve'!$E$15=DataValidation!$B$4,Vols!$AI114,IF('Forward Curve'!$E$15=DataValidation!$B$5,Vols!$AH114,IF('Forward Curve'!$E$15=DataValidation!$B$7,$AN114,IF('Forward Curve'!$E$15=DataValidation!$B$8,Vols!$AO114,IF('Forward Curve'!$E$15=DataValidation!$B$9,Vols!$AP114,"ERROR")))))))</f>
        <v>5.8101946808968165E-2</v>
      </c>
      <c r="AS114" s="58"/>
      <c r="AU114" s="68">
        <v>109</v>
      </c>
      <c r="AV114" s="70">
        <f t="shared" si="60"/>
        <v>47845</v>
      </c>
      <c r="AW114" s="87">
        <f t="shared" si="46"/>
        <v>1.9097699999999999E-2</v>
      </c>
      <c r="AY114" s="2">
        <f t="shared" si="66"/>
        <v>1.8932423333333306E-2</v>
      </c>
      <c r="BA114" s="3">
        <f t="shared" si="67"/>
        <v>1.3932423333333305E-2</v>
      </c>
      <c r="BB114" s="3">
        <f t="shared" si="68"/>
        <v>1.6432423333333307E-2</v>
      </c>
      <c r="BC114" s="3">
        <f t="shared" si="69"/>
        <v>2.1432423333333304E-2</v>
      </c>
      <c r="BD114" s="3">
        <f t="shared" si="70"/>
        <v>2.3932423333333307E-2</v>
      </c>
      <c r="BF114" s="2">
        <f>IF('Forward Curve'!$E$16=DataValidation!$B$11,Vols!BA114,IF('Forward Curve'!$E$16=DataValidation!$B$12,Vols!BB114,IF('Forward Curve'!$E$16=DataValidation!$B$13,Vols!BC114,IF('Forward Curve'!$E$16=DataValidation!$B$14,Vols!BD114,""))))</f>
        <v>2.1432423333333304E-2</v>
      </c>
    </row>
    <row r="115" spans="2:58" x14ac:dyDescent="0.25">
      <c r="B115" s="71">
        <f t="shared" si="52"/>
        <v>47876</v>
      </c>
      <c r="C115" s="78">
        <v>74.86</v>
      </c>
      <c r="D115" s="2"/>
      <c r="E115" s="79">
        <v>1.7897400000000001</v>
      </c>
      <c r="F115" s="79">
        <v>1.93862</v>
      </c>
      <c r="G115" s="79">
        <v>1.88767</v>
      </c>
      <c r="H115" s="80">
        <v>4.7674599999999998</v>
      </c>
      <c r="I115" s="83"/>
      <c r="J115" s="106">
        <v>47876</v>
      </c>
      <c r="K115" s="107">
        <v>1.6491899999999999</v>
      </c>
      <c r="L115" s="83"/>
      <c r="M115" s="83"/>
      <c r="N115" s="83"/>
      <c r="O115" s="83"/>
      <c r="P115" s="83"/>
      <c r="Q115" s="83"/>
      <c r="R115" s="83"/>
      <c r="S115" s="83"/>
      <c r="U115" s="71">
        <f>'Forward Curve'!$G115</f>
        <v>47876</v>
      </c>
      <c r="V115" s="84">
        <f t="shared" si="61"/>
        <v>0.74860000000000004</v>
      </c>
      <c r="W115" s="58"/>
      <c r="X115" s="58">
        <f t="shared" si="62"/>
        <v>1.7897400000000001E-2</v>
      </c>
      <c r="Y115" s="58">
        <f t="shared" si="63"/>
        <v>1.9386199999999999E-2</v>
      </c>
      <c r="Z115" s="58">
        <f t="shared" si="64"/>
        <v>1.88767E-2</v>
      </c>
      <c r="AA115" s="86">
        <f t="shared" si="65"/>
        <v>4.7674599999999998E-2</v>
      </c>
      <c r="AB115" s="86"/>
      <c r="AC115" s="113">
        <f t="shared" si="57"/>
        <v>44669</v>
      </c>
      <c r="AD115" s="114">
        <f t="shared" si="58"/>
        <v>2.1075999999999998E-3</v>
      </c>
      <c r="AE115" s="113">
        <f t="shared" si="59"/>
        <v>47876</v>
      </c>
      <c r="AF115" s="115">
        <f t="shared" si="56"/>
        <v>1.64919E-2</v>
      </c>
      <c r="AG115" s="3"/>
      <c r="AH115" s="2">
        <f>IF('Forward Curve'!$E$14=DataValidation!$A$2,Vols!$X115*(1-(SQRT(YEARFRAC($U$6,$U115,2))*(2*$V115))),IF('Forward Curve'!$E$14=DataValidation!$A$3,Vols!$Y115*(1-(SQRT(YEARFRAC($U$6,$U115,2))*(2*$V115))),IF('Forward Curve'!$E$14=DataValidation!$A$5,Vols!$X115*(1-(SQRT(YEARFRAC($U$6,$U115,2))*(2*$V115)))+0.03,IF('Forward Curve'!$E$14=DataValidation!$A$6,Vols!$AF115*(1-(SQRT(YEARFRAC($U$6,$U115,2))*(2*$V115))),IF('Forward Curve'!$E$14=DataValidation!$A$4,Vols!$Z115*(1-(SQRT(YEARFRAC($U$6,$U115,2))*(2*$V115))),IF('Forward Curve'!$E$14=DataValidation!$A$7,Vols!$AY115*(1-(SQRT(YEARFRAC($U$6,$U115,2))*(2*$V115))),""))))))</f>
        <v>-6.3427918631266039E-2</v>
      </c>
      <c r="AI115" s="2">
        <f>IF('Forward Curve'!$E$14=DataValidation!$A$2,Vols!$X115*(1-(SQRT(YEARFRAC($U$6,$U115,2))*(1*$V115))),IF('Forward Curve'!$E$14=DataValidation!$A$3,Vols!$Y115*(1-(SQRT(YEARFRAC($U$6,$U115,2))*(1*$V115))),IF('Forward Curve'!$E$14=DataValidation!$A$5,Vols!$X115*(1-(SQRT(YEARFRAC($U$6,$U115,2))*(1*$V115)))+0.03,IF('Forward Curve'!$E$14=DataValidation!$A$6,Vols!$AF115*(1-(SQRT(YEARFRAC($U$6,$U115,2))*(1*$V115))),IF('Forward Curve'!$E$14=DataValidation!$A$4,Vols!$Z115*(1-(SQRT(YEARFRAC($U$6,$U115,2))*(1*$V115))),IF('Forward Curve'!$E$14=DataValidation!$A$7,Vols!$AY115*(1-(SQRT(YEARFRAC($U$6,$U115,2))*(1*$V115))),""))))))</f>
        <v>-2.2765259315633019E-2</v>
      </c>
      <c r="AJ115" s="2">
        <f>IF('Forward Curve'!$E$14=DataValidation!$A$2,Vols!$X115*(1+(SQRT(YEARFRAC($U$6,$U115,2))*(1*$V115))),IF('Forward Curve'!$E$14=DataValidation!$A$3,Vols!$Y115*(1+(SQRT(YEARFRAC($U$6,$U115,2))*(1*$V115))),IF('Forward Curve'!$E$14=DataValidation!$A$5,Vols!$X115*(1+(SQRT(YEARFRAC($U$6,$U115,2))*(1*$V115)))+0.03,IF('Forward Curve'!$E$14=DataValidation!$A$6,Vols!$AF115*(1+(SQRT(YEARFRAC($U$6,$U115,2))*(1*$V115))),IF('Forward Curve'!$E$14=DataValidation!$A$4,Vols!$Z115*(1+(SQRT(YEARFRAC($U$6,$U115,2))*(1*$V115))),IF('Forward Curve'!$E$14=DataValidation!$A$7,Vols!$AY115*(1+(SQRT(YEARFRAC($U$6,$U115,2))*(1*$V115))),""))))))</f>
        <v>5.8560059315633024E-2</v>
      </c>
      <c r="AK115" s="2">
        <f>IF('Forward Curve'!$E$14=DataValidation!$A$2,Vols!$X115*(1+(SQRT(YEARFRAC($U$6,$U115,2))*(2*$V115))),IF('Forward Curve'!$E$14=DataValidation!$A$3,Vols!$Y115*(1+(SQRT(YEARFRAC($U$6,$U115,2))*(2*$V115))),IF('Forward Curve'!$E$14=DataValidation!$A$5,Vols!$X115*(1+(SQRT(YEARFRAC($U$6,$U115,2))*(2*$V115)))+0.03,IF('Forward Curve'!$E$14=DataValidation!$A$6,Vols!$AF115*(1+(SQRT(YEARFRAC($U$6,$U115,2))*(2*$V115))),IF('Forward Curve'!$E$14=DataValidation!$A$4,Vols!$Z115*(1+(SQRT(YEARFRAC($U$6,$U115,2))*(2*$V115))),IF('Forward Curve'!$E$14=DataValidation!$A$7,Vols!$AY115*(1+(SQRT(YEARFRAC($U$6,$U115,2))*(2*$V115))),""))))))</f>
        <v>9.9222718631266041E-2</v>
      </c>
      <c r="AM115" s="117">
        <f t="shared" si="40"/>
        <v>2.5000000000000001E-2</v>
      </c>
      <c r="AN115" s="2">
        <f>IF('Forward Curve'!$E$14=DataValidation!$A$2,Vols!$AM115,IF('Forward Curve'!$E$14=DataValidation!$A$3,Vols!$AM115+(Vols!$Y115-Vols!$X115),IF('Forward Curve'!$E$14=DataValidation!$A$5,Vols!$AM115+(Vols!$AA115-Vols!$X115),IF('Forward Curve'!$E$14=DataValidation!$A$6,Vols!$AM115+(Vols!$AF115-Vols!$X115),IF('Forward Curve'!$E$14=DataValidation!$A$4,Vols!$AM115+(Vols!$Z115-Vols!$X115),IF('Forward Curve'!$E$14=DataValidation!$A$7,Vols!$AM115+(Vols!$AY115-Vols!$X115)))))))</f>
        <v>2.5000000000000001E-2</v>
      </c>
      <c r="AO115" s="2">
        <f>IF('Forward Curve'!$E$14=DataValidation!$A$2,$X115+0.0025,IF('Forward Curve'!$E$14=DataValidation!$A$3,$Y115+0.0025,IF('Forward Curve'!$E$14=DataValidation!$A$5,Vols!$AA115+0.0025,IF('Forward Curve'!$E$14=DataValidation!$A$6,Vols!$AF115+0.0025,IF('Forward Curve'!$E$14=DataValidation!$A$4,Vols!$Z115+0.0025,IF('Forward Curve'!$E$14=DataValidation!$A$7,Vols!$AY115+0.0025,""))))))</f>
        <v>2.03974E-2</v>
      </c>
      <c r="AP115" s="2">
        <f>IF('Forward Curve'!$E$14=DataValidation!$A$2,$X115+0.005,IF('Forward Curve'!$E$14=DataValidation!$A$3,$Y115+0.005,IF('Forward Curve'!$E$14=DataValidation!$A$5,Vols!$AA115+0.005,IF('Forward Curve'!$E$14=DataValidation!$A$6,Vols!$AF115+0.005,IF('Forward Curve'!$E$14=DataValidation!$A$4,Vols!$Z115+0.005,IF('Forward Curve'!$E$14=DataValidation!$A$7,Vols!$AY115+0.005,""))))))</f>
        <v>2.2897400000000002E-2</v>
      </c>
      <c r="AR115" s="58">
        <f>IF('Forward Curve'!$E$15=DataValidation!$B$2,Vols!$AK115,IF('Forward Curve'!$E$15=DataValidation!$B$3,Vols!$AJ115,IF('Forward Curve'!$E$15=DataValidation!$B$4,Vols!$AI115,IF('Forward Curve'!$E$15=DataValidation!$B$5,Vols!$AH115,IF('Forward Curve'!$E$15=DataValidation!$B$7,$AN115,IF('Forward Curve'!$E$15=DataValidation!$B$8,Vols!$AO115,IF('Forward Curve'!$E$15=DataValidation!$B$9,Vols!$AP115,"ERROR")))))))</f>
        <v>5.8560059315633024E-2</v>
      </c>
      <c r="AS115" s="58"/>
      <c r="AU115" s="68">
        <v>110</v>
      </c>
      <c r="AV115" s="70">
        <f t="shared" si="60"/>
        <v>47876</v>
      </c>
      <c r="AW115" s="87">
        <f t="shared" si="46"/>
        <v>1.9154999999999998E-2</v>
      </c>
      <c r="AY115" s="2">
        <f t="shared" si="66"/>
        <v>1.8937209166666639E-2</v>
      </c>
      <c r="BA115" s="3">
        <f t="shared" si="67"/>
        <v>1.3937209166666638E-2</v>
      </c>
      <c r="BB115" s="3">
        <f t="shared" si="68"/>
        <v>1.643720916666664E-2</v>
      </c>
      <c r="BC115" s="3">
        <f t="shared" si="69"/>
        <v>2.1437209166666638E-2</v>
      </c>
      <c r="BD115" s="3">
        <f t="shared" si="70"/>
        <v>2.393720916666664E-2</v>
      </c>
      <c r="BF115" s="2">
        <f>IF('Forward Curve'!$E$16=DataValidation!$B$11,Vols!BA115,IF('Forward Curve'!$E$16=DataValidation!$B$12,Vols!BB115,IF('Forward Curve'!$E$16=DataValidation!$B$13,Vols!BC115,IF('Forward Curve'!$E$16=DataValidation!$B$14,Vols!BD115,""))))</f>
        <v>2.1437209166666638E-2</v>
      </c>
    </row>
    <row r="116" spans="2:58" x14ac:dyDescent="0.25">
      <c r="B116" s="71">
        <f t="shared" si="52"/>
        <v>47907</v>
      </c>
      <c r="C116" s="78">
        <v>74.86</v>
      </c>
      <c r="D116" s="2"/>
      <c r="E116" s="79">
        <v>1.7898700000000001</v>
      </c>
      <c r="F116" s="79">
        <v>1.93832</v>
      </c>
      <c r="G116" s="79">
        <v>1.8877699999999999</v>
      </c>
      <c r="H116" s="80">
        <v>4.7656200000000002</v>
      </c>
      <c r="I116" s="83"/>
      <c r="J116" s="106">
        <v>47905</v>
      </c>
      <c r="K116" s="107">
        <v>1.64927</v>
      </c>
      <c r="L116" s="83"/>
      <c r="M116" s="83"/>
      <c r="N116" s="83"/>
      <c r="O116" s="83"/>
      <c r="P116" s="83"/>
      <c r="Q116" s="83"/>
      <c r="R116" s="83"/>
      <c r="S116" s="83"/>
      <c r="U116" s="71">
        <f>'Forward Curve'!$G116</f>
        <v>47907</v>
      </c>
      <c r="V116" s="84">
        <f t="shared" si="61"/>
        <v>0.74860000000000004</v>
      </c>
      <c r="W116" s="58"/>
      <c r="X116" s="58">
        <f t="shared" si="62"/>
        <v>1.78987E-2</v>
      </c>
      <c r="Y116" s="58">
        <f t="shared" si="63"/>
        <v>1.93832E-2</v>
      </c>
      <c r="Z116" s="58">
        <f t="shared" si="64"/>
        <v>1.8877700000000001E-2</v>
      </c>
      <c r="AA116" s="86">
        <f t="shared" si="65"/>
        <v>4.7656200000000003E-2</v>
      </c>
      <c r="AB116" s="86"/>
      <c r="AC116" s="113">
        <f t="shared" si="57"/>
        <v>44670</v>
      </c>
      <c r="AD116" s="114">
        <f t="shared" si="58"/>
        <v>2.1075999999999998E-3</v>
      </c>
      <c r="AE116" s="113">
        <f t="shared" si="59"/>
        <v>47907</v>
      </c>
      <c r="AF116" s="115">
        <f t="shared" si="56"/>
        <v>1.6492699999999999E-2</v>
      </c>
      <c r="AG116" s="3"/>
      <c r="AH116" s="2">
        <f>IF('Forward Curve'!$E$14=DataValidation!$A$2,Vols!$X116*(1-(SQRT(YEARFRAC($U$6,$U116,2))*(2*$V116))),IF('Forward Curve'!$E$14=DataValidation!$A$3,Vols!$Y116*(1-(SQRT(YEARFRAC($U$6,$U116,2))*(2*$V116))),IF('Forward Curve'!$E$14=DataValidation!$A$5,Vols!$X116*(1-(SQRT(YEARFRAC($U$6,$U116,2))*(2*$V116)))+0.03,IF('Forward Curve'!$E$14=DataValidation!$A$6,Vols!$AF116*(1-(SQRT(YEARFRAC($U$6,$U116,2))*(2*$V116))),IF('Forward Curve'!$E$14=DataValidation!$A$4,Vols!$Z116*(1-(SQRT(YEARFRAC($U$6,$U116,2))*(2*$V116))),IF('Forward Curve'!$E$14=DataValidation!$A$7,Vols!$AY116*(1-(SQRT(YEARFRAC($U$6,$U116,2))*(2*$V116))),""))))))</f>
        <v>-6.381180848643532E-2</v>
      </c>
      <c r="AI116" s="2">
        <f>IF('Forward Curve'!$E$14=DataValidation!$A$2,Vols!$X116*(1-(SQRT(YEARFRAC($U$6,$U116,2))*(1*$V116))),IF('Forward Curve'!$E$14=DataValidation!$A$3,Vols!$Y116*(1-(SQRT(YEARFRAC($U$6,$U116,2))*(1*$V116))),IF('Forward Curve'!$E$14=DataValidation!$A$5,Vols!$X116*(1-(SQRT(YEARFRAC($U$6,$U116,2))*(1*$V116)))+0.03,IF('Forward Curve'!$E$14=DataValidation!$A$6,Vols!$AF116*(1-(SQRT(YEARFRAC($U$6,$U116,2))*(1*$V116))),IF('Forward Curve'!$E$14=DataValidation!$A$4,Vols!$Z116*(1-(SQRT(YEARFRAC($U$6,$U116,2))*(1*$V116))),IF('Forward Curve'!$E$14=DataValidation!$A$7,Vols!$AY116*(1-(SQRT(YEARFRAC($U$6,$U116,2))*(1*$V116))),""))))))</f>
        <v>-2.2956554243217662E-2</v>
      </c>
      <c r="AJ116" s="2">
        <f>IF('Forward Curve'!$E$14=DataValidation!$A$2,Vols!$X116*(1+(SQRT(YEARFRAC($U$6,$U116,2))*(1*$V116))),IF('Forward Curve'!$E$14=DataValidation!$A$3,Vols!$Y116*(1+(SQRT(YEARFRAC($U$6,$U116,2))*(1*$V116))),IF('Forward Curve'!$E$14=DataValidation!$A$5,Vols!$X116*(1+(SQRT(YEARFRAC($U$6,$U116,2))*(1*$V116)))+0.03,IF('Forward Curve'!$E$14=DataValidation!$A$6,Vols!$AF116*(1+(SQRT(YEARFRAC($U$6,$U116,2))*(1*$V116))),IF('Forward Curve'!$E$14=DataValidation!$A$4,Vols!$Z116*(1+(SQRT(YEARFRAC($U$6,$U116,2))*(1*$V116))),IF('Forward Curve'!$E$14=DataValidation!$A$7,Vols!$AY116*(1+(SQRT(YEARFRAC($U$6,$U116,2))*(1*$V116))),""))))))</f>
        <v>5.8753954243217665E-2</v>
      </c>
      <c r="AK116" s="2">
        <f>IF('Forward Curve'!$E$14=DataValidation!$A$2,Vols!$X116*(1+(SQRT(YEARFRAC($U$6,$U116,2))*(2*$V116))),IF('Forward Curve'!$E$14=DataValidation!$A$3,Vols!$Y116*(1+(SQRT(YEARFRAC($U$6,$U116,2))*(2*$V116))),IF('Forward Curve'!$E$14=DataValidation!$A$5,Vols!$X116*(1+(SQRT(YEARFRAC($U$6,$U116,2))*(2*$V116)))+0.03,IF('Forward Curve'!$E$14=DataValidation!$A$6,Vols!$AF116*(1+(SQRT(YEARFRAC($U$6,$U116,2))*(2*$V116))),IF('Forward Curve'!$E$14=DataValidation!$A$4,Vols!$Z116*(1+(SQRT(YEARFRAC($U$6,$U116,2))*(2*$V116))),IF('Forward Curve'!$E$14=DataValidation!$A$7,Vols!$AY116*(1+(SQRT(YEARFRAC($U$6,$U116,2))*(2*$V116))),""))))))</f>
        <v>9.9609208486435327E-2</v>
      </c>
      <c r="AM116" s="117">
        <f t="shared" si="40"/>
        <v>2.5000000000000001E-2</v>
      </c>
      <c r="AN116" s="2">
        <f>IF('Forward Curve'!$E$14=DataValidation!$A$2,Vols!$AM116,IF('Forward Curve'!$E$14=DataValidation!$A$3,Vols!$AM116+(Vols!$Y116-Vols!$X116),IF('Forward Curve'!$E$14=DataValidation!$A$5,Vols!$AM116+(Vols!$AA116-Vols!$X116),IF('Forward Curve'!$E$14=DataValidation!$A$6,Vols!$AM116+(Vols!$AF116-Vols!$X116),IF('Forward Curve'!$E$14=DataValidation!$A$4,Vols!$AM116+(Vols!$Z116-Vols!$X116),IF('Forward Curve'!$E$14=DataValidation!$A$7,Vols!$AM116+(Vols!$AY116-Vols!$X116)))))))</f>
        <v>2.5000000000000001E-2</v>
      </c>
      <c r="AO116" s="2">
        <f>IF('Forward Curve'!$E$14=DataValidation!$A$2,$X116+0.0025,IF('Forward Curve'!$E$14=DataValidation!$A$3,$Y116+0.0025,IF('Forward Curve'!$E$14=DataValidation!$A$5,Vols!$AA116+0.0025,IF('Forward Curve'!$E$14=DataValidation!$A$6,Vols!$AF116+0.0025,IF('Forward Curve'!$E$14=DataValidation!$A$4,Vols!$Z116+0.0025,IF('Forward Curve'!$E$14=DataValidation!$A$7,Vols!$AY116+0.0025,""))))))</f>
        <v>2.0398699999999999E-2</v>
      </c>
      <c r="AP116" s="2">
        <f>IF('Forward Curve'!$E$14=DataValidation!$A$2,$X116+0.005,IF('Forward Curve'!$E$14=DataValidation!$A$3,$Y116+0.005,IF('Forward Curve'!$E$14=DataValidation!$A$5,Vols!$AA116+0.005,IF('Forward Curve'!$E$14=DataValidation!$A$6,Vols!$AF116+0.005,IF('Forward Curve'!$E$14=DataValidation!$A$4,Vols!$Z116+0.005,IF('Forward Curve'!$E$14=DataValidation!$A$7,Vols!$AY116+0.005,""))))))</f>
        <v>2.2898700000000001E-2</v>
      </c>
      <c r="AR116" s="58">
        <f>IF('Forward Curve'!$E$15=DataValidation!$B$2,Vols!$AK116,IF('Forward Curve'!$E$15=DataValidation!$B$3,Vols!$AJ116,IF('Forward Curve'!$E$15=DataValidation!$B$4,Vols!$AI116,IF('Forward Curve'!$E$15=DataValidation!$B$5,Vols!$AH116,IF('Forward Curve'!$E$15=DataValidation!$B$7,$AN116,IF('Forward Curve'!$E$15=DataValidation!$B$8,Vols!$AO116,IF('Forward Curve'!$E$15=DataValidation!$B$9,Vols!$AP116,"ERROR")))))))</f>
        <v>5.8753954243217665E-2</v>
      </c>
      <c r="AS116" s="58"/>
      <c r="AU116" s="68">
        <v>111</v>
      </c>
      <c r="AV116" s="70">
        <f t="shared" si="60"/>
        <v>47907</v>
      </c>
      <c r="AW116" s="87">
        <f t="shared" si="46"/>
        <v>1.9155500000000002E-2</v>
      </c>
      <c r="AY116" s="2">
        <f t="shared" si="66"/>
        <v>1.8941521666666641E-2</v>
      </c>
      <c r="BA116" s="3">
        <f t="shared" si="67"/>
        <v>1.394152166666664E-2</v>
      </c>
      <c r="BB116" s="3">
        <f t="shared" si="68"/>
        <v>1.6441521666666643E-2</v>
      </c>
      <c r="BC116" s="3">
        <f t="shared" si="69"/>
        <v>2.144152166666664E-2</v>
      </c>
      <c r="BD116" s="3">
        <f t="shared" si="70"/>
        <v>2.3941521666666642E-2</v>
      </c>
      <c r="BF116" s="2">
        <f>IF('Forward Curve'!$E$16=DataValidation!$B$11,Vols!BA116,IF('Forward Curve'!$E$16=DataValidation!$B$12,Vols!BB116,IF('Forward Curve'!$E$16=DataValidation!$B$13,Vols!BC116,IF('Forward Curve'!$E$16=DataValidation!$B$14,Vols!BD116,""))))</f>
        <v>2.144152166666664E-2</v>
      </c>
    </row>
    <row r="117" spans="2:58" x14ac:dyDescent="0.25">
      <c r="B117" s="71">
        <f t="shared" si="52"/>
        <v>47935</v>
      </c>
      <c r="C117" s="78">
        <v>74.86</v>
      </c>
      <c r="D117" s="2"/>
      <c r="E117" s="79">
        <v>1.78983</v>
      </c>
      <c r="F117" s="79">
        <v>1.9388000000000001</v>
      </c>
      <c r="G117" s="79">
        <v>1.8877200000000001</v>
      </c>
      <c r="H117" s="80">
        <v>4.7671200000000002</v>
      </c>
      <c r="I117" s="83"/>
      <c r="J117" s="106">
        <v>47934</v>
      </c>
      <c r="K117" s="107">
        <v>1.64923</v>
      </c>
      <c r="L117" s="83"/>
      <c r="M117" s="83"/>
      <c r="N117" s="83"/>
      <c r="O117" s="83"/>
      <c r="P117" s="83"/>
      <c r="Q117" s="83"/>
      <c r="R117" s="83"/>
      <c r="S117" s="83"/>
      <c r="U117" s="71">
        <f>'Forward Curve'!$G117</f>
        <v>47935</v>
      </c>
      <c r="V117" s="84">
        <f t="shared" si="61"/>
        <v>0.74860000000000004</v>
      </c>
      <c r="W117" s="58"/>
      <c r="X117" s="58">
        <f t="shared" si="62"/>
        <v>1.7898299999999999E-2</v>
      </c>
      <c r="Y117" s="58">
        <f t="shared" si="63"/>
        <v>1.9388000000000002E-2</v>
      </c>
      <c r="Z117" s="58">
        <f t="shared" si="64"/>
        <v>1.88772E-2</v>
      </c>
      <c r="AA117" s="86">
        <f t="shared" si="65"/>
        <v>4.7671200000000004E-2</v>
      </c>
      <c r="AB117" s="86"/>
      <c r="AC117" s="113">
        <f t="shared" si="57"/>
        <v>44671</v>
      </c>
      <c r="AD117" s="114">
        <f t="shared" si="58"/>
        <v>2.1075999999999998E-3</v>
      </c>
      <c r="AE117" s="113">
        <f t="shared" si="59"/>
        <v>47935</v>
      </c>
      <c r="AF117" s="115">
        <f t="shared" si="56"/>
        <v>1.6492300000000001E-2</v>
      </c>
      <c r="AG117" s="3"/>
      <c r="AH117" s="2">
        <f>IF('Forward Curve'!$E$14=DataValidation!$A$2,Vols!$X117*(1-(SQRT(YEARFRAC($U$6,$U117,2))*(2*$V117))),IF('Forward Curve'!$E$14=DataValidation!$A$3,Vols!$Y117*(1-(SQRT(YEARFRAC($U$6,$U117,2))*(2*$V117))),IF('Forward Curve'!$E$14=DataValidation!$A$5,Vols!$X117*(1-(SQRT(YEARFRAC($U$6,$U117,2))*(2*$V117)))+0.03,IF('Forward Curve'!$E$14=DataValidation!$A$6,Vols!$AF117*(1-(SQRT(YEARFRAC($U$6,$U117,2))*(2*$V117))),IF('Forward Curve'!$E$14=DataValidation!$A$4,Vols!$Z117*(1-(SQRT(YEARFRAC($U$6,$U117,2))*(2*$V117))),IF('Forward Curve'!$E$14=DataValidation!$A$7,Vols!$AY117*(1-(SQRT(YEARFRAC($U$6,$U117,2))*(2*$V117))),""))))))</f>
        <v>-6.4151445785683894E-2</v>
      </c>
      <c r="AI117" s="2">
        <f>IF('Forward Curve'!$E$14=DataValidation!$A$2,Vols!$X117*(1-(SQRT(YEARFRAC($U$6,$U117,2))*(1*$V117))),IF('Forward Curve'!$E$14=DataValidation!$A$3,Vols!$Y117*(1-(SQRT(YEARFRAC($U$6,$U117,2))*(1*$V117))),IF('Forward Curve'!$E$14=DataValidation!$A$5,Vols!$X117*(1-(SQRT(YEARFRAC($U$6,$U117,2))*(1*$V117)))+0.03,IF('Forward Curve'!$E$14=DataValidation!$A$6,Vols!$AF117*(1-(SQRT(YEARFRAC($U$6,$U117,2))*(1*$V117))),IF('Forward Curve'!$E$14=DataValidation!$A$4,Vols!$Z117*(1-(SQRT(YEARFRAC($U$6,$U117,2))*(1*$V117))),IF('Forward Curve'!$E$14=DataValidation!$A$7,Vols!$AY117*(1-(SQRT(YEARFRAC($U$6,$U117,2))*(1*$V117))),""))))))</f>
        <v>-2.3126572892841944E-2</v>
      </c>
      <c r="AJ117" s="2">
        <f>IF('Forward Curve'!$E$14=DataValidation!$A$2,Vols!$X117*(1+(SQRT(YEARFRAC($U$6,$U117,2))*(1*$V117))),IF('Forward Curve'!$E$14=DataValidation!$A$3,Vols!$Y117*(1+(SQRT(YEARFRAC($U$6,$U117,2))*(1*$V117))),IF('Forward Curve'!$E$14=DataValidation!$A$5,Vols!$X117*(1+(SQRT(YEARFRAC($U$6,$U117,2))*(1*$V117)))+0.03,IF('Forward Curve'!$E$14=DataValidation!$A$6,Vols!$AF117*(1+(SQRT(YEARFRAC($U$6,$U117,2))*(1*$V117))),IF('Forward Curve'!$E$14=DataValidation!$A$4,Vols!$Z117*(1+(SQRT(YEARFRAC($U$6,$U117,2))*(1*$V117))),IF('Forward Curve'!$E$14=DataValidation!$A$7,Vols!$AY117*(1+(SQRT(YEARFRAC($U$6,$U117,2))*(1*$V117))),""))))))</f>
        <v>5.8923172892841942E-2</v>
      </c>
      <c r="AK117" s="2">
        <f>IF('Forward Curve'!$E$14=DataValidation!$A$2,Vols!$X117*(1+(SQRT(YEARFRAC($U$6,$U117,2))*(2*$V117))),IF('Forward Curve'!$E$14=DataValidation!$A$3,Vols!$Y117*(1+(SQRT(YEARFRAC($U$6,$U117,2))*(2*$V117))),IF('Forward Curve'!$E$14=DataValidation!$A$5,Vols!$X117*(1+(SQRT(YEARFRAC($U$6,$U117,2))*(2*$V117)))+0.03,IF('Forward Curve'!$E$14=DataValidation!$A$6,Vols!$AF117*(1+(SQRT(YEARFRAC($U$6,$U117,2))*(2*$V117))),IF('Forward Curve'!$E$14=DataValidation!$A$4,Vols!$Z117*(1+(SQRT(YEARFRAC($U$6,$U117,2))*(2*$V117))),IF('Forward Curve'!$E$14=DataValidation!$A$7,Vols!$AY117*(1+(SQRT(YEARFRAC($U$6,$U117,2))*(2*$V117))),""))))))</f>
        <v>9.9948045785683892E-2</v>
      </c>
      <c r="AM117" s="117">
        <f t="shared" si="40"/>
        <v>2.5000000000000001E-2</v>
      </c>
      <c r="AN117" s="2">
        <f>IF('Forward Curve'!$E$14=DataValidation!$A$2,Vols!$AM117,IF('Forward Curve'!$E$14=DataValidation!$A$3,Vols!$AM117+(Vols!$Y117-Vols!$X117),IF('Forward Curve'!$E$14=DataValidation!$A$5,Vols!$AM117+(Vols!$AA117-Vols!$X117),IF('Forward Curve'!$E$14=DataValidation!$A$6,Vols!$AM117+(Vols!$AF117-Vols!$X117),IF('Forward Curve'!$E$14=DataValidation!$A$4,Vols!$AM117+(Vols!$Z117-Vols!$X117),IF('Forward Curve'!$E$14=DataValidation!$A$7,Vols!$AM117+(Vols!$AY117-Vols!$X117)))))))</f>
        <v>2.5000000000000001E-2</v>
      </c>
      <c r="AO117" s="2">
        <f>IF('Forward Curve'!$E$14=DataValidation!$A$2,$X117+0.0025,IF('Forward Curve'!$E$14=DataValidation!$A$3,$Y117+0.0025,IF('Forward Curve'!$E$14=DataValidation!$A$5,Vols!$AA117+0.0025,IF('Forward Curve'!$E$14=DataValidation!$A$6,Vols!$AF117+0.0025,IF('Forward Curve'!$E$14=DataValidation!$A$4,Vols!$Z117+0.0025,IF('Forward Curve'!$E$14=DataValidation!$A$7,Vols!$AY117+0.0025,""))))))</f>
        <v>2.0398299999999998E-2</v>
      </c>
      <c r="AP117" s="2">
        <f>IF('Forward Curve'!$E$14=DataValidation!$A$2,$X117+0.005,IF('Forward Curve'!$E$14=DataValidation!$A$3,$Y117+0.005,IF('Forward Curve'!$E$14=DataValidation!$A$5,Vols!$AA117+0.005,IF('Forward Curve'!$E$14=DataValidation!$A$6,Vols!$AF117+0.005,IF('Forward Curve'!$E$14=DataValidation!$A$4,Vols!$Z117+0.005,IF('Forward Curve'!$E$14=DataValidation!$A$7,Vols!$AY117+0.005,""))))))</f>
        <v>2.28983E-2</v>
      </c>
      <c r="AR117" s="58">
        <f>IF('Forward Curve'!$E$15=DataValidation!$B$2,Vols!$AK117,IF('Forward Curve'!$E$15=DataValidation!$B$3,Vols!$AJ117,IF('Forward Curve'!$E$15=DataValidation!$B$4,Vols!$AI117,IF('Forward Curve'!$E$15=DataValidation!$B$5,Vols!$AH117,IF('Forward Curve'!$E$15=DataValidation!$B$7,$AN117,IF('Forward Curve'!$E$15=DataValidation!$B$8,Vols!$AO117,IF('Forward Curve'!$E$15=DataValidation!$B$9,Vols!$AP117,"ERROR")))))))</f>
        <v>5.8923172892841942E-2</v>
      </c>
      <c r="AS117" s="58"/>
      <c r="AU117" s="68">
        <v>112</v>
      </c>
      <c r="AV117" s="70">
        <f t="shared" si="60"/>
        <v>47935</v>
      </c>
      <c r="AW117" s="87">
        <f t="shared" si="46"/>
        <v>1.9155999999999999E-2</v>
      </c>
      <c r="AY117" s="2">
        <f t="shared" si="66"/>
        <v>1.8945839166666641E-2</v>
      </c>
      <c r="BA117" s="3">
        <f t="shared" si="67"/>
        <v>1.394583916666664E-2</v>
      </c>
      <c r="BB117" s="3">
        <f t="shared" si="68"/>
        <v>1.6445839166666643E-2</v>
      </c>
      <c r="BC117" s="3">
        <f t="shared" si="69"/>
        <v>2.144583916666664E-2</v>
      </c>
      <c r="BD117" s="3">
        <f t="shared" si="70"/>
        <v>2.3945839166666642E-2</v>
      </c>
      <c r="BF117" s="2">
        <f>IF('Forward Curve'!$E$16=DataValidation!$B$11,Vols!BA117,IF('Forward Curve'!$E$16=DataValidation!$B$12,Vols!BB117,IF('Forward Curve'!$E$16=DataValidation!$B$13,Vols!BC117,IF('Forward Curve'!$E$16=DataValidation!$B$14,Vols!BD117,""))))</f>
        <v>2.144583916666664E-2</v>
      </c>
    </row>
    <row r="118" spans="2:58" x14ac:dyDescent="0.25">
      <c r="B118" s="71">
        <f t="shared" si="52"/>
        <v>47966</v>
      </c>
      <c r="C118" s="78">
        <v>74.86</v>
      </c>
      <c r="D118" s="2"/>
      <c r="E118" s="79">
        <v>1.7898700000000001</v>
      </c>
      <c r="F118" s="79">
        <v>1.9389400000000001</v>
      </c>
      <c r="G118" s="79">
        <v>1.8877200000000001</v>
      </c>
      <c r="H118" s="80">
        <v>4.7670599999999999</v>
      </c>
      <c r="I118" s="83"/>
      <c r="J118" s="106">
        <v>47966</v>
      </c>
      <c r="K118" s="107">
        <v>1.64923</v>
      </c>
      <c r="L118" s="83"/>
      <c r="M118" s="83"/>
      <c r="N118" s="83"/>
      <c r="O118" s="83"/>
      <c r="P118" s="83"/>
      <c r="Q118" s="83"/>
      <c r="R118" s="83"/>
      <c r="S118" s="83"/>
      <c r="U118" s="71">
        <f>'Forward Curve'!$G118</f>
        <v>47966</v>
      </c>
      <c r="V118" s="84">
        <f t="shared" si="61"/>
        <v>0.74860000000000004</v>
      </c>
      <c r="W118" s="58"/>
      <c r="X118" s="58">
        <f t="shared" si="62"/>
        <v>1.78987E-2</v>
      </c>
      <c r="Y118" s="58">
        <f t="shared" si="63"/>
        <v>1.9389400000000001E-2</v>
      </c>
      <c r="Z118" s="58">
        <f t="shared" si="64"/>
        <v>1.88772E-2</v>
      </c>
      <c r="AA118" s="86">
        <f t="shared" si="65"/>
        <v>4.76706E-2</v>
      </c>
      <c r="AB118" s="86"/>
      <c r="AC118" s="113">
        <f t="shared" si="57"/>
        <v>44672</v>
      </c>
      <c r="AD118" s="114">
        <f t="shared" si="58"/>
        <v>2.1075999999999998E-3</v>
      </c>
      <c r="AE118" s="113">
        <f t="shared" si="59"/>
        <v>47966</v>
      </c>
      <c r="AF118" s="115">
        <f t="shared" si="56"/>
        <v>1.6492300000000001E-2</v>
      </c>
      <c r="AG118" s="3"/>
      <c r="AH118" s="2">
        <f>IF('Forward Curve'!$E$14=DataValidation!$A$2,Vols!$X118*(1-(SQRT(YEARFRAC($U$6,$U118,2))*(2*$V118))),IF('Forward Curve'!$E$14=DataValidation!$A$3,Vols!$Y118*(1-(SQRT(YEARFRAC($U$6,$U118,2))*(2*$V118))),IF('Forward Curve'!$E$14=DataValidation!$A$5,Vols!$X118*(1-(SQRT(YEARFRAC($U$6,$U118,2))*(2*$V118)))+0.03,IF('Forward Curve'!$E$14=DataValidation!$A$6,Vols!$AF118*(1-(SQRT(YEARFRAC($U$6,$U118,2))*(2*$V118))),IF('Forward Curve'!$E$14=DataValidation!$A$4,Vols!$Z118*(1-(SQRT(YEARFRAC($U$6,$U118,2))*(2*$V118))),IF('Forward Curve'!$E$14=DataValidation!$A$7,Vols!$AY118*(1-(SQRT(YEARFRAC($U$6,$U118,2))*(2*$V118))),""))))))</f>
        <v>-6.4528847589034405E-2</v>
      </c>
      <c r="AI118" s="2">
        <f>IF('Forward Curve'!$E$14=DataValidation!$A$2,Vols!$X118*(1-(SQRT(YEARFRAC($U$6,$U118,2))*(1*$V118))),IF('Forward Curve'!$E$14=DataValidation!$A$3,Vols!$Y118*(1-(SQRT(YEARFRAC($U$6,$U118,2))*(1*$V118))),IF('Forward Curve'!$E$14=DataValidation!$A$5,Vols!$X118*(1-(SQRT(YEARFRAC($U$6,$U118,2))*(1*$V118)))+0.03,IF('Forward Curve'!$E$14=DataValidation!$A$6,Vols!$AF118*(1-(SQRT(YEARFRAC($U$6,$U118,2))*(1*$V118))),IF('Forward Curve'!$E$14=DataValidation!$A$4,Vols!$Z118*(1-(SQRT(YEARFRAC($U$6,$U118,2))*(1*$V118))),IF('Forward Curve'!$E$14=DataValidation!$A$7,Vols!$AY118*(1-(SQRT(YEARFRAC($U$6,$U118,2))*(1*$V118))),""))))))</f>
        <v>-2.3315073794517204E-2</v>
      </c>
      <c r="AJ118" s="2">
        <f>IF('Forward Curve'!$E$14=DataValidation!$A$2,Vols!$X118*(1+(SQRT(YEARFRAC($U$6,$U118,2))*(1*$V118))),IF('Forward Curve'!$E$14=DataValidation!$A$3,Vols!$Y118*(1+(SQRT(YEARFRAC($U$6,$U118,2))*(1*$V118))),IF('Forward Curve'!$E$14=DataValidation!$A$5,Vols!$X118*(1+(SQRT(YEARFRAC($U$6,$U118,2))*(1*$V118)))+0.03,IF('Forward Curve'!$E$14=DataValidation!$A$6,Vols!$AF118*(1+(SQRT(YEARFRAC($U$6,$U118,2))*(1*$V118))),IF('Forward Curve'!$E$14=DataValidation!$A$4,Vols!$Z118*(1+(SQRT(YEARFRAC($U$6,$U118,2))*(1*$V118))),IF('Forward Curve'!$E$14=DataValidation!$A$7,Vols!$AY118*(1+(SQRT(YEARFRAC($U$6,$U118,2))*(1*$V118))),""))))))</f>
        <v>5.9112473794517201E-2</v>
      </c>
      <c r="AK118" s="2">
        <f>IF('Forward Curve'!$E$14=DataValidation!$A$2,Vols!$X118*(1+(SQRT(YEARFRAC($U$6,$U118,2))*(2*$V118))),IF('Forward Curve'!$E$14=DataValidation!$A$3,Vols!$Y118*(1+(SQRT(YEARFRAC($U$6,$U118,2))*(2*$V118))),IF('Forward Curve'!$E$14=DataValidation!$A$5,Vols!$X118*(1+(SQRT(YEARFRAC($U$6,$U118,2))*(2*$V118)))+0.03,IF('Forward Curve'!$E$14=DataValidation!$A$6,Vols!$AF118*(1+(SQRT(YEARFRAC($U$6,$U118,2))*(2*$V118))),IF('Forward Curve'!$E$14=DataValidation!$A$4,Vols!$Z118*(1+(SQRT(YEARFRAC($U$6,$U118,2))*(2*$V118))),IF('Forward Curve'!$E$14=DataValidation!$A$7,Vols!$AY118*(1+(SQRT(YEARFRAC($U$6,$U118,2))*(2*$V118))),""))))))</f>
        <v>0.10032624758903441</v>
      </c>
      <c r="AM118" s="117">
        <f t="shared" si="40"/>
        <v>2.5000000000000001E-2</v>
      </c>
      <c r="AN118" s="2">
        <f>IF('Forward Curve'!$E$14=DataValidation!$A$2,Vols!$AM118,IF('Forward Curve'!$E$14=DataValidation!$A$3,Vols!$AM118+(Vols!$Y118-Vols!$X118),IF('Forward Curve'!$E$14=DataValidation!$A$5,Vols!$AM118+(Vols!$AA118-Vols!$X118),IF('Forward Curve'!$E$14=DataValidation!$A$6,Vols!$AM118+(Vols!$AF118-Vols!$X118),IF('Forward Curve'!$E$14=DataValidation!$A$4,Vols!$AM118+(Vols!$Z118-Vols!$X118),IF('Forward Curve'!$E$14=DataValidation!$A$7,Vols!$AM118+(Vols!$AY118-Vols!$X118)))))))</f>
        <v>2.5000000000000001E-2</v>
      </c>
      <c r="AO118" s="2">
        <f>IF('Forward Curve'!$E$14=DataValidation!$A$2,$X118+0.0025,IF('Forward Curve'!$E$14=DataValidation!$A$3,$Y118+0.0025,IF('Forward Curve'!$E$14=DataValidation!$A$5,Vols!$AA118+0.0025,IF('Forward Curve'!$E$14=DataValidation!$A$6,Vols!$AF118+0.0025,IF('Forward Curve'!$E$14=DataValidation!$A$4,Vols!$Z118+0.0025,IF('Forward Curve'!$E$14=DataValidation!$A$7,Vols!$AY118+0.0025,""))))))</f>
        <v>2.0398699999999999E-2</v>
      </c>
      <c r="AP118" s="2">
        <f>IF('Forward Curve'!$E$14=DataValidation!$A$2,$X118+0.005,IF('Forward Curve'!$E$14=DataValidation!$A$3,$Y118+0.005,IF('Forward Curve'!$E$14=DataValidation!$A$5,Vols!$AA118+0.005,IF('Forward Curve'!$E$14=DataValidation!$A$6,Vols!$AF118+0.005,IF('Forward Curve'!$E$14=DataValidation!$A$4,Vols!$Z118+0.005,IF('Forward Curve'!$E$14=DataValidation!$A$7,Vols!$AY118+0.005,""))))))</f>
        <v>2.2898700000000001E-2</v>
      </c>
      <c r="AR118" s="58">
        <f>IF('Forward Curve'!$E$15=DataValidation!$B$2,Vols!$AK118,IF('Forward Curve'!$E$15=DataValidation!$B$3,Vols!$AJ118,IF('Forward Curve'!$E$15=DataValidation!$B$4,Vols!$AI118,IF('Forward Curve'!$E$15=DataValidation!$B$5,Vols!$AH118,IF('Forward Curve'!$E$15=DataValidation!$B$7,$AN118,IF('Forward Curve'!$E$15=DataValidation!$B$8,Vols!$AO118,IF('Forward Curve'!$E$15=DataValidation!$B$9,Vols!$AP118,"ERROR")))))))</f>
        <v>5.9112473794517201E-2</v>
      </c>
      <c r="AS118" s="58"/>
      <c r="AU118" s="68">
        <v>113</v>
      </c>
      <c r="AV118" s="70">
        <f t="shared" si="60"/>
        <v>47966</v>
      </c>
      <c r="AW118" s="87">
        <f t="shared" si="46"/>
        <v>1.9155500000000002E-2</v>
      </c>
      <c r="AY118" s="2">
        <f t="shared" si="66"/>
        <v>1.8950143333333308E-2</v>
      </c>
      <c r="BA118" s="3">
        <f t="shared" si="67"/>
        <v>1.3950143333333307E-2</v>
      </c>
      <c r="BB118" s="3">
        <f t="shared" si="68"/>
        <v>1.6450143333333309E-2</v>
      </c>
      <c r="BC118" s="3">
        <f t="shared" si="69"/>
        <v>2.1450143333333307E-2</v>
      </c>
      <c r="BD118" s="3">
        <f t="shared" si="70"/>
        <v>2.3950143333333309E-2</v>
      </c>
      <c r="BF118" s="2">
        <f>IF('Forward Curve'!$E$16=DataValidation!$B$11,Vols!BA118,IF('Forward Curve'!$E$16=DataValidation!$B$12,Vols!BB118,IF('Forward Curve'!$E$16=DataValidation!$B$13,Vols!BC118,IF('Forward Curve'!$E$16=DataValidation!$B$14,Vols!BD118,""))))</f>
        <v>2.1450143333333307E-2</v>
      </c>
    </row>
    <row r="119" spans="2:58" x14ac:dyDescent="0.25">
      <c r="B119" s="71">
        <f t="shared" si="52"/>
        <v>47996</v>
      </c>
      <c r="C119" s="78">
        <v>74.86</v>
      </c>
      <c r="D119" s="2"/>
      <c r="E119" s="79">
        <v>1.78983</v>
      </c>
      <c r="F119" s="79">
        <v>1.9388099999999999</v>
      </c>
      <c r="G119" s="79">
        <v>1.8877699999999999</v>
      </c>
      <c r="H119" s="80">
        <v>4.7652200000000002</v>
      </c>
      <c r="I119" s="83"/>
      <c r="J119" s="106">
        <v>47996</v>
      </c>
      <c r="K119" s="107">
        <v>1.64927</v>
      </c>
      <c r="L119" s="83"/>
      <c r="M119" s="83"/>
      <c r="N119" s="83"/>
      <c r="O119" s="83"/>
      <c r="P119" s="83"/>
      <c r="Q119" s="83"/>
      <c r="R119" s="83"/>
      <c r="S119" s="83"/>
      <c r="U119" s="71">
        <f>'Forward Curve'!$G119</f>
        <v>47996</v>
      </c>
      <c r="V119" s="84">
        <f t="shared" si="61"/>
        <v>0.74860000000000004</v>
      </c>
      <c r="W119" s="58"/>
      <c r="X119" s="58">
        <f t="shared" si="62"/>
        <v>1.7898299999999999E-2</v>
      </c>
      <c r="Y119" s="58">
        <f t="shared" si="63"/>
        <v>1.9388099999999998E-2</v>
      </c>
      <c r="Z119" s="58">
        <f t="shared" si="64"/>
        <v>1.8877700000000001E-2</v>
      </c>
      <c r="AA119" s="86">
        <f t="shared" si="65"/>
        <v>4.7652200000000006E-2</v>
      </c>
      <c r="AB119" s="86"/>
      <c r="AC119" s="113">
        <f t="shared" si="57"/>
        <v>44673</v>
      </c>
      <c r="AD119" s="114">
        <f t="shared" si="58"/>
        <v>2.1075999999999998E-3</v>
      </c>
      <c r="AE119" s="113">
        <f t="shared" si="59"/>
        <v>47996</v>
      </c>
      <c r="AF119" s="115">
        <f t="shared" si="56"/>
        <v>1.6492699999999999E-2</v>
      </c>
      <c r="AG119" s="3"/>
      <c r="AH119" s="2">
        <f>IF('Forward Curve'!$E$14=DataValidation!$A$2,Vols!$X119*(1-(SQRT(YEARFRAC($U$6,$U119,2))*(2*$V119))),IF('Forward Curve'!$E$14=DataValidation!$A$3,Vols!$Y119*(1-(SQRT(YEARFRAC($U$6,$U119,2))*(2*$V119))),IF('Forward Curve'!$E$14=DataValidation!$A$5,Vols!$X119*(1-(SQRT(YEARFRAC($U$6,$U119,2))*(2*$V119)))+0.03,IF('Forward Curve'!$E$14=DataValidation!$A$6,Vols!$AF119*(1-(SQRT(YEARFRAC($U$6,$U119,2))*(2*$V119))),IF('Forward Curve'!$E$14=DataValidation!$A$4,Vols!$Z119*(1-(SQRT(YEARFRAC($U$6,$U119,2))*(2*$V119))),IF('Forward Curve'!$E$14=DataValidation!$A$7,Vols!$AY119*(1-(SQRT(YEARFRAC($U$6,$U119,2))*(2*$V119))),""))))))</f>
        <v>-6.4889611896452759E-2</v>
      </c>
      <c r="AI119" s="2">
        <f>IF('Forward Curve'!$E$14=DataValidation!$A$2,Vols!$X119*(1-(SQRT(YEARFRAC($U$6,$U119,2))*(1*$V119))),IF('Forward Curve'!$E$14=DataValidation!$A$3,Vols!$Y119*(1-(SQRT(YEARFRAC($U$6,$U119,2))*(1*$V119))),IF('Forward Curve'!$E$14=DataValidation!$A$5,Vols!$X119*(1-(SQRT(YEARFRAC($U$6,$U119,2))*(1*$V119)))+0.03,IF('Forward Curve'!$E$14=DataValidation!$A$6,Vols!$AF119*(1-(SQRT(YEARFRAC($U$6,$U119,2))*(1*$V119))),IF('Forward Curve'!$E$14=DataValidation!$A$4,Vols!$Z119*(1-(SQRT(YEARFRAC($U$6,$U119,2))*(1*$V119))),IF('Forward Curve'!$E$14=DataValidation!$A$7,Vols!$AY119*(1-(SQRT(YEARFRAC($U$6,$U119,2))*(1*$V119))),""))))))</f>
        <v>-2.349565594822638E-2</v>
      </c>
      <c r="AJ119" s="2">
        <f>IF('Forward Curve'!$E$14=DataValidation!$A$2,Vols!$X119*(1+(SQRT(YEARFRAC($U$6,$U119,2))*(1*$V119))),IF('Forward Curve'!$E$14=DataValidation!$A$3,Vols!$Y119*(1+(SQRT(YEARFRAC($U$6,$U119,2))*(1*$V119))),IF('Forward Curve'!$E$14=DataValidation!$A$5,Vols!$X119*(1+(SQRT(YEARFRAC($U$6,$U119,2))*(1*$V119)))+0.03,IF('Forward Curve'!$E$14=DataValidation!$A$6,Vols!$AF119*(1+(SQRT(YEARFRAC($U$6,$U119,2))*(1*$V119))),IF('Forward Curve'!$E$14=DataValidation!$A$4,Vols!$Z119*(1+(SQRT(YEARFRAC($U$6,$U119,2))*(1*$V119))),IF('Forward Curve'!$E$14=DataValidation!$A$7,Vols!$AY119*(1+(SQRT(YEARFRAC($U$6,$U119,2))*(1*$V119))),""))))))</f>
        <v>5.9292255948226374E-2</v>
      </c>
      <c r="AK119" s="2">
        <f>IF('Forward Curve'!$E$14=DataValidation!$A$2,Vols!$X119*(1+(SQRT(YEARFRAC($U$6,$U119,2))*(2*$V119))),IF('Forward Curve'!$E$14=DataValidation!$A$3,Vols!$Y119*(1+(SQRT(YEARFRAC($U$6,$U119,2))*(2*$V119))),IF('Forward Curve'!$E$14=DataValidation!$A$5,Vols!$X119*(1+(SQRT(YEARFRAC($U$6,$U119,2))*(2*$V119)))+0.03,IF('Forward Curve'!$E$14=DataValidation!$A$6,Vols!$AF119*(1+(SQRT(YEARFRAC($U$6,$U119,2))*(2*$V119))),IF('Forward Curve'!$E$14=DataValidation!$A$4,Vols!$Z119*(1+(SQRT(YEARFRAC($U$6,$U119,2))*(2*$V119))),IF('Forward Curve'!$E$14=DataValidation!$A$7,Vols!$AY119*(1+(SQRT(YEARFRAC($U$6,$U119,2))*(2*$V119))),""))))))</f>
        <v>0.10068621189645276</v>
      </c>
      <c r="AM119" s="117">
        <f t="shared" si="40"/>
        <v>2.5000000000000001E-2</v>
      </c>
      <c r="AN119" s="2">
        <f>IF('Forward Curve'!$E$14=DataValidation!$A$2,Vols!$AM119,IF('Forward Curve'!$E$14=DataValidation!$A$3,Vols!$AM119+(Vols!$Y119-Vols!$X119),IF('Forward Curve'!$E$14=DataValidation!$A$5,Vols!$AM119+(Vols!$AA119-Vols!$X119),IF('Forward Curve'!$E$14=DataValidation!$A$6,Vols!$AM119+(Vols!$AF119-Vols!$X119),IF('Forward Curve'!$E$14=DataValidation!$A$4,Vols!$AM119+(Vols!$Z119-Vols!$X119),IF('Forward Curve'!$E$14=DataValidation!$A$7,Vols!$AM119+(Vols!$AY119-Vols!$X119)))))))</f>
        <v>2.5000000000000001E-2</v>
      </c>
      <c r="AO119" s="2">
        <f>IF('Forward Curve'!$E$14=DataValidation!$A$2,$X119+0.0025,IF('Forward Curve'!$E$14=DataValidation!$A$3,$Y119+0.0025,IF('Forward Curve'!$E$14=DataValidation!$A$5,Vols!$AA119+0.0025,IF('Forward Curve'!$E$14=DataValidation!$A$6,Vols!$AF119+0.0025,IF('Forward Curve'!$E$14=DataValidation!$A$4,Vols!$Z119+0.0025,IF('Forward Curve'!$E$14=DataValidation!$A$7,Vols!$AY119+0.0025,""))))))</f>
        <v>2.0398299999999998E-2</v>
      </c>
      <c r="AP119" s="2">
        <f>IF('Forward Curve'!$E$14=DataValidation!$A$2,$X119+0.005,IF('Forward Curve'!$E$14=DataValidation!$A$3,$Y119+0.005,IF('Forward Curve'!$E$14=DataValidation!$A$5,Vols!$AA119+0.005,IF('Forward Curve'!$E$14=DataValidation!$A$6,Vols!$AF119+0.005,IF('Forward Curve'!$E$14=DataValidation!$A$4,Vols!$Z119+0.005,IF('Forward Curve'!$E$14=DataValidation!$A$7,Vols!$AY119+0.005,""))))))</f>
        <v>2.28983E-2</v>
      </c>
      <c r="AR119" s="58">
        <f>IF('Forward Curve'!$E$15=DataValidation!$B$2,Vols!$AK119,IF('Forward Curve'!$E$15=DataValidation!$B$3,Vols!$AJ119,IF('Forward Curve'!$E$15=DataValidation!$B$4,Vols!$AI119,IF('Forward Curve'!$E$15=DataValidation!$B$5,Vols!$AH119,IF('Forward Curve'!$E$15=DataValidation!$B$7,$AN119,IF('Forward Curve'!$E$15=DataValidation!$B$8,Vols!$AO119,IF('Forward Curve'!$E$15=DataValidation!$B$9,Vols!$AP119,"ERROR")))))))</f>
        <v>5.9292255948226374E-2</v>
      </c>
      <c r="AS119" s="58"/>
      <c r="AU119" s="68">
        <v>114</v>
      </c>
      <c r="AV119" s="70">
        <f t="shared" si="60"/>
        <v>47996</v>
      </c>
      <c r="AW119" s="87">
        <f t="shared" si="46"/>
        <v>1.9154999999999998E-2</v>
      </c>
      <c r="AY119" s="2">
        <f t="shared" si="66"/>
        <v>1.895445666666664E-2</v>
      </c>
      <c r="BA119" s="3">
        <f t="shared" si="67"/>
        <v>1.3954456666666639E-2</v>
      </c>
      <c r="BB119" s="3">
        <f t="shared" si="68"/>
        <v>1.6454456666666641E-2</v>
      </c>
      <c r="BC119" s="3">
        <f t="shared" si="69"/>
        <v>2.1454456666666639E-2</v>
      </c>
      <c r="BD119" s="3">
        <f t="shared" si="70"/>
        <v>2.3954456666666641E-2</v>
      </c>
      <c r="BF119" s="2">
        <f>IF('Forward Curve'!$E$16=DataValidation!$B$11,Vols!BA119,IF('Forward Curve'!$E$16=DataValidation!$B$12,Vols!BB119,IF('Forward Curve'!$E$16=DataValidation!$B$13,Vols!BC119,IF('Forward Curve'!$E$16=DataValidation!$B$14,Vols!BD119,""))))</f>
        <v>2.1454456666666639E-2</v>
      </c>
    </row>
    <row r="120" spans="2:58" x14ac:dyDescent="0.25">
      <c r="B120" s="71">
        <f t="shared" si="52"/>
        <v>48027</v>
      </c>
      <c r="C120" s="78">
        <v>74.86</v>
      </c>
      <c r="D120" s="2"/>
      <c r="E120" s="79">
        <v>1.78996</v>
      </c>
      <c r="F120" s="79">
        <v>1.9392400000000001</v>
      </c>
      <c r="G120" s="79">
        <v>1.8877699999999999</v>
      </c>
      <c r="H120" s="80">
        <v>4.76694</v>
      </c>
      <c r="I120" s="83"/>
      <c r="J120" s="106">
        <v>48025</v>
      </c>
      <c r="K120" s="107">
        <v>1.64927</v>
      </c>
      <c r="L120" s="83"/>
      <c r="M120" s="83"/>
      <c r="N120" s="83"/>
      <c r="O120" s="83"/>
      <c r="P120" s="83"/>
      <c r="Q120" s="83"/>
      <c r="R120" s="83"/>
      <c r="S120" s="83"/>
      <c r="U120" s="71">
        <f>'Forward Curve'!$G120</f>
        <v>48027</v>
      </c>
      <c r="V120" s="84">
        <f t="shared" si="61"/>
        <v>0.74860000000000004</v>
      </c>
      <c r="W120" s="58"/>
      <c r="X120" s="58">
        <f t="shared" si="62"/>
        <v>1.7899600000000002E-2</v>
      </c>
      <c r="Y120" s="58">
        <f t="shared" si="63"/>
        <v>1.9392400000000001E-2</v>
      </c>
      <c r="Z120" s="58">
        <f t="shared" si="64"/>
        <v>1.8877700000000001E-2</v>
      </c>
      <c r="AA120" s="86">
        <f t="shared" si="65"/>
        <v>4.7669400000000001E-2</v>
      </c>
      <c r="AB120" s="86"/>
      <c r="AC120" s="113">
        <f t="shared" si="57"/>
        <v>44674</v>
      </c>
      <c r="AD120" s="114">
        <f t="shared" si="58"/>
        <v>2.1075999999999998E-3</v>
      </c>
      <c r="AE120" s="113">
        <f t="shared" si="59"/>
        <v>48027</v>
      </c>
      <c r="AF120" s="115">
        <f t="shared" si="56"/>
        <v>1.6492699999999999E-2</v>
      </c>
      <c r="AG120" s="3"/>
      <c r="AH120" s="2">
        <f>IF('Forward Curve'!$E$14=DataValidation!$A$2,Vols!$X120*(1-(SQRT(YEARFRAC($U$6,$U120,2))*(2*$V120))),IF('Forward Curve'!$E$14=DataValidation!$A$3,Vols!$Y120*(1-(SQRT(YEARFRAC($U$6,$U120,2))*(2*$V120))),IF('Forward Curve'!$E$14=DataValidation!$A$5,Vols!$X120*(1-(SQRT(YEARFRAC($U$6,$U120,2))*(2*$V120)))+0.03,IF('Forward Curve'!$E$14=DataValidation!$A$6,Vols!$AF120*(1-(SQRT(YEARFRAC($U$6,$U120,2))*(2*$V120))),IF('Forward Curve'!$E$14=DataValidation!$A$4,Vols!$Z120*(1-(SQRT(YEARFRAC($U$6,$U120,2))*(2*$V120))),IF('Forward Curve'!$E$14=DataValidation!$A$7,Vols!$AY120*(1-(SQRT(YEARFRAC($U$6,$U120,2))*(2*$V120))),""))))))</f>
        <v>-6.5266974673607286E-2</v>
      </c>
      <c r="AI120" s="2">
        <f>IF('Forward Curve'!$E$14=DataValidation!$A$2,Vols!$X120*(1-(SQRT(YEARFRAC($U$6,$U120,2))*(1*$V120))),IF('Forward Curve'!$E$14=DataValidation!$A$3,Vols!$Y120*(1-(SQRT(YEARFRAC($U$6,$U120,2))*(1*$V120))),IF('Forward Curve'!$E$14=DataValidation!$A$5,Vols!$X120*(1-(SQRT(YEARFRAC($U$6,$U120,2))*(1*$V120)))+0.03,IF('Forward Curve'!$E$14=DataValidation!$A$6,Vols!$AF120*(1-(SQRT(YEARFRAC($U$6,$U120,2))*(1*$V120))),IF('Forward Curve'!$E$14=DataValidation!$A$4,Vols!$Z120*(1-(SQRT(YEARFRAC($U$6,$U120,2))*(1*$V120))),IF('Forward Curve'!$E$14=DataValidation!$A$7,Vols!$AY120*(1-(SQRT(YEARFRAC($U$6,$U120,2))*(1*$V120))),""))))))</f>
        <v>-2.3683687336803642E-2</v>
      </c>
      <c r="AJ120" s="2">
        <f>IF('Forward Curve'!$E$14=DataValidation!$A$2,Vols!$X120*(1+(SQRT(YEARFRAC($U$6,$U120,2))*(1*$V120))),IF('Forward Curve'!$E$14=DataValidation!$A$3,Vols!$Y120*(1+(SQRT(YEARFRAC($U$6,$U120,2))*(1*$V120))),IF('Forward Curve'!$E$14=DataValidation!$A$5,Vols!$X120*(1+(SQRT(YEARFRAC($U$6,$U120,2))*(1*$V120)))+0.03,IF('Forward Curve'!$E$14=DataValidation!$A$6,Vols!$AF120*(1+(SQRT(YEARFRAC($U$6,$U120,2))*(1*$V120))),IF('Forward Curve'!$E$14=DataValidation!$A$4,Vols!$Z120*(1+(SQRT(YEARFRAC($U$6,$U120,2))*(1*$V120))),IF('Forward Curve'!$E$14=DataValidation!$A$7,Vols!$AY120*(1+(SQRT(YEARFRAC($U$6,$U120,2))*(1*$V120))),""))))))</f>
        <v>5.9482887336803646E-2</v>
      </c>
      <c r="AK120" s="2">
        <f>IF('Forward Curve'!$E$14=DataValidation!$A$2,Vols!$X120*(1+(SQRT(YEARFRAC($U$6,$U120,2))*(2*$V120))),IF('Forward Curve'!$E$14=DataValidation!$A$3,Vols!$Y120*(1+(SQRT(YEARFRAC($U$6,$U120,2))*(2*$V120))),IF('Forward Curve'!$E$14=DataValidation!$A$5,Vols!$X120*(1+(SQRT(YEARFRAC($U$6,$U120,2))*(2*$V120)))+0.03,IF('Forward Curve'!$E$14=DataValidation!$A$6,Vols!$AF120*(1+(SQRT(YEARFRAC($U$6,$U120,2))*(2*$V120))),IF('Forward Curve'!$E$14=DataValidation!$A$4,Vols!$Z120*(1+(SQRT(YEARFRAC($U$6,$U120,2))*(2*$V120))),IF('Forward Curve'!$E$14=DataValidation!$A$7,Vols!$AY120*(1+(SQRT(YEARFRAC($U$6,$U120,2))*(2*$V120))),""))))))</f>
        <v>0.10106617467360729</v>
      </c>
      <c r="AM120" s="117">
        <f t="shared" si="40"/>
        <v>2.5000000000000001E-2</v>
      </c>
      <c r="AN120" s="2">
        <f>IF('Forward Curve'!$E$14=DataValidation!$A$2,Vols!$AM120,IF('Forward Curve'!$E$14=DataValidation!$A$3,Vols!$AM120+(Vols!$Y120-Vols!$X120),IF('Forward Curve'!$E$14=DataValidation!$A$5,Vols!$AM120+(Vols!$AA120-Vols!$X120),IF('Forward Curve'!$E$14=DataValidation!$A$6,Vols!$AM120+(Vols!$AF120-Vols!$X120),IF('Forward Curve'!$E$14=DataValidation!$A$4,Vols!$AM120+(Vols!$Z120-Vols!$X120),IF('Forward Curve'!$E$14=DataValidation!$A$7,Vols!$AM120+(Vols!$AY120-Vols!$X120)))))))</f>
        <v>2.5000000000000001E-2</v>
      </c>
      <c r="AO120" s="2">
        <f>IF('Forward Curve'!$E$14=DataValidation!$A$2,$X120+0.0025,IF('Forward Curve'!$E$14=DataValidation!$A$3,$Y120+0.0025,IF('Forward Curve'!$E$14=DataValidation!$A$5,Vols!$AA120+0.0025,IF('Forward Curve'!$E$14=DataValidation!$A$6,Vols!$AF120+0.0025,IF('Forward Curve'!$E$14=DataValidation!$A$4,Vols!$Z120+0.0025,IF('Forward Curve'!$E$14=DataValidation!$A$7,Vols!$AY120+0.0025,""))))))</f>
        <v>2.03996E-2</v>
      </c>
      <c r="AP120" s="2">
        <f>IF('Forward Curve'!$E$14=DataValidation!$A$2,$X120+0.005,IF('Forward Curve'!$E$14=DataValidation!$A$3,$Y120+0.005,IF('Forward Curve'!$E$14=DataValidation!$A$5,Vols!$AA120+0.005,IF('Forward Curve'!$E$14=DataValidation!$A$6,Vols!$AF120+0.005,IF('Forward Curve'!$E$14=DataValidation!$A$4,Vols!$Z120+0.005,IF('Forward Curve'!$E$14=DataValidation!$A$7,Vols!$AY120+0.005,""))))))</f>
        <v>2.2899600000000003E-2</v>
      </c>
      <c r="AR120" s="58">
        <f>IF('Forward Curve'!$E$15=DataValidation!$B$2,Vols!$AK120,IF('Forward Curve'!$E$15=DataValidation!$B$3,Vols!$AJ120,IF('Forward Curve'!$E$15=DataValidation!$B$4,Vols!$AI120,IF('Forward Curve'!$E$15=DataValidation!$B$5,Vols!$AH120,IF('Forward Curve'!$E$15=DataValidation!$B$7,$AN120,IF('Forward Curve'!$E$15=DataValidation!$B$8,Vols!$AO120,IF('Forward Curve'!$E$15=DataValidation!$B$9,Vols!$AP120,"ERROR")))))))</f>
        <v>5.9482887336803646E-2</v>
      </c>
      <c r="AS120" s="58"/>
      <c r="AU120" s="68">
        <v>115</v>
      </c>
      <c r="AV120" s="70">
        <f t="shared" si="60"/>
        <v>48027</v>
      </c>
      <c r="AW120" s="87">
        <f t="shared" si="46"/>
        <v>1.9155999999999999E-2</v>
      </c>
      <c r="AY120" s="2">
        <f t="shared" si="66"/>
        <v>1.895877416666664E-2</v>
      </c>
      <c r="BA120" s="3">
        <f t="shared" si="67"/>
        <v>1.3958774166666639E-2</v>
      </c>
      <c r="BB120" s="3">
        <f t="shared" si="68"/>
        <v>1.6458774166666641E-2</v>
      </c>
      <c r="BC120" s="3">
        <f t="shared" si="69"/>
        <v>2.1458774166666639E-2</v>
      </c>
      <c r="BD120" s="3">
        <f t="shared" si="70"/>
        <v>2.3958774166666641E-2</v>
      </c>
      <c r="BF120" s="2">
        <f>IF('Forward Curve'!$E$16=DataValidation!$B$11,Vols!BA120,IF('Forward Curve'!$E$16=DataValidation!$B$12,Vols!BB120,IF('Forward Curve'!$E$16=DataValidation!$B$13,Vols!BC120,IF('Forward Curve'!$E$16=DataValidation!$B$14,Vols!BD120,""))))</f>
        <v>2.1458774166666639E-2</v>
      </c>
    </row>
    <row r="121" spans="2:58" x14ac:dyDescent="0.25">
      <c r="B121" s="71">
        <f t="shared" si="52"/>
        <v>48057</v>
      </c>
      <c r="C121" s="78">
        <v>74.86</v>
      </c>
      <c r="D121" s="2"/>
      <c r="E121" s="79">
        <v>1.7899099999999999</v>
      </c>
      <c r="F121" s="79">
        <v>1.9393400000000001</v>
      </c>
      <c r="G121" s="79">
        <v>1.8877200000000001</v>
      </c>
      <c r="H121" s="80">
        <v>4.7668799999999996</v>
      </c>
      <c r="I121" s="83"/>
      <c r="J121" s="106">
        <v>48057</v>
      </c>
      <c r="K121" s="107">
        <v>1.64923</v>
      </c>
      <c r="L121" s="83"/>
      <c r="M121" s="83"/>
      <c r="N121" s="83"/>
      <c r="O121" s="83"/>
      <c r="P121" s="83"/>
      <c r="Q121" s="83"/>
      <c r="R121" s="83"/>
      <c r="S121" s="83"/>
      <c r="U121" s="71">
        <f>'Forward Curve'!$G121</f>
        <v>48057</v>
      </c>
      <c r="V121" s="84">
        <f t="shared" si="61"/>
        <v>0.74860000000000004</v>
      </c>
      <c r="W121" s="58"/>
      <c r="X121" s="58">
        <f t="shared" si="62"/>
        <v>1.7899099999999998E-2</v>
      </c>
      <c r="Y121" s="58">
        <f t="shared" si="63"/>
        <v>1.9393400000000002E-2</v>
      </c>
      <c r="Z121" s="58">
        <f t="shared" si="64"/>
        <v>1.88772E-2</v>
      </c>
      <c r="AA121" s="86">
        <f t="shared" si="65"/>
        <v>4.7668799999999997E-2</v>
      </c>
      <c r="AB121" s="86"/>
      <c r="AC121" s="113">
        <f t="shared" si="57"/>
        <v>44675</v>
      </c>
      <c r="AD121" s="114">
        <f t="shared" si="58"/>
        <v>2.1075999999999998E-3</v>
      </c>
      <c r="AE121" s="113">
        <f t="shared" si="59"/>
        <v>48057</v>
      </c>
      <c r="AF121" s="115">
        <f t="shared" si="56"/>
        <v>1.6492300000000001E-2</v>
      </c>
      <c r="AG121" s="3"/>
      <c r="AH121" s="2">
        <f>IF('Forward Curve'!$E$14=DataValidation!$A$2,Vols!$X121*(1-(SQRT(YEARFRAC($U$6,$U121,2))*(2*$V121))),IF('Forward Curve'!$E$14=DataValidation!$A$3,Vols!$Y121*(1-(SQRT(YEARFRAC($U$6,$U121,2))*(2*$V121))),IF('Forward Curve'!$E$14=DataValidation!$A$5,Vols!$X121*(1-(SQRT(YEARFRAC($U$6,$U121,2))*(2*$V121)))+0.03,IF('Forward Curve'!$E$14=DataValidation!$A$6,Vols!$AF121*(1-(SQRT(YEARFRAC($U$6,$U121,2))*(2*$V121))),IF('Forward Curve'!$E$14=DataValidation!$A$4,Vols!$Z121*(1-(SQRT(YEARFRAC($U$6,$U121,2))*(2*$V121))),IF('Forward Curve'!$E$14=DataValidation!$A$7,Vols!$AY121*(1-(SQRT(YEARFRAC($U$6,$U121,2))*(2*$V121))),""))))))</f>
        <v>-6.5624187242633455E-2</v>
      </c>
      <c r="AI121" s="2">
        <f>IF('Forward Curve'!$E$14=DataValidation!$A$2,Vols!$X121*(1-(SQRT(YEARFRAC($U$6,$U121,2))*(1*$V121))),IF('Forward Curve'!$E$14=DataValidation!$A$3,Vols!$Y121*(1-(SQRT(YEARFRAC($U$6,$U121,2))*(1*$V121))),IF('Forward Curve'!$E$14=DataValidation!$A$5,Vols!$X121*(1-(SQRT(YEARFRAC($U$6,$U121,2))*(1*$V121)))+0.03,IF('Forward Curve'!$E$14=DataValidation!$A$6,Vols!$AF121*(1-(SQRT(YEARFRAC($U$6,$U121,2))*(1*$V121))),IF('Forward Curve'!$E$14=DataValidation!$A$4,Vols!$Z121*(1-(SQRT(YEARFRAC($U$6,$U121,2))*(1*$V121))),IF('Forward Curve'!$E$14=DataValidation!$A$7,Vols!$AY121*(1-(SQRT(YEARFRAC($U$6,$U121,2))*(1*$V121))),""))))))</f>
        <v>-2.3862543621316727E-2</v>
      </c>
      <c r="AJ121" s="2">
        <f>IF('Forward Curve'!$E$14=DataValidation!$A$2,Vols!$X121*(1+(SQRT(YEARFRAC($U$6,$U121,2))*(1*$V121))),IF('Forward Curve'!$E$14=DataValidation!$A$3,Vols!$Y121*(1+(SQRT(YEARFRAC($U$6,$U121,2))*(1*$V121))),IF('Forward Curve'!$E$14=DataValidation!$A$5,Vols!$X121*(1+(SQRT(YEARFRAC($U$6,$U121,2))*(1*$V121)))+0.03,IF('Forward Curve'!$E$14=DataValidation!$A$6,Vols!$AF121*(1+(SQRT(YEARFRAC($U$6,$U121,2))*(1*$V121))),IF('Forward Curve'!$E$14=DataValidation!$A$4,Vols!$Z121*(1+(SQRT(YEARFRAC($U$6,$U121,2))*(1*$V121))),IF('Forward Curve'!$E$14=DataValidation!$A$7,Vols!$AY121*(1+(SQRT(YEARFRAC($U$6,$U121,2))*(1*$V121))),""))))))</f>
        <v>5.9660743621316722E-2</v>
      </c>
      <c r="AK121" s="2">
        <f>IF('Forward Curve'!$E$14=DataValidation!$A$2,Vols!$X121*(1+(SQRT(YEARFRAC($U$6,$U121,2))*(2*$V121))),IF('Forward Curve'!$E$14=DataValidation!$A$3,Vols!$Y121*(1+(SQRT(YEARFRAC($U$6,$U121,2))*(2*$V121))),IF('Forward Curve'!$E$14=DataValidation!$A$5,Vols!$X121*(1+(SQRT(YEARFRAC($U$6,$U121,2))*(2*$V121)))+0.03,IF('Forward Curve'!$E$14=DataValidation!$A$6,Vols!$AF121*(1+(SQRT(YEARFRAC($U$6,$U121,2))*(2*$V121))),IF('Forward Curve'!$E$14=DataValidation!$A$4,Vols!$Z121*(1+(SQRT(YEARFRAC($U$6,$U121,2))*(2*$V121))),IF('Forward Curve'!$E$14=DataValidation!$A$7,Vols!$AY121*(1+(SQRT(YEARFRAC($U$6,$U121,2))*(2*$V121))),""))))))</f>
        <v>0.10142238724263344</v>
      </c>
      <c r="AM121" s="117">
        <f t="shared" ref="AM121:AM125" si="71">AM120</f>
        <v>2.5000000000000001E-2</v>
      </c>
      <c r="AN121" s="2">
        <f>IF('Forward Curve'!$E$14=DataValidation!$A$2,Vols!$AM121,IF('Forward Curve'!$E$14=DataValidation!$A$3,Vols!$AM121+(Vols!$Y121-Vols!$X121),IF('Forward Curve'!$E$14=DataValidation!$A$5,Vols!$AM121+(Vols!$AA121-Vols!$X121),IF('Forward Curve'!$E$14=DataValidation!$A$6,Vols!$AM121+(Vols!$AF121-Vols!$X121),IF('Forward Curve'!$E$14=DataValidation!$A$4,Vols!$AM121+(Vols!$Z121-Vols!$X121),IF('Forward Curve'!$E$14=DataValidation!$A$7,Vols!$AM121+(Vols!$AY121-Vols!$X121)))))))</f>
        <v>2.5000000000000001E-2</v>
      </c>
      <c r="AO121" s="2">
        <f>IF('Forward Curve'!$E$14=DataValidation!$A$2,$X121+0.0025,IF('Forward Curve'!$E$14=DataValidation!$A$3,$Y121+0.0025,IF('Forward Curve'!$E$14=DataValidation!$A$5,Vols!$AA121+0.0025,IF('Forward Curve'!$E$14=DataValidation!$A$6,Vols!$AF121+0.0025,IF('Forward Curve'!$E$14=DataValidation!$A$4,Vols!$Z121+0.0025,IF('Forward Curve'!$E$14=DataValidation!$A$7,Vols!$AY121+0.0025,""))))))</f>
        <v>2.0399099999999996E-2</v>
      </c>
      <c r="AP121" s="2">
        <f>IF('Forward Curve'!$E$14=DataValidation!$A$2,$X121+0.005,IF('Forward Curve'!$E$14=DataValidation!$A$3,$Y121+0.005,IF('Forward Curve'!$E$14=DataValidation!$A$5,Vols!$AA121+0.005,IF('Forward Curve'!$E$14=DataValidation!$A$6,Vols!$AF121+0.005,IF('Forward Curve'!$E$14=DataValidation!$A$4,Vols!$Z121+0.005,IF('Forward Curve'!$E$14=DataValidation!$A$7,Vols!$AY121+0.005,""))))))</f>
        <v>2.2899099999999999E-2</v>
      </c>
      <c r="AR121" s="58">
        <f>IF('Forward Curve'!$E$15=DataValidation!$B$2,Vols!$AK121,IF('Forward Curve'!$E$15=DataValidation!$B$3,Vols!$AJ121,IF('Forward Curve'!$E$15=DataValidation!$B$4,Vols!$AI121,IF('Forward Curve'!$E$15=DataValidation!$B$5,Vols!$AH121,IF('Forward Curve'!$E$15=DataValidation!$B$7,$AN121,IF('Forward Curve'!$E$15=DataValidation!$B$8,Vols!$AO121,IF('Forward Curve'!$E$15=DataValidation!$B$9,Vols!$AP121,"ERROR")))))))</f>
        <v>5.9660743621316722E-2</v>
      </c>
      <c r="AS121" s="58"/>
      <c r="AU121" s="68">
        <v>116</v>
      </c>
      <c r="AV121" s="70">
        <f t="shared" si="60"/>
        <v>48057</v>
      </c>
      <c r="AW121" s="87">
        <f t="shared" si="46"/>
        <v>1.9155999999999999E-2</v>
      </c>
      <c r="AY121" s="2">
        <f t="shared" si="66"/>
        <v>1.8963087499999972E-2</v>
      </c>
      <c r="BA121" s="3">
        <f t="shared" si="67"/>
        <v>1.3963087499999971E-2</v>
      </c>
      <c r="BB121" s="3">
        <f t="shared" si="68"/>
        <v>1.6463087499999973E-2</v>
      </c>
      <c r="BC121" s="3">
        <f t="shared" si="69"/>
        <v>2.1463087499999971E-2</v>
      </c>
      <c r="BD121" s="3">
        <f t="shared" si="70"/>
        <v>2.3963087499999973E-2</v>
      </c>
      <c r="BF121" s="2">
        <f>IF('Forward Curve'!$E$16=DataValidation!$B$11,Vols!BA121,IF('Forward Curve'!$E$16=DataValidation!$B$12,Vols!BB121,IF('Forward Curve'!$E$16=DataValidation!$B$13,Vols!BC121,IF('Forward Curve'!$E$16=DataValidation!$B$14,Vols!BD121,""))))</f>
        <v>2.1463087499999971E-2</v>
      </c>
    </row>
    <row r="122" spans="2:58" x14ac:dyDescent="0.25">
      <c r="B122" s="71">
        <f t="shared" si="52"/>
        <v>48088</v>
      </c>
      <c r="C122" s="78">
        <v>74.86</v>
      </c>
      <c r="D122" s="2"/>
      <c r="E122" s="79">
        <v>1.78983</v>
      </c>
      <c r="F122" s="79">
        <v>1.9389000000000001</v>
      </c>
      <c r="G122" s="79">
        <v>1.8877699999999999</v>
      </c>
      <c r="H122" s="80">
        <v>4.7648099999999998</v>
      </c>
      <c r="I122" s="83"/>
      <c r="J122" s="106">
        <v>48087</v>
      </c>
      <c r="K122" s="107">
        <v>1.64927</v>
      </c>
      <c r="L122" s="83"/>
      <c r="M122" s="83"/>
      <c r="N122" s="83"/>
      <c r="O122" s="83"/>
      <c r="P122" s="83"/>
      <c r="Q122" s="83"/>
      <c r="R122" s="83"/>
      <c r="S122" s="83"/>
      <c r="U122" s="71">
        <f>'Forward Curve'!$G122</f>
        <v>48088</v>
      </c>
      <c r="V122" s="84">
        <f t="shared" si="61"/>
        <v>0.74860000000000004</v>
      </c>
      <c r="W122" s="58"/>
      <c r="X122" s="58">
        <f t="shared" si="62"/>
        <v>1.7898299999999999E-2</v>
      </c>
      <c r="Y122" s="58">
        <f t="shared" si="63"/>
        <v>1.9389E-2</v>
      </c>
      <c r="Z122" s="58">
        <f t="shared" si="64"/>
        <v>1.8877700000000001E-2</v>
      </c>
      <c r="AA122" s="86">
        <f t="shared" si="65"/>
        <v>4.7648099999999999E-2</v>
      </c>
      <c r="AB122" s="86"/>
      <c r="AC122" s="113">
        <f t="shared" si="57"/>
        <v>44676</v>
      </c>
      <c r="AD122" s="114">
        <f t="shared" si="58"/>
        <v>2.1075999999999998E-3</v>
      </c>
      <c r="AE122" s="113">
        <f t="shared" si="59"/>
        <v>48088</v>
      </c>
      <c r="AF122" s="115">
        <f t="shared" si="56"/>
        <v>1.6492699999999999E-2</v>
      </c>
      <c r="AG122" s="3"/>
      <c r="AH122" s="2">
        <f>IF('Forward Curve'!$E$14=DataValidation!$A$2,Vols!$X122*(1-(SQRT(YEARFRAC($U$6,$U122,2))*(2*$V122))),IF('Forward Curve'!$E$14=DataValidation!$A$3,Vols!$Y122*(1-(SQRT(YEARFRAC($U$6,$U122,2))*(2*$V122))),IF('Forward Curve'!$E$14=DataValidation!$A$5,Vols!$X122*(1-(SQRT(YEARFRAC($U$6,$U122,2))*(2*$V122)))+0.03,IF('Forward Curve'!$E$14=DataValidation!$A$6,Vols!$AF122*(1-(SQRT(YEARFRAC($U$6,$U122,2))*(2*$V122))),IF('Forward Curve'!$E$14=DataValidation!$A$4,Vols!$Z122*(1-(SQRT(YEARFRAC($U$6,$U122,2))*(2*$V122))),IF('Forward Curve'!$E$14=DataValidation!$A$7,Vols!$AY122*(1-(SQRT(YEARFRAC($U$6,$U122,2))*(2*$V122))),""))))))</f>
        <v>-6.5990626994849227E-2</v>
      </c>
      <c r="AI122" s="2">
        <f>IF('Forward Curve'!$E$14=DataValidation!$A$2,Vols!$X122*(1-(SQRT(YEARFRAC($U$6,$U122,2))*(1*$V122))),IF('Forward Curve'!$E$14=DataValidation!$A$3,Vols!$Y122*(1-(SQRT(YEARFRAC($U$6,$U122,2))*(1*$V122))),IF('Forward Curve'!$E$14=DataValidation!$A$5,Vols!$X122*(1-(SQRT(YEARFRAC($U$6,$U122,2))*(1*$V122)))+0.03,IF('Forward Curve'!$E$14=DataValidation!$A$6,Vols!$AF122*(1-(SQRT(YEARFRAC($U$6,$U122,2))*(1*$V122))),IF('Forward Curve'!$E$14=DataValidation!$A$4,Vols!$Z122*(1-(SQRT(YEARFRAC($U$6,$U122,2))*(1*$V122))),IF('Forward Curve'!$E$14=DataValidation!$A$7,Vols!$AY122*(1-(SQRT(YEARFRAC($U$6,$U122,2))*(1*$V122))),""))))))</f>
        <v>-2.4046163497424614E-2</v>
      </c>
      <c r="AJ122" s="2">
        <f>IF('Forward Curve'!$E$14=DataValidation!$A$2,Vols!$X122*(1+(SQRT(YEARFRAC($U$6,$U122,2))*(1*$V122))),IF('Forward Curve'!$E$14=DataValidation!$A$3,Vols!$Y122*(1+(SQRT(YEARFRAC($U$6,$U122,2))*(1*$V122))),IF('Forward Curve'!$E$14=DataValidation!$A$5,Vols!$X122*(1+(SQRT(YEARFRAC($U$6,$U122,2))*(1*$V122)))+0.03,IF('Forward Curve'!$E$14=DataValidation!$A$6,Vols!$AF122*(1+(SQRT(YEARFRAC($U$6,$U122,2))*(1*$V122))),IF('Forward Curve'!$E$14=DataValidation!$A$4,Vols!$Z122*(1+(SQRT(YEARFRAC($U$6,$U122,2))*(1*$V122))),IF('Forward Curve'!$E$14=DataValidation!$A$7,Vols!$AY122*(1+(SQRT(YEARFRAC($U$6,$U122,2))*(1*$V122))),""))))))</f>
        <v>5.9842763497424609E-2</v>
      </c>
      <c r="AK122" s="2">
        <f>IF('Forward Curve'!$E$14=DataValidation!$A$2,Vols!$X122*(1+(SQRT(YEARFRAC($U$6,$U122,2))*(2*$V122))),IF('Forward Curve'!$E$14=DataValidation!$A$3,Vols!$Y122*(1+(SQRT(YEARFRAC($U$6,$U122,2))*(2*$V122))),IF('Forward Curve'!$E$14=DataValidation!$A$5,Vols!$X122*(1+(SQRT(YEARFRAC($U$6,$U122,2))*(2*$V122)))+0.03,IF('Forward Curve'!$E$14=DataValidation!$A$6,Vols!$AF122*(1+(SQRT(YEARFRAC($U$6,$U122,2))*(2*$V122))),IF('Forward Curve'!$E$14=DataValidation!$A$4,Vols!$Z122*(1+(SQRT(YEARFRAC($U$6,$U122,2))*(2*$V122))),IF('Forward Curve'!$E$14=DataValidation!$A$7,Vols!$AY122*(1+(SQRT(YEARFRAC($U$6,$U122,2))*(2*$V122))),""))))))</f>
        <v>0.10178722699484923</v>
      </c>
      <c r="AM122" s="117">
        <f t="shared" si="71"/>
        <v>2.5000000000000001E-2</v>
      </c>
      <c r="AN122" s="2">
        <f>IF('Forward Curve'!$E$14=DataValidation!$A$2,Vols!$AM122,IF('Forward Curve'!$E$14=DataValidation!$A$3,Vols!$AM122+(Vols!$Y122-Vols!$X122),IF('Forward Curve'!$E$14=DataValidation!$A$5,Vols!$AM122+(Vols!$AA122-Vols!$X122),IF('Forward Curve'!$E$14=DataValidation!$A$6,Vols!$AM122+(Vols!$AF122-Vols!$X122),IF('Forward Curve'!$E$14=DataValidation!$A$4,Vols!$AM122+(Vols!$Z122-Vols!$X122),IF('Forward Curve'!$E$14=DataValidation!$A$7,Vols!$AM122+(Vols!$AY122-Vols!$X122)))))))</f>
        <v>2.5000000000000001E-2</v>
      </c>
      <c r="AO122" s="2">
        <f>IF('Forward Curve'!$E$14=DataValidation!$A$2,$X122+0.0025,IF('Forward Curve'!$E$14=DataValidation!$A$3,$Y122+0.0025,IF('Forward Curve'!$E$14=DataValidation!$A$5,Vols!$AA122+0.0025,IF('Forward Curve'!$E$14=DataValidation!$A$6,Vols!$AF122+0.0025,IF('Forward Curve'!$E$14=DataValidation!$A$4,Vols!$Z122+0.0025,IF('Forward Curve'!$E$14=DataValidation!$A$7,Vols!$AY122+0.0025,""))))))</f>
        <v>2.0398299999999998E-2</v>
      </c>
      <c r="AP122" s="2">
        <f>IF('Forward Curve'!$E$14=DataValidation!$A$2,$X122+0.005,IF('Forward Curve'!$E$14=DataValidation!$A$3,$Y122+0.005,IF('Forward Curve'!$E$14=DataValidation!$A$5,Vols!$AA122+0.005,IF('Forward Curve'!$E$14=DataValidation!$A$6,Vols!$AF122+0.005,IF('Forward Curve'!$E$14=DataValidation!$A$4,Vols!$Z122+0.005,IF('Forward Curve'!$E$14=DataValidation!$A$7,Vols!$AY122+0.005,""))))))</f>
        <v>2.28983E-2</v>
      </c>
      <c r="AR122" s="58">
        <f>IF('Forward Curve'!$E$15=DataValidation!$B$2,Vols!$AK122,IF('Forward Curve'!$E$15=DataValidation!$B$3,Vols!$AJ122,IF('Forward Curve'!$E$15=DataValidation!$B$4,Vols!$AI122,IF('Forward Curve'!$E$15=DataValidation!$B$5,Vols!$AH122,IF('Forward Curve'!$E$15=DataValidation!$B$7,$AN122,IF('Forward Curve'!$E$15=DataValidation!$B$8,Vols!$AO122,IF('Forward Curve'!$E$15=DataValidation!$B$9,Vols!$AP122,"ERROR")))))))</f>
        <v>5.9842763497424609E-2</v>
      </c>
      <c r="AS122" s="58"/>
      <c r="AU122" s="68">
        <v>117</v>
      </c>
      <c r="AV122" s="70">
        <f t="shared" si="60"/>
        <v>48088</v>
      </c>
      <c r="AW122" s="87">
        <f t="shared" si="46"/>
        <v>1.9154500000000001E-2</v>
      </c>
      <c r="AY122" s="2">
        <f t="shared" si="66"/>
        <v>1.8967400833333307E-2</v>
      </c>
      <c r="BA122" s="3">
        <f t="shared" si="67"/>
        <v>1.3967400833333306E-2</v>
      </c>
      <c r="BB122" s="3">
        <f t="shared" si="68"/>
        <v>1.6467400833333309E-2</v>
      </c>
      <c r="BC122" s="3">
        <f t="shared" si="69"/>
        <v>2.1467400833333306E-2</v>
      </c>
      <c r="BD122" s="3">
        <f t="shared" si="70"/>
        <v>2.3967400833333308E-2</v>
      </c>
      <c r="BF122" s="2">
        <f>IF('Forward Curve'!$E$16=DataValidation!$B$11,Vols!BA122,IF('Forward Curve'!$E$16=DataValidation!$B$12,Vols!BB122,IF('Forward Curve'!$E$16=DataValidation!$B$13,Vols!BC122,IF('Forward Curve'!$E$16=DataValidation!$B$14,Vols!BD122,""))))</f>
        <v>2.1467400833333306E-2</v>
      </c>
    </row>
    <row r="123" spans="2:58" x14ac:dyDescent="0.25">
      <c r="B123" s="71">
        <f t="shared" si="52"/>
        <v>48119</v>
      </c>
      <c r="C123" s="78">
        <v>74.86</v>
      </c>
      <c r="D123" s="2"/>
      <c r="E123" s="79">
        <v>1.7899099999999999</v>
      </c>
      <c r="F123" s="79">
        <v>1.9394</v>
      </c>
      <c r="G123" s="79">
        <v>1.8877699999999999</v>
      </c>
      <c r="H123" s="80">
        <v>4.7667599999999997</v>
      </c>
      <c r="I123" s="83"/>
      <c r="J123" s="106">
        <v>48117</v>
      </c>
      <c r="K123" s="107">
        <v>1.64927</v>
      </c>
      <c r="L123" s="83"/>
      <c r="M123" s="83"/>
      <c r="N123" s="83"/>
      <c r="O123" s="83"/>
      <c r="P123" s="83"/>
      <c r="Q123" s="83"/>
      <c r="R123" s="83"/>
      <c r="S123" s="83"/>
      <c r="U123" s="71">
        <f>'Forward Curve'!$G123</f>
        <v>48119</v>
      </c>
      <c r="V123" s="84">
        <f t="shared" si="61"/>
        <v>0.74860000000000004</v>
      </c>
      <c r="W123" s="58"/>
      <c r="X123" s="58">
        <f t="shared" si="62"/>
        <v>1.7899099999999998E-2</v>
      </c>
      <c r="Y123" s="58">
        <f t="shared" si="63"/>
        <v>1.9394000000000002E-2</v>
      </c>
      <c r="Z123" s="58">
        <f t="shared" si="64"/>
        <v>1.8877700000000001E-2</v>
      </c>
      <c r="AA123" s="86">
        <f t="shared" si="65"/>
        <v>4.7667599999999997E-2</v>
      </c>
      <c r="AB123" s="86"/>
      <c r="AC123" s="113">
        <f t="shared" si="57"/>
        <v>44677</v>
      </c>
      <c r="AD123" s="114">
        <f t="shared" si="58"/>
        <v>2.1075999999999998E-3</v>
      </c>
      <c r="AE123" s="113">
        <f t="shared" si="59"/>
        <v>48119</v>
      </c>
      <c r="AF123" s="115">
        <f t="shared" si="56"/>
        <v>1.6492699999999999E-2</v>
      </c>
      <c r="AG123" s="3"/>
      <c r="AH123" s="2">
        <f>IF('Forward Curve'!$E$14=DataValidation!$A$2,Vols!$X123*(1-(SQRT(YEARFRAC($U$6,$U123,2))*(2*$V123))),IF('Forward Curve'!$E$14=DataValidation!$A$3,Vols!$Y123*(1-(SQRT(YEARFRAC($U$6,$U123,2))*(2*$V123))),IF('Forward Curve'!$E$14=DataValidation!$A$5,Vols!$X123*(1-(SQRT(YEARFRAC($U$6,$U123,2))*(2*$V123)))+0.03,IF('Forward Curve'!$E$14=DataValidation!$A$6,Vols!$AF123*(1-(SQRT(YEARFRAC($U$6,$U123,2))*(2*$V123))),IF('Forward Curve'!$E$14=DataValidation!$A$4,Vols!$Z123*(1-(SQRT(YEARFRAC($U$6,$U123,2))*(2*$V123))),IF('Forward Curve'!$E$14=DataValidation!$A$7,Vols!$AY123*(1-(SQRT(YEARFRAC($U$6,$U123,2))*(2*$V123))),""))))))</f>
        <v>-6.6361346560674564E-2</v>
      </c>
      <c r="AI123" s="2">
        <f>IF('Forward Curve'!$E$14=DataValidation!$A$2,Vols!$X123*(1-(SQRT(YEARFRAC($U$6,$U123,2))*(1*$V123))),IF('Forward Curve'!$E$14=DataValidation!$A$3,Vols!$Y123*(1-(SQRT(YEARFRAC($U$6,$U123,2))*(1*$V123))),IF('Forward Curve'!$E$14=DataValidation!$A$5,Vols!$X123*(1-(SQRT(YEARFRAC($U$6,$U123,2))*(1*$V123)))+0.03,IF('Forward Curve'!$E$14=DataValidation!$A$6,Vols!$AF123*(1-(SQRT(YEARFRAC($U$6,$U123,2))*(1*$V123))),IF('Forward Curve'!$E$14=DataValidation!$A$4,Vols!$Z123*(1-(SQRT(YEARFRAC($U$6,$U123,2))*(1*$V123))),IF('Forward Curve'!$E$14=DataValidation!$A$7,Vols!$AY123*(1-(SQRT(YEARFRAC($U$6,$U123,2))*(1*$V123))),""))))))</f>
        <v>-2.4231123280337285E-2</v>
      </c>
      <c r="AJ123" s="2">
        <f>IF('Forward Curve'!$E$14=DataValidation!$A$2,Vols!$X123*(1+(SQRT(YEARFRAC($U$6,$U123,2))*(1*$V123))),IF('Forward Curve'!$E$14=DataValidation!$A$3,Vols!$Y123*(1+(SQRT(YEARFRAC($U$6,$U123,2))*(1*$V123))),IF('Forward Curve'!$E$14=DataValidation!$A$5,Vols!$X123*(1+(SQRT(YEARFRAC($U$6,$U123,2))*(1*$V123)))+0.03,IF('Forward Curve'!$E$14=DataValidation!$A$6,Vols!$AF123*(1+(SQRT(YEARFRAC($U$6,$U123,2))*(1*$V123))),IF('Forward Curve'!$E$14=DataValidation!$A$4,Vols!$Z123*(1+(SQRT(YEARFRAC($U$6,$U123,2))*(1*$V123))),IF('Forward Curve'!$E$14=DataValidation!$A$7,Vols!$AY123*(1+(SQRT(YEARFRAC($U$6,$U123,2))*(1*$V123))),""))))))</f>
        <v>6.0029323280337277E-2</v>
      </c>
      <c r="AK123" s="2">
        <f>IF('Forward Curve'!$E$14=DataValidation!$A$2,Vols!$X123*(1+(SQRT(YEARFRAC($U$6,$U123,2))*(2*$V123))),IF('Forward Curve'!$E$14=DataValidation!$A$3,Vols!$Y123*(1+(SQRT(YEARFRAC($U$6,$U123,2))*(2*$V123))),IF('Forward Curve'!$E$14=DataValidation!$A$5,Vols!$X123*(1+(SQRT(YEARFRAC($U$6,$U123,2))*(2*$V123)))+0.03,IF('Forward Curve'!$E$14=DataValidation!$A$6,Vols!$AF123*(1+(SQRT(YEARFRAC($U$6,$U123,2))*(2*$V123))),IF('Forward Curve'!$E$14=DataValidation!$A$4,Vols!$Z123*(1+(SQRT(YEARFRAC($U$6,$U123,2))*(2*$V123))),IF('Forward Curve'!$E$14=DataValidation!$A$7,Vols!$AY123*(1+(SQRT(YEARFRAC($U$6,$U123,2))*(2*$V123))),""))))))</f>
        <v>0.10215954656067457</v>
      </c>
      <c r="AM123" s="117">
        <f t="shared" si="71"/>
        <v>2.5000000000000001E-2</v>
      </c>
      <c r="AN123" s="2">
        <f>IF('Forward Curve'!$E$14=DataValidation!$A$2,Vols!$AM123,IF('Forward Curve'!$E$14=DataValidation!$A$3,Vols!$AM123+(Vols!$Y123-Vols!$X123),IF('Forward Curve'!$E$14=DataValidation!$A$5,Vols!$AM123+(Vols!$AA123-Vols!$X123),IF('Forward Curve'!$E$14=DataValidation!$A$6,Vols!$AM123+(Vols!$AF123-Vols!$X123),IF('Forward Curve'!$E$14=DataValidation!$A$4,Vols!$AM123+(Vols!$Z123-Vols!$X123),IF('Forward Curve'!$E$14=DataValidation!$A$7,Vols!$AM123+(Vols!$AY123-Vols!$X123)))))))</f>
        <v>2.5000000000000001E-2</v>
      </c>
      <c r="AO123" s="2">
        <f>IF('Forward Curve'!$E$14=DataValidation!$A$2,$X123+0.0025,IF('Forward Curve'!$E$14=DataValidation!$A$3,$Y123+0.0025,IF('Forward Curve'!$E$14=DataValidation!$A$5,Vols!$AA123+0.0025,IF('Forward Curve'!$E$14=DataValidation!$A$6,Vols!$AF123+0.0025,IF('Forward Curve'!$E$14=DataValidation!$A$4,Vols!$Z123+0.0025,IF('Forward Curve'!$E$14=DataValidation!$A$7,Vols!$AY123+0.0025,""))))))</f>
        <v>2.0399099999999996E-2</v>
      </c>
      <c r="AP123" s="2">
        <f>IF('Forward Curve'!$E$14=DataValidation!$A$2,$X123+0.005,IF('Forward Curve'!$E$14=DataValidation!$A$3,$Y123+0.005,IF('Forward Curve'!$E$14=DataValidation!$A$5,Vols!$AA123+0.005,IF('Forward Curve'!$E$14=DataValidation!$A$6,Vols!$AF123+0.005,IF('Forward Curve'!$E$14=DataValidation!$A$4,Vols!$Z123+0.005,IF('Forward Curve'!$E$14=DataValidation!$A$7,Vols!$AY123+0.005,""))))))</f>
        <v>2.2899099999999999E-2</v>
      </c>
      <c r="AR123" s="58">
        <f>IF('Forward Curve'!$E$15=DataValidation!$B$2,Vols!$AK123,IF('Forward Curve'!$E$15=DataValidation!$B$3,Vols!$AJ123,IF('Forward Curve'!$E$15=DataValidation!$B$4,Vols!$AI123,IF('Forward Curve'!$E$15=DataValidation!$B$5,Vols!$AH123,IF('Forward Curve'!$E$15=DataValidation!$B$7,$AN123,IF('Forward Curve'!$E$15=DataValidation!$B$8,Vols!$AO123,IF('Forward Curve'!$E$15=DataValidation!$B$9,Vols!$AP123,"ERROR")))))))</f>
        <v>6.0029323280337277E-2</v>
      </c>
      <c r="AS123" s="58"/>
      <c r="AU123" s="68">
        <v>118</v>
      </c>
      <c r="AV123" s="70">
        <f t="shared" si="60"/>
        <v>48119</v>
      </c>
      <c r="AW123" s="87">
        <f t="shared" si="46"/>
        <v>1.9155500000000002E-2</v>
      </c>
      <c r="AY123" s="2">
        <f t="shared" si="66"/>
        <v>1.8971717499999968E-2</v>
      </c>
      <c r="BA123" s="3">
        <f t="shared" si="67"/>
        <v>1.3971717499999967E-2</v>
      </c>
      <c r="BB123" s="3">
        <f t="shared" si="68"/>
        <v>1.6471717499999969E-2</v>
      </c>
      <c r="BC123" s="3">
        <f t="shared" si="69"/>
        <v>2.1471717499999966E-2</v>
      </c>
      <c r="BD123" s="3">
        <f t="shared" si="70"/>
        <v>2.3971717499999969E-2</v>
      </c>
      <c r="BF123" s="2">
        <f>IF('Forward Curve'!$E$16=DataValidation!$B$11,Vols!BA123,IF('Forward Curve'!$E$16=DataValidation!$B$12,Vols!BB123,IF('Forward Curve'!$E$16=DataValidation!$B$13,Vols!BC123,IF('Forward Curve'!$E$16=DataValidation!$B$14,Vols!BD123,""))))</f>
        <v>2.1471717499999966E-2</v>
      </c>
    </row>
    <row r="124" spans="2:58" x14ac:dyDescent="0.25">
      <c r="B124" s="71">
        <f t="shared" si="52"/>
        <v>48149</v>
      </c>
      <c r="C124" s="78">
        <v>74.48</v>
      </c>
      <c r="D124" s="2"/>
      <c r="E124" s="79">
        <v>1.78983</v>
      </c>
      <c r="F124" s="79">
        <v>1.9599899999999999</v>
      </c>
      <c r="G124" s="79">
        <v>1.88767</v>
      </c>
      <c r="H124" s="80">
        <v>4.7667200000000003</v>
      </c>
      <c r="I124" s="83"/>
      <c r="J124" s="106">
        <v>48149</v>
      </c>
      <c r="K124" s="107">
        <v>1.6491899999999999</v>
      </c>
      <c r="L124" s="83"/>
      <c r="M124" s="83"/>
      <c r="N124" s="83"/>
      <c r="O124" s="83"/>
      <c r="P124" s="83"/>
      <c r="Q124" s="83"/>
      <c r="R124" s="83"/>
      <c r="S124" s="83"/>
      <c r="U124" s="71">
        <f>'Forward Curve'!$G124</f>
        <v>48149</v>
      </c>
      <c r="V124" s="84">
        <f t="shared" si="61"/>
        <v>0.74480000000000002</v>
      </c>
      <c r="W124" s="58"/>
      <c r="X124" s="58">
        <f t="shared" si="62"/>
        <v>1.7898299999999999E-2</v>
      </c>
      <c r="Y124" s="58">
        <f t="shared" si="63"/>
        <v>1.95999E-2</v>
      </c>
      <c r="Z124" s="58">
        <f t="shared" si="64"/>
        <v>1.88767E-2</v>
      </c>
      <c r="AA124" s="86">
        <f t="shared" si="65"/>
        <v>4.76672E-2</v>
      </c>
      <c r="AB124" s="86"/>
      <c r="AC124" s="113">
        <f t="shared" si="57"/>
        <v>44678</v>
      </c>
      <c r="AD124" s="114">
        <f t="shared" si="58"/>
        <v>2.9898999999999998E-3</v>
      </c>
      <c r="AE124" s="113">
        <f t="shared" si="59"/>
        <v>48149</v>
      </c>
      <c r="AF124" s="115">
        <f t="shared" si="56"/>
        <v>1.64919E-2</v>
      </c>
      <c r="AG124" s="3"/>
      <c r="AH124" s="2">
        <f>IF('Forward Curve'!$E$14=DataValidation!$A$2,Vols!$X124*(1-(SQRT(YEARFRAC($U$6,$U124,2))*(2*$V124))),IF('Forward Curve'!$E$14=DataValidation!$A$3,Vols!$Y124*(1-(SQRT(YEARFRAC($U$6,$U124,2))*(2*$V124))),IF('Forward Curve'!$E$14=DataValidation!$A$5,Vols!$X124*(1-(SQRT(YEARFRAC($U$6,$U124,2))*(2*$V124)))+0.03,IF('Forward Curve'!$E$14=DataValidation!$A$6,Vols!$AF124*(1-(SQRT(YEARFRAC($U$6,$U124,2))*(2*$V124))),IF('Forward Curve'!$E$14=DataValidation!$A$4,Vols!$Z124*(1-(SQRT(YEARFRAC($U$6,$U124,2))*(2*$V124))),IF('Forward Curve'!$E$14=DataValidation!$A$7,Vols!$AY124*(1-(SQRT(YEARFRAC($U$6,$U124,2))*(2*$V124))),""))))))</f>
        <v>-6.6283251478340438E-2</v>
      </c>
      <c r="AI124" s="2">
        <f>IF('Forward Curve'!$E$14=DataValidation!$A$2,Vols!$X124*(1-(SQRT(YEARFRAC($U$6,$U124,2))*(1*$V124))),IF('Forward Curve'!$E$14=DataValidation!$A$3,Vols!$Y124*(1-(SQRT(YEARFRAC($U$6,$U124,2))*(1*$V124))),IF('Forward Curve'!$E$14=DataValidation!$A$5,Vols!$X124*(1-(SQRT(YEARFRAC($U$6,$U124,2))*(1*$V124)))+0.03,IF('Forward Curve'!$E$14=DataValidation!$A$6,Vols!$AF124*(1-(SQRT(YEARFRAC($U$6,$U124,2))*(1*$V124))),IF('Forward Curve'!$E$14=DataValidation!$A$4,Vols!$Z124*(1-(SQRT(YEARFRAC($U$6,$U124,2))*(1*$V124))),IF('Forward Curve'!$E$14=DataValidation!$A$7,Vols!$AY124*(1-(SQRT(YEARFRAC($U$6,$U124,2))*(1*$V124))),""))))))</f>
        <v>-2.419247573917022E-2</v>
      </c>
      <c r="AJ124" s="2">
        <f>IF('Forward Curve'!$E$14=DataValidation!$A$2,Vols!$X124*(1+(SQRT(YEARFRAC($U$6,$U124,2))*(1*$V124))),IF('Forward Curve'!$E$14=DataValidation!$A$3,Vols!$Y124*(1+(SQRT(YEARFRAC($U$6,$U124,2))*(1*$V124))),IF('Forward Curve'!$E$14=DataValidation!$A$5,Vols!$X124*(1+(SQRT(YEARFRAC($U$6,$U124,2))*(1*$V124)))+0.03,IF('Forward Curve'!$E$14=DataValidation!$A$6,Vols!$AF124*(1+(SQRT(YEARFRAC($U$6,$U124,2))*(1*$V124))),IF('Forward Curve'!$E$14=DataValidation!$A$4,Vols!$Z124*(1+(SQRT(YEARFRAC($U$6,$U124,2))*(1*$V124))),IF('Forward Curve'!$E$14=DataValidation!$A$7,Vols!$AY124*(1+(SQRT(YEARFRAC($U$6,$U124,2))*(1*$V124))),""))))))</f>
        <v>5.9989075739170221E-2</v>
      </c>
      <c r="AK124" s="2">
        <f>IF('Forward Curve'!$E$14=DataValidation!$A$2,Vols!$X124*(1+(SQRT(YEARFRAC($U$6,$U124,2))*(2*$V124))),IF('Forward Curve'!$E$14=DataValidation!$A$3,Vols!$Y124*(1+(SQRT(YEARFRAC($U$6,$U124,2))*(2*$V124))),IF('Forward Curve'!$E$14=DataValidation!$A$5,Vols!$X124*(1+(SQRT(YEARFRAC($U$6,$U124,2))*(2*$V124)))+0.03,IF('Forward Curve'!$E$14=DataValidation!$A$6,Vols!$AF124*(1+(SQRT(YEARFRAC($U$6,$U124,2))*(2*$V124))),IF('Forward Curve'!$E$14=DataValidation!$A$4,Vols!$Z124*(1+(SQRT(YEARFRAC($U$6,$U124,2))*(2*$V124))),IF('Forward Curve'!$E$14=DataValidation!$A$7,Vols!$AY124*(1+(SQRT(YEARFRAC($U$6,$U124,2))*(2*$V124))),""))))))</f>
        <v>0.10207985147834044</v>
      </c>
      <c r="AM124" s="117">
        <f t="shared" si="71"/>
        <v>2.5000000000000001E-2</v>
      </c>
      <c r="AN124" s="2">
        <f>IF('Forward Curve'!$E$14=DataValidation!$A$2,Vols!$AM124,IF('Forward Curve'!$E$14=DataValidation!$A$3,Vols!$AM124+(Vols!$Y124-Vols!$X124),IF('Forward Curve'!$E$14=DataValidation!$A$5,Vols!$AM124+(Vols!$AA124-Vols!$X124),IF('Forward Curve'!$E$14=DataValidation!$A$6,Vols!$AM124+(Vols!$AF124-Vols!$X124),IF('Forward Curve'!$E$14=DataValidation!$A$4,Vols!$AM124+(Vols!$Z124-Vols!$X124),IF('Forward Curve'!$E$14=DataValidation!$A$7,Vols!$AM124+(Vols!$AY124-Vols!$X124)))))))</f>
        <v>2.5000000000000001E-2</v>
      </c>
      <c r="AO124" s="2">
        <f>IF('Forward Curve'!$E$14=DataValidation!$A$2,$X124+0.0025,IF('Forward Curve'!$E$14=DataValidation!$A$3,$Y124+0.0025,IF('Forward Curve'!$E$14=DataValidation!$A$5,Vols!$AA124+0.0025,IF('Forward Curve'!$E$14=DataValidation!$A$6,Vols!$AF124+0.0025,IF('Forward Curve'!$E$14=DataValidation!$A$4,Vols!$Z124+0.0025,IF('Forward Curve'!$E$14=DataValidation!$A$7,Vols!$AY124+0.0025,""))))))</f>
        <v>2.0398299999999998E-2</v>
      </c>
      <c r="AP124" s="2">
        <f>IF('Forward Curve'!$E$14=DataValidation!$A$2,$X124+0.005,IF('Forward Curve'!$E$14=DataValidation!$A$3,$Y124+0.005,IF('Forward Curve'!$E$14=DataValidation!$A$5,Vols!$AA124+0.005,IF('Forward Curve'!$E$14=DataValidation!$A$6,Vols!$AF124+0.005,IF('Forward Curve'!$E$14=DataValidation!$A$4,Vols!$Z124+0.005,IF('Forward Curve'!$E$14=DataValidation!$A$7,Vols!$AY124+0.005,""))))))</f>
        <v>2.28983E-2</v>
      </c>
      <c r="AR124" s="58">
        <f>IF('Forward Curve'!$E$15=DataValidation!$B$2,Vols!$AK124,IF('Forward Curve'!$E$15=DataValidation!$B$3,Vols!$AJ124,IF('Forward Curve'!$E$15=DataValidation!$B$4,Vols!$AI124,IF('Forward Curve'!$E$15=DataValidation!$B$5,Vols!$AH124,IF('Forward Curve'!$E$15=DataValidation!$B$7,$AN124,IF('Forward Curve'!$E$15=DataValidation!$B$8,Vols!$AO124,IF('Forward Curve'!$E$15=DataValidation!$B$9,Vols!$AP124,"ERROR")))))))</f>
        <v>5.9989075739170221E-2</v>
      </c>
      <c r="AS124" s="58"/>
      <c r="AU124" s="68">
        <v>119</v>
      </c>
      <c r="AV124" s="70">
        <f t="shared" si="60"/>
        <v>48149</v>
      </c>
      <c r="AW124" s="87">
        <f t="shared" si="46"/>
        <v>1.94071E-2</v>
      </c>
      <c r="AY124" s="2">
        <f t="shared" si="66"/>
        <v>1.8976030833333303E-2</v>
      </c>
      <c r="BA124" s="3">
        <f t="shared" si="67"/>
        <v>1.3976030833333302E-2</v>
      </c>
      <c r="BB124" s="3">
        <f t="shared" si="68"/>
        <v>1.6476030833333304E-2</v>
      </c>
      <c r="BC124" s="3">
        <f t="shared" si="69"/>
        <v>2.1476030833333302E-2</v>
      </c>
      <c r="BD124" s="3">
        <f t="shared" si="70"/>
        <v>2.3976030833333304E-2</v>
      </c>
      <c r="BF124" s="2">
        <f>IF('Forward Curve'!$E$16=DataValidation!$B$11,Vols!BA124,IF('Forward Curve'!$E$16=DataValidation!$B$12,Vols!BB124,IF('Forward Curve'!$E$16=DataValidation!$B$13,Vols!BC124,IF('Forward Curve'!$E$16=DataValidation!$B$14,Vols!BD124,""))))</f>
        <v>2.1476030833333302E-2</v>
      </c>
    </row>
    <row r="125" spans="2:58" x14ac:dyDescent="0.25">
      <c r="B125" s="71">
        <f t="shared" si="52"/>
        <v>48180</v>
      </c>
      <c r="C125" s="78">
        <v>74.099999999999994</v>
      </c>
      <c r="D125" s="2"/>
      <c r="E125" s="79">
        <v>1.7898700000000001</v>
      </c>
      <c r="F125" s="79">
        <v>1.9824600000000001</v>
      </c>
      <c r="G125" s="79">
        <v>1.8877699999999999</v>
      </c>
      <c r="H125" s="80">
        <v>4.7616500000000004</v>
      </c>
      <c r="I125" s="83"/>
      <c r="J125" s="106">
        <v>48177</v>
      </c>
      <c r="K125" s="107">
        <v>1.64927</v>
      </c>
      <c r="L125" s="83"/>
      <c r="M125" s="83"/>
      <c r="N125" s="83"/>
      <c r="O125" s="83"/>
      <c r="P125" s="83"/>
      <c r="Q125" s="83"/>
      <c r="R125" s="83"/>
      <c r="S125" s="83"/>
      <c r="U125" s="71">
        <f>'Forward Curve'!$G125</f>
        <v>48180</v>
      </c>
      <c r="V125" s="84">
        <f t="shared" si="61"/>
        <v>0.74099999999999999</v>
      </c>
      <c r="W125" s="58"/>
      <c r="X125" s="58">
        <f t="shared" si="62"/>
        <v>1.78987E-2</v>
      </c>
      <c r="Y125" s="58">
        <f t="shared" si="63"/>
        <v>1.9824600000000001E-2</v>
      </c>
      <c r="Z125" s="58">
        <f t="shared" si="64"/>
        <v>1.8877700000000001E-2</v>
      </c>
      <c r="AA125" s="86">
        <f t="shared" si="65"/>
        <v>4.7616500000000006E-2</v>
      </c>
      <c r="AB125" s="86"/>
      <c r="AC125" s="113">
        <f t="shared" si="57"/>
        <v>44679</v>
      </c>
      <c r="AD125" s="114">
        <f t="shared" si="58"/>
        <v>2.9898999999999998E-3</v>
      </c>
      <c r="AE125" s="113">
        <f t="shared" si="59"/>
        <v>48180</v>
      </c>
      <c r="AF125" s="115">
        <f t="shared" si="56"/>
        <v>1.6492699999999999E-2</v>
      </c>
      <c r="AG125" s="3"/>
      <c r="AH125" s="2">
        <f>IF('Forward Curve'!$E$14=DataValidation!$A$2,Vols!$X125*(1-(SQRT(YEARFRAC($U$6,$U125,2))*(2*$V125))),IF('Forward Curve'!$E$14=DataValidation!$A$3,Vols!$Y125*(1-(SQRT(YEARFRAC($U$6,$U125,2))*(2*$V125))),IF('Forward Curve'!$E$14=DataValidation!$A$5,Vols!$X125*(1-(SQRT(YEARFRAC($U$6,$U125,2))*(2*$V125)))+0.03,IF('Forward Curve'!$E$14=DataValidation!$A$6,Vols!$AF125*(1-(SQRT(YEARFRAC($U$6,$U125,2))*(2*$V125))),IF('Forward Curve'!$E$14=DataValidation!$A$4,Vols!$Z125*(1-(SQRT(YEARFRAC($U$6,$U125,2))*(2*$V125))),IF('Forward Curve'!$E$14=DataValidation!$A$7,Vols!$AY125*(1-(SQRT(YEARFRAC($U$6,$U125,2))*(2*$V125))),""))))))</f>
        <v>-6.6216160192458073E-2</v>
      </c>
      <c r="AI125" s="2">
        <f>IF('Forward Curve'!$E$14=DataValidation!$A$2,Vols!$X125*(1-(SQRT(YEARFRAC($U$6,$U125,2))*(1*$V125))),IF('Forward Curve'!$E$14=DataValidation!$A$3,Vols!$Y125*(1-(SQRT(YEARFRAC($U$6,$U125,2))*(1*$V125))),IF('Forward Curve'!$E$14=DataValidation!$A$5,Vols!$X125*(1-(SQRT(YEARFRAC($U$6,$U125,2))*(1*$V125)))+0.03,IF('Forward Curve'!$E$14=DataValidation!$A$6,Vols!$AF125*(1-(SQRT(YEARFRAC($U$6,$U125,2))*(1*$V125))),IF('Forward Curve'!$E$14=DataValidation!$A$4,Vols!$Z125*(1-(SQRT(YEARFRAC($U$6,$U125,2))*(1*$V125))),IF('Forward Curve'!$E$14=DataValidation!$A$7,Vols!$AY125*(1-(SQRT(YEARFRAC($U$6,$U125,2))*(1*$V125))),""))))))</f>
        <v>-2.4158730096229035E-2</v>
      </c>
      <c r="AJ125" s="2">
        <f>IF('Forward Curve'!$E$14=DataValidation!$A$2,Vols!$X125*(1+(SQRT(YEARFRAC($U$6,$U125,2))*(1*$V125))),IF('Forward Curve'!$E$14=DataValidation!$A$3,Vols!$Y125*(1+(SQRT(YEARFRAC($U$6,$U125,2))*(1*$V125))),IF('Forward Curve'!$E$14=DataValidation!$A$5,Vols!$X125*(1+(SQRT(YEARFRAC($U$6,$U125,2))*(1*$V125)))+0.03,IF('Forward Curve'!$E$14=DataValidation!$A$6,Vols!$AF125*(1+(SQRT(YEARFRAC($U$6,$U125,2))*(1*$V125))),IF('Forward Curve'!$E$14=DataValidation!$A$4,Vols!$Z125*(1+(SQRT(YEARFRAC($U$6,$U125,2))*(1*$V125))),IF('Forward Curve'!$E$14=DataValidation!$A$7,Vols!$AY125*(1+(SQRT(YEARFRAC($U$6,$U125,2))*(1*$V125))),""))))))</f>
        <v>5.9956130096229035E-2</v>
      </c>
      <c r="AK125" s="2">
        <f>IF('Forward Curve'!$E$14=DataValidation!$A$2,Vols!$X125*(1+(SQRT(YEARFRAC($U$6,$U125,2))*(2*$V125))),IF('Forward Curve'!$E$14=DataValidation!$A$3,Vols!$Y125*(1+(SQRT(YEARFRAC($U$6,$U125,2))*(2*$V125))),IF('Forward Curve'!$E$14=DataValidation!$A$5,Vols!$X125*(1+(SQRT(YEARFRAC($U$6,$U125,2))*(2*$V125)))+0.03,IF('Forward Curve'!$E$14=DataValidation!$A$6,Vols!$AF125*(1+(SQRT(YEARFRAC($U$6,$U125,2))*(2*$V125))),IF('Forward Curve'!$E$14=DataValidation!$A$4,Vols!$Z125*(1+(SQRT(YEARFRAC($U$6,$U125,2))*(2*$V125))),IF('Forward Curve'!$E$14=DataValidation!$A$7,Vols!$AY125*(1+(SQRT(YEARFRAC($U$6,$U125,2))*(2*$V125))),""))))))</f>
        <v>0.10201356019245807</v>
      </c>
      <c r="AM125" s="117">
        <f t="shared" si="71"/>
        <v>2.5000000000000001E-2</v>
      </c>
      <c r="AN125" s="2">
        <f>IF('Forward Curve'!$E$14=DataValidation!$A$2,Vols!$AM125,IF('Forward Curve'!$E$14=DataValidation!$A$3,Vols!$AM125+(Vols!$Y125-Vols!$X125),IF('Forward Curve'!$E$14=DataValidation!$A$5,Vols!$AM125+(Vols!$AA125-Vols!$X125),IF('Forward Curve'!$E$14=DataValidation!$A$6,Vols!$AM125+(Vols!$AF125-Vols!$X125),IF('Forward Curve'!$E$14=DataValidation!$A$4,Vols!$AM125+(Vols!$Z125-Vols!$X125),IF('Forward Curve'!$E$14=DataValidation!$A$7,Vols!$AM125+(Vols!$AY125-Vols!$X125)))))))</f>
        <v>2.5000000000000001E-2</v>
      </c>
      <c r="AO125" s="2">
        <f>IF('Forward Curve'!$E$14=DataValidation!$A$2,$X125+0.0025,IF('Forward Curve'!$E$14=DataValidation!$A$3,$Y125+0.0025,IF('Forward Curve'!$E$14=DataValidation!$A$5,Vols!$AA125+0.0025,IF('Forward Curve'!$E$14=DataValidation!$A$6,Vols!$AF125+0.0025,IF('Forward Curve'!$E$14=DataValidation!$A$4,Vols!$Z125+0.0025,IF('Forward Curve'!$E$14=DataValidation!$A$7,Vols!$AY125+0.0025,""))))))</f>
        <v>2.0398699999999999E-2</v>
      </c>
      <c r="AP125" s="2">
        <f>IF('Forward Curve'!$E$14=DataValidation!$A$2,$X125+0.005,IF('Forward Curve'!$E$14=DataValidation!$A$3,$Y125+0.005,IF('Forward Curve'!$E$14=DataValidation!$A$5,Vols!$AA125+0.005,IF('Forward Curve'!$E$14=DataValidation!$A$6,Vols!$AF125+0.005,IF('Forward Curve'!$E$14=DataValidation!$A$4,Vols!$Z125+0.005,IF('Forward Curve'!$E$14=DataValidation!$A$7,Vols!$AY125+0.005,""))))))</f>
        <v>2.2898700000000001E-2</v>
      </c>
      <c r="AR125" s="58">
        <f>IF('Forward Curve'!$E$15=DataValidation!$B$2,Vols!$AK125,IF('Forward Curve'!$E$15=DataValidation!$B$3,Vols!$AJ125,IF('Forward Curve'!$E$15=DataValidation!$B$4,Vols!$AI125,IF('Forward Curve'!$E$15=DataValidation!$B$5,Vols!$AH125,IF('Forward Curve'!$E$15=DataValidation!$B$7,$AN125,IF('Forward Curve'!$E$15=DataValidation!$B$8,Vols!$AO125,IF('Forward Curve'!$E$15=DataValidation!$B$9,Vols!$AP125,"ERROR")))))))</f>
        <v>5.9956130096229035E-2</v>
      </c>
      <c r="AS125" s="58"/>
      <c r="AU125" s="68">
        <v>120</v>
      </c>
      <c r="AV125" s="70">
        <f t="shared" si="60"/>
        <v>48180</v>
      </c>
      <c r="AW125" s="87">
        <f t="shared" si="46"/>
        <v>1.9704600000000003E-2</v>
      </c>
      <c r="AY125" s="2">
        <f t="shared" si="66"/>
        <v>1.8973234999999974E-2</v>
      </c>
      <c r="BA125" s="3">
        <f t="shared" si="67"/>
        <v>1.3973234999999973E-2</v>
      </c>
      <c r="BB125" s="3">
        <f t="shared" si="68"/>
        <v>1.6473234999999975E-2</v>
      </c>
      <c r="BC125" s="3">
        <f t="shared" si="69"/>
        <v>2.1473234999999972E-2</v>
      </c>
      <c r="BD125" s="3">
        <f t="shared" si="70"/>
        <v>2.3973234999999975E-2</v>
      </c>
      <c r="BF125" s="2">
        <f>IF('Forward Curve'!$E$16=DataValidation!$B$11,Vols!BA125,IF('Forward Curve'!$E$16=DataValidation!$B$12,Vols!BB125,IF('Forward Curve'!$E$16=DataValidation!$B$13,Vols!BC125,IF('Forward Curve'!$E$16=DataValidation!$B$14,Vols!BD125,""))))</f>
        <v>2.1473234999999972E-2</v>
      </c>
    </row>
    <row r="126" spans="2:58" x14ac:dyDescent="0.25">
      <c r="J126" s="73"/>
      <c r="K126" s="108"/>
      <c r="U126" s="72"/>
      <c r="AC126" s="113">
        <f t="shared" si="57"/>
        <v>44680</v>
      </c>
      <c r="AD126" s="114">
        <f t="shared" si="58"/>
        <v>2.9898999999999998E-3</v>
      </c>
      <c r="AF126" s="115"/>
      <c r="AU126" s="68">
        <v>121</v>
      </c>
      <c r="AV126" s="70">
        <f t="shared" si="60"/>
        <v>48210</v>
      </c>
      <c r="AW126" s="87">
        <f t="shared" si="46"/>
        <v>2.0018600000000001E-2</v>
      </c>
    </row>
    <row r="127" spans="2:58" x14ac:dyDescent="0.25">
      <c r="J127" s="73"/>
      <c r="K127" s="108"/>
      <c r="AC127" s="113">
        <f t="shared" si="57"/>
        <v>44681</v>
      </c>
      <c r="AD127" s="114">
        <f t="shared" si="58"/>
        <v>2.9898999999999998E-3</v>
      </c>
      <c r="AF127" s="115"/>
      <c r="AH127" s="2"/>
      <c r="AI127" s="2"/>
      <c r="AJ127" s="2"/>
      <c r="AK127" s="2"/>
      <c r="AU127" s="68">
        <v>122</v>
      </c>
      <c r="AV127" s="70">
        <f t="shared" si="60"/>
        <v>48241</v>
      </c>
      <c r="AW127" s="87">
        <f t="shared" si="46"/>
        <v>2.00795E-2</v>
      </c>
    </row>
    <row r="128" spans="2:58" x14ac:dyDescent="0.25">
      <c r="J128" s="73"/>
      <c r="K128" s="108"/>
      <c r="AC128" s="113">
        <f t="shared" si="57"/>
        <v>44682</v>
      </c>
      <c r="AD128" s="114">
        <f t="shared" si="58"/>
        <v>2.9898999999999998E-3</v>
      </c>
      <c r="AF128" s="115"/>
      <c r="AU128" s="68">
        <v>123</v>
      </c>
      <c r="AV128" s="70">
        <f t="shared" si="60"/>
        <v>48272</v>
      </c>
      <c r="AW128" s="87">
        <f t="shared" si="46"/>
        <v>2.00784E-2</v>
      </c>
    </row>
    <row r="129" spans="10:49" x14ac:dyDescent="0.25">
      <c r="J129" s="73"/>
      <c r="K129" s="108"/>
      <c r="AC129" s="113">
        <f t="shared" si="57"/>
        <v>44683</v>
      </c>
      <c r="AD129" s="114">
        <f t="shared" si="58"/>
        <v>2.9898999999999998E-3</v>
      </c>
      <c r="AF129" s="115"/>
      <c r="AH129" s="3"/>
      <c r="AI129" s="3"/>
      <c r="AJ129" s="3"/>
      <c r="AK129" s="3"/>
      <c r="AU129" s="68">
        <v>124</v>
      </c>
      <c r="AV129" s="70">
        <f t="shared" si="60"/>
        <v>48301</v>
      </c>
      <c r="AW129" s="87">
        <f t="shared" si="46"/>
        <v>2.00801E-2</v>
      </c>
    </row>
    <row r="130" spans="10:49" x14ac:dyDescent="0.25">
      <c r="J130" s="73"/>
      <c r="K130" s="108"/>
      <c r="AC130" s="113">
        <f t="shared" si="57"/>
        <v>44684</v>
      </c>
      <c r="AD130" s="114">
        <f t="shared" si="58"/>
        <v>2.9898999999999998E-3</v>
      </c>
      <c r="AF130" s="115"/>
      <c r="AU130" s="68">
        <v>125</v>
      </c>
      <c r="AV130" s="70">
        <f t="shared" si="60"/>
        <v>48332</v>
      </c>
      <c r="AW130" s="87">
        <f t="shared" si="46"/>
        <v>2.00795E-2</v>
      </c>
    </row>
    <row r="131" spans="10:49" x14ac:dyDescent="0.25">
      <c r="J131" s="73"/>
      <c r="K131" s="108"/>
      <c r="AC131" s="113">
        <f t="shared" si="57"/>
        <v>44685</v>
      </c>
      <c r="AD131" s="114">
        <f t="shared" si="58"/>
        <v>2.9898999999999998E-3</v>
      </c>
      <c r="AF131" s="115"/>
      <c r="AU131" s="68">
        <v>126</v>
      </c>
      <c r="AV131" s="70">
        <f t="shared" si="60"/>
        <v>48362</v>
      </c>
      <c r="AW131" s="87">
        <f t="shared" si="46"/>
        <v>2.00801E-2</v>
      </c>
    </row>
    <row r="132" spans="10:49" x14ac:dyDescent="0.25">
      <c r="J132" s="73"/>
      <c r="K132" s="108"/>
      <c r="AC132" s="113">
        <f t="shared" si="57"/>
        <v>44686</v>
      </c>
      <c r="AD132" s="114">
        <f t="shared" si="58"/>
        <v>2.9898999999999998E-3</v>
      </c>
      <c r="AF132" s="115"/>
      <c r="AU132" s="68">
        <v>127</v>
      </c>
      <c r="AV132" s="70">
        <f t="shared" si="60"/>
        <v>48393</v>
      </c>
      <c r="AW132" s="87">
        <f t="shared" si="46"/>
        <v>2.00801E-2</v>
      </c>
    </row>
    <row r="133" spans="10:49" x14ac:dyDescent="0.25">
      <c r="J133" s="73"/>
      <c r="K133" s="108"/>
      <c r="AC133" s="113">
        <f t="shared" si="57"/>
        <v>44687</v>
      </c>
      <c r="AD133" s="114">
        <f t="shared" si="58"/>
        <v>2.9898999999999998E-3</v>
      </c>
      <c r="AF133" s="115"/>
      <c r="AU133" s="68">
        <v>128</v>
      </c>
      <c r="AV133" s="70">
        <f t="shared" si="60"/>
        <v>48423</v>
      </c>
      <c r="AW133" s="87">
        <f t="shared" si="46"/>
        <v>2.00795E-2</v>
      </c>
    </row>
    <row r="134" spans="10:49" x14ac:dyDescent="0.25">
      <c r="J134" s="73"/>
      <c r="K134" s="108"/>
      <c r="AC134" s="113">
        <f t="shared" si="57"/>
        <v>44688</v>
      </c>
      <c r="AD134" s="114">
        <f t="shared" si="58"/>
        <v>2.9898999999999998E-3</v>
      </c>
      <c r="AF134" s="115"/>
      <c r="AU134" s="68">
        <v>129</v>
      </c>
      <c r="AV134" s="70">
        <f t="shared" si="60"/>
        <v>48454</v>
      </c>
      <c r="AW134" s="87">
        <f t="shared" ref="AW134:AW197" si="72">_xlfn.IFNA(VLOOKUP(AU134,M:N,2,FALSE)/100,_xlfn.IFNA(VLOOKUP(AU134,O:P,2,FALSE)/100,VLOOKUP(AU134,Q:R,2,FALSE)/100))</f>
        <v>2.00795E-2</v>
      </c>
    </row>
    <row r="135" spans="10:49" x14ac:dyDescent="0.25">
      <c r="J135" s="73"/>
      <c r="K135" s="108"/>
      <c r="AC135" s="113">
        <f t="shared" si="57"/>
        <v>44689</v>
      </c>
      <c r="AD135" s="114">
        <f t="shared" si="58"/>
        <v>2.9898999999999998E-3</v>
      </c>
      <c r="AF135" s="115"/>
      <c r="AU135" s="68">
        <v>130</v>
      </c>
      <c r="AV135" s="70">
        <f t="shared" si="60"/>
        <v>48485</v>
      </c>
      <c r="AW135" s="87">
        <f t="shared" si="72"/>
        <v>2.00795E-2</v>
      </c>
    </row>
    <row r="136" spans="10:49" x14ac:dyDescent="0.25">
      <c r="J136" s="73"/>
      <c r="K136" s="108"/>
      <c r="AC136" s="113">
        <f t="shared" ref="AC136:AC199" si="73">AC135+1</f>
        <v>44690</v>
      </c>
      <c r="AD136" s="114">
        <f t="shared" ref="AD136:AD199" si="74">_xlfn.IFNA(VLOOKUP(AC136,J:K,2,FALSE)/100,AD135)</f>
        <v>2.9898999999999998E-3</v>
      </c>
      <c r="AF136" s="115"/>
      <c r="AU136" s="68">
        <v>131</v>
      </c>
      <c r="AV136" s="70">
        <f t="shared" ref="AV136:AV199" si="75">EDATE(AV135,1)</f>
        <v>48515</v>
      </c>
      <c r="AW136" s="87">
        <f t="shared" si="72"/>
        <v>1.99241E-2</v>
      </c>
    </row>
    <row r="137" spans="10:49" x14ac:dyDescent="0.25">
      <c r="J137" s="73"/>
      <c r="K137" s="108"/>
      <c r="AC137" s="113">
        <f t="shared" si="73"/>
        <v>44691</v>
      </c>
      <c r="AD137" s="114">
        <f t="shared" si="74"/>
        <v>2.9898999999999998E-3</v>
      </c>
      <c r="AF137" s="115"/>
      <c r="AU137" s="68">
        <v>132</v>
      </c>
      <c r="AV137" s="70">
        <f t="shared" si="75"/>
        <v>48546</v>
      </c>
      <c r="AW137" s="87">
        <f t="shared" si="72"/>
        <v>1.9749599999999999E-2</v>
      </c>
    </row>
    <row r="138" spans="10:49" x14ac:dyDescent="0.25">
      <c r="J138" s="73"/>
      <c r="K138" s="108"/>
      <c r="AC138" s="113">
        <f t="shared" si="73"/>
        <v>44692</v>
      </c>
      <c r="AD138" s="114">
        <f t="shared" si="74"/>
        <v>2.9898999999999998E-3</v>
      </c>
      <c r="AF138" s="115"/>
      <c r="AU138" s="68">
        <v>133</v>
      </c>
      <c r="AV138" s="70">
        <f t="shared" si="75"/>
        <v>48576</v>
      </c>
      <c r="AW138" s="87">
        <f t="shared" si="72"/>
        <v>1.9570000000000001E-2</v>
      </c>
    </row>
    <row r="139" spans="10:49" x14ac:dyDescent="0.25">
      <c r="J139" s="73"/>
      <c r="K139" s="108"/>
      <c r="AC139" s="113">
        <f t="shared" si="73"/>
        <v>44693</v>
      </c>
      <c r="AD139" s="114">
        <f t="shared" si="74"/>
        <v>2.9898999999999998E-3</v>
      </c>
      <c r="AF139" s="115"/>
      <c r="AU139" s="68">
        <v>134</v>
      </c>
      <c r="AV139" s="70">
        <f t="shared" si="75"/>
        <v>48607</v>
      </c>
      <c r="AW139" s="87">
        <f t="shared" si="72"/>
        <v>1.9539500000000001E-2</v>
      </c>
    </row>
    <row r="140" spans="10:49" x14ac:dyDescent="0.25">
      <c r="J140" s="73"/>
      <c r="K140" s="108"/>
      <c r="AC140" s="113">
        <f t="shared" si="73"/>
        <v>44694</v>
      </c>
      <c r="AD140" s="114">
        <f t="shared" si="74"/>
        <v>2.9898999999999998E-3</v>
      </c>
      <c r="AF140" s="115"/>
      <c r="AU140" s="68">
        <v>135</v>
      </c>
      <c r="AV140" s="70">
        <f t="shared" si="75"/>
        <v>48638</v>
      </c>
      <c r="AW140" s="87">
        <f t="shared" si="72"/>
        <v>1.9541099999999999E-2</v>
      </c>
    </row>
    <row r="141" spans="10:49" x14ac:dyDescent="0.25">
      <c r="J141" s="73"/>
      <c r="K141" s="108"/>
      <c r="AC141" s="113">
        <f t="shared" si="73"/>
        <v>44695</v>
      </c>
      <c r="AD141" s="114">
        <f t="shared" si="74"/>
        <v>2.9898999999999998E-3</v>
      </c>
      <c r="AF141" s="115"/>
      <c r="AU141" s="68">
        <v>136</v>
      </c>
      <c r="AV141" s="70">
        <f t="shared" si="75"/>
        <v>48666</v>
      </c>
      <c r="AW141" s="87">
        <f t="shared" si="72"/>
        <v>1.9541099999999999E-2</v>
      </c>
    </row>
    <row r="142" spans="10:49" x14ac:dyDescent="0.25">
      <c r="J142" s="73"/>
      <c r="K142" s="108"/>
      <c r="AC142" s="113">
        <f t="shared" si="73"/>
        <v>44696</v>
      </c>
      <c r="AD142" s="114">
        <f t="shared" si="74"/>
        <v>2.9898999999999998E-3</v>
      </c>
      <c r="AF142" s="115"/>
      <c r="AU142" s="68">
        <v>137</v>
      </c>
      <c r="AV142" s="70">
        <f t="shared" si="75"/>
        <v>48697</v>
      </c>
      <c r="AW142" s="87">
        <f t="shared" si="72"/>
        <v>1.9540100000000001E-2</v>
      </c>
    </row>
    <row r="143" spans="10:49" x14ac:dyDescent="0.25">
      <c r="J143" s="73"/>
      <c r="K143" s="108"/>
      <c r="AC143" s="113">
        <f t="shared" si="73"/>
        <v>44697</v>
      </c>
      <c r="AD143" s="114">
        <f t="shared" si="74"/>
        <v>2.9898999999999998E-3</v>
      </c>
      <c r="AF143" s="115"/>
      <c r="AU143" s="68">
        <v>138</v>
      </c>
      <c r="AV143" s="70">
        <f t="shared" si="75"/>
        <v>48727</v>
      </c>
      <c r="AW143" s="87">
        <f t="shared" si="72"/>
        <v>1.9541099999999999E-2</v>
      </c>
    </row>
    <row r="144" spans="10:49" x14ac:dyDescent="0.25">
      <c r="J144" s="73"/>
      <c r="K144" s="108"/>
      <c r="AC144" s="113">
        <f t="shared" si="73"/>
        <v>44698</v>
      </c>
      <c r="AD144" s="114">
        <f t="shared" si="74"/>
        <v>2.9898999999999998E-3</v>
      </c>
      <c r="AF144" s="115"/>
      <c r="AU144" s="68">
        <v>139</v>
      </c>
      <c r="AV144" s="70">
        <f t="shared" si="75"/>
        <v>48758</v>
      </c>
      <c r="AW144" s="87">
        <f t="shared" si="72"/>
        <v>1.9541099999999999E-2</v>
      </c>
    </row>
    <row r="145" spans="10:49" x14ac:dyDescent="0.25">
      <c r="J145" s="73"/>
      <c r="K145" s="108"/>
      <c r="AC145" s="113">
        <f t="shared" si="73"/>
        <v>44699</v>
      </c>
      <c r="AD145" s="114">
        <f t="shared" si="74"/>
        <v>2.9898999999999998E-3</v>
      </c>
      <c r="AF145" s="115"/>
      <c r="AU145" s="68">
        <v>140</v>
      </c>
      <c r="AV145" s="70">
        <f t="shared" si="75"/>
        <v>48788</v>
      </c>
      <c r="AW145" s="87">
        <f t="shared" si="72"/>
        <v>1.9541699999999999E-2</v>
      </c>
    </row>
    <row r="146" spans="10:49" x14ac:dyDescent="0.25">
      <c r="J146" s="73"/>
      <c r="K146" s="108"/>
      <c r="AC146" s="113">
        <f t="shared" si="73"/>
        <v>44700</v>
      </c>
      <c r="AD146" s="114">
        <f t="shared" si="74"/>
        <v>2.9898999999999998E-3</v>
      </c>
      <c r="AF146" s="115"/>
      <c r="AU146" s="68">
        <v>141</v>
      </c>
      <c r="AV146" s="70">
        <f t="shared" si="75"/>
        <v>48819</v>
      </c>
      <c r="AW146" s="87">
        <f t="shared" si="72"/>
        <v>1.9540599999999998E-2</v>
      </c>
    </row>
    <row r="147" spans="10:49" x14ac:dyDescent="0.25">
      <c r="J147" s="73"/>
      <c r="K147" s="108"/>
      <c r="AC147" s="113">
        <f t="shared" si="73"/>
        <v>44701</v>
      </c>
      <c r="AD147" s="114">
        <f t="shared" si="74"/>
        <v>2.9898999999999998E-3</v>
      </c>
      <c r="AF147" s="115"/>
      <c r="AU147" s="68">
        <v>142</v>
      </c>
      <c r="AV147" s="70">
        <f t="shared" si="75"/>
        <v>48850</v>
      </c>
      <c r="AW147" s="87">
        <f t="shared" si="72"/>
        <v>1.9540599999999998E-2</v>
      </c>
    </row>
    <row r="148" spans="10:49" x14ac:dyDescent="0.25">
      <c r="J148" s="73"/>
      <c r="K148" s="108"/>
      <c r="AC148" s="113">
        <f t="shared" si="73"/>
        <v>44702</v>
      </c>
      <c r="AD148" s="114">
        <f t="shared" si="74"/>
        <v>2.9898999999999998E-3</v>
      </c>
      <c r="AF148" s="115"/>
      <c r="AU148" s="68">
        <v>143</v>
      </c>
      <c r="AV148" s="70">
        <f t="shared" si="75"/>
        <v>48880</v>
      </c>
      <c r="AW148" s="87">
        <f t="shared" si="72"/>
        <v>1.9619899999999999E-2</v>
      </c>
    </row>
    <row r="149" spans="10:49" x14ac:dyDescent="0.25">
      <c r="J149" s="73"/>
      <c r="K149" s="108"/>
      <c r="AC149" s="113">
        <f t="shared" si="73"/>
        <v>44703</v>
      </c>
      <c r="AD149" s="114">
        <f t="shared" si="74"/>
        <v>2.9898999999999998E-3</v>
      </c>
      <c r="AF149" s="115"/>
      <c r="AU149" s="68">
        <v>144</v>
      </c>
      <c r="AV149" s="70">
        <f t="shared" si="75"/>
        <v>48911</v>
      </c>
      <c r="AW149" s="87">
        <f t="shared" si="72"/>
        <v>1.97103E-2</v>
      </c>
    </row>
    <row r="150" spans="10:49" x14ac:dyDescent="0.25">
      <c r="J150" s="73"/>
      <c r="K150" s="108"/>
      <c r="AC150" s="113">
        <f t="shared" si="73"/>
        <v>44704</v>
      </c>
      <c r="AD150" s="114">
        <f t="shared" si="74"/>
        <v>2.9898999999999998E-3</v>
      </c>
      <c r="AF150" s="115"/>
      <c r="AU150" s="68">
        <v>145</v>
      </c>
      <c r="AV150" s="70">
        <f t="shared" si="75"/>
        <v>48941</v>
      </c>
      <c r="AW150" s="87">
        <f t="shared" si="72"/>
        <v>1.98032E-2</v>
      </c>
    </row>
    <row r="151" spans="10:49" x14ac:dyDescent="0.25">
      <c r="J151" s="73"/>
      <c r="K151" s="108"/>
      <c r="AC151" s="113">
        <f t="shared" si="73"/>
        <v>44705</v>
      </c>
      <c r="AD151" s="114">
        <f t="shared" si="74"/>
        <v>2.9898999999999998E-3</v>
      </c>
      <c r="AF151" s="115"/>
      <c r="AU151" s="68">
        <v>146</v>
      </c>
      <c r="AV151" s="70">
        <f t="shared" si="75"/>
        <v>48972</v>
      </c>
      <c r="AW151" s="87">
        <f t="shared" si="72"/>
        <v>1.9817600000000001E-2</v>
      </c>
    </row>
    <row r="152" spans="10:49" x14ac:dyDescent="0.25">
      <c r="J152" s="73"/>
      <c r="K152" s="108"/>
      <c r="AC152" s="113">
        <f t="shared" si="73"/>
        <v>44706</v>
      </c>
      <c r="AD152" s="114">
        <f t="shared" si="74"/>
        <v>2.9898999999999998E-3</v>
      </c>
      <c r="AF152" s="115"/>
      <c r="AU152" s="68">
        <v>147</v>
      </c>
      <c r="AV152" s="70">
        <f t="shared" si="75"/>
        <v>49003</v>
      </c>
      <c r="AW152" s="87">
        <f t="shared" si="72"/>
        <v>1.9819699999999999E-2</v>
      </c>
    </row>
    <row r="153" spans="10:49" x14ac:dyDescent="0.25">
      <c r="J153" s="73"/>
      <c r="K153" s="108"/>
      <c r="AC153" s="113">
        <f t="shared" si="73"/>
        <v>44707</v>
      </c>
      <c r="AD153" s="114">
        <f t="shared" si="74"/>
        <v>3.8538000000000001E-3</v>
      </c>
      <c r="AF153" s="115"/>
      <c r="AU153" s="68">
        <v>148</v>
      </c>
      <c r="AV153" s="70">
        <f t="shared" si="75"/>
        <v>49031</v>
      </c>
      <c r="AW153" s="87">
        <f t="shared" si="72"/>
        <v>1.9819699999999999E-2</v>
      </c>
    </row>
    <row r="154" spans="10:49" x14ac:dyDescent="0.25">
      <c r="J154" s="73"/>
      <c r="K154" s="108"/>
      <c r="AC154" s="113">
        <f t="shared" si="73"/>
        <v>44708</v>
      </c>
      <c r="AD154" s="114">
        <f t="shared" si="74"/>
        <v>3.8538000000000001E-3</v>
      </c>
      <c r="AF154" s="115"/>
      <c r="AU154" s="68">
        <v>149</v>
      </c>
      <c r="AV154" s="70">
        <f t="shared" si="75"/>
        <v>49062</v>
      </c>
      <c r="AW154" s="87">
        <f t="shared" si="72"/>
        <v>1.9819699999999999E-2</v>
      </c>
    </row>
    <row r="155" spans="10:49" x14ac:dyDescent="0.25">
      <c r="J155" s="73"/>
      <c r="K155" s="108"/>
      <c r="AC155" s="113">
        <f t="shared" si="73"/>
        <v>44709</v>
      </c>
      <c r="AD155" s="114">
        <f t="shared" si="74"/>
        <v>3.8538000000000001E-3</v>
      </c>
      <c r="AF155" s="115"/>
      <c r="AU155" s="68">
        <v>150</v>
      </c>
      <c r="AV155" s="70">
        <f t="shared" si="75"/>
        <v>49092</v>
      </c>
      <c r="AW155" s="87">
        <f t="shared" si="72"/>
        <v>1.9819699999999999E-2</v>
      </c>
    </row>
    <row r="156" spans="10:49" x14ac:dyDescent="0.25">
      <c r="J156" s="73"/>
      <c r="K156" s="108"/>
      <c r="AC156" s="113">
        <f t="shared" si="73"/>
        <v>44710</v>
      </c>
      <c r="AD156" s="114">
        <f t="shared" si="74"/>
        <v>3.8538000000000001E-3</v>
      </c>
      <c r="AF156" s="115"/>
      <c r="AU156" s="68">
        <v>151</v>
      </c>
      <c r="AV156" s="70">
        <f t="shared" si="75"/>
        <v>49123</v>
      </c>
      <c r="AW156" s="87">
        <f t="shared" si="72"/>
        <v>1.9819199999999999E-2</v>
      </c>
    </row>
    <row r="157" spans="10:49" x14ac:dyDescent="0.25">
      <c r="J157" s="73"/>
      <c r="K157" s="108"/>
      <c r="AC157" s="113">
        <f t="shared" si="73"/>
        <v>44711</v>
      </c>
      <c r="AD157" s="114">
        <f t="shared" si="74"/>
        <v>3.8538000000000001E-3</v>
      </c>
      <c r="AF157" s="115"/>
      <c r="AU157" s="68">
        <v>152</v>
      </c>
      <c r="AV157" s="70">
        <f t="shared" si="75"/>
        <v>49153</v>
      </c>
      <c r="AW157" s="87">
        <f t="shared" si="72"/>
        <v>1.9819699999999999E-2</v>
      </c>
    </row>
    <row r="158" spans="10:49" x14ac:dyDescent="0.25">
      <c r="J158" s="73"/>
      <c r="K158" s="108"/>
      <c r="AC158" s="113">
        <f t="shared" si="73"/>
        <v>44712</v>
      </c>
      <c r="AD158" s="114">
        <f t="shared" si="74"/>
        <v>3.8538000000000001E-3</v>
      </c>
      <c r="AF158" s="115"/>
      <c r="AU158" s="68">
        <v>153</v>
      </c>
      <c r="AV158" s="70">
        <f t="shared" si="75"/>
        <v>49184</v>
      </c>
      <c r="AW158" s="87">
        <f t="shared" si="72"/>
        <v>1.9819199999999999E-2</v>
      </c>
    </row>
    <row r="159" spans="10:49" x14ac:dyDescent="0.25">
      <c r="J159" s="73"/>
      <c r="K159" s="108"/>
      <c r="AC159" s="113">
        <f t="shared" si="73"/>
        <v>44713</v>
      </c>
      <c r="AD159" s="114">
        <f t="shared" si="74"/>
        <v>3.8538000000000001E-3</v>
      </c>
      <c r="AF159" s="115"/>
      <c r="AU159" s="68">
        <v>154</v>
      </c>
      <c r="AV159" s="70">
        <f t="shared" si="75"/>
        <v>49215</v>
      </c>
      <c r="AW159" s="87">
        <f t="shared" si="72"/>
        <v>1.9818700000000002E-2</v>
      </c>
    </row>
    <row r="160" spans="10:49" x14ac:dyDescent="0.25">
      <c r="J160" s="73"/>
      <c r="K160" s="108"/>
      <c r="AC160" s="113">
        <f t="shared" si="73"/>
        <v>44714</v>
      </c>
      <c r="AD160" s="114">
        <f t="shared" si="74"/>
        <v>3.8538000000000001E-3</v>
      </c>
      <c r="AF160" s="115"/>
      <c r="AU160" s="68">
        <v>155</v>
      </c>
      <c r="AV160" s="70">
        <f t="shared" si="75"/>
        <v>49245</v>
      </c>
      <c r="AW160" s="87">
        <f t="shared" si="72"/>
        <v>1.9819699999999999E-2</v>
      </c>
    </row>
    <row r="161" spans="10:49" x14ac:dyDescent="0.25">
      <c r="J161" s="73"/>
      <c r="K161" s="108"/>
      <c r="AC161" s="113">
        <f t="shared" si="73"/>
        <v>44715</v>
      </c>
      <c r="AD161" s="114">
        <f t="shared" si="74"/>
        <v>3.8538000000000001E-3</v>
      </c>
      <c r="AF161" s="115"/>
      <c r="AU161" s="68">
        <v>156</v>
      </c>
      <c r="AV161" s="70">
        <f t="shared" si="75"/>
        <v>49276</v>
      </c>
      <c r="AW161" s="87">
        <f t="shared" si="72"/>
        <v>1.9818700000000002E-2</v>
      </c>
    </row>
    <row r="162" spans="10:49" x14ac:dyDescent="0.25">
      <c r="J162" s="73"/>
      <c r="K162" s="108"/>
      <c r="AC162" s="113">
        <f t="shared" si="73"/>
        <v>44716</v>
      </c>
      <c r="AD162" s="114">
        <f t="shared" si="74"/>
        <v>3.8538000000000001E-3</v>
      </c>
      <c r="AF162" s="115"/>
      <c r="AU162" s="68">
        <v>157</v>
      </c>
      <c r="AV162" s="70">
        <f t="shared" si="75"/>
        <v>49306</v>
      </c>
      <c r="AW162" s="87">
        <f t="shared" si="72"/>
        <v>1.9818700000000002E-2</v>
      </c>
    </row>
    <row r="163" spans="10:49" x14ac:dyDescent="0.25">
      <c r="J163" s="73"/>
      <c r="K163" s="108"/>
      <c r="AC163" s="113">
        <f t="shared" si="73"/>
        <v>44717</v>
      </c>
      <c r="AD163" s="114">
        <f t="shared" si="74"/>
        <v>3.8538000000000001E-3</v>
      </c>
      <c r="AF163" s="115"/>
      <c r="AU163" s="68">
        <v>158</v>
      </c>
      <c r="AV163" s="70">
        <f t="shared" si="75"/>
        <v>49337</v>
      </c>
      <c r="AW163" s="87">
        <f t="shared" si="72"/>
        <v>1.9818700000000002E-2</v>
      </c>
    </row>
    <row r="164" spans="10:49" x14ac:dyDescent="0.25">
      <c r="J164" s="73"/>
      <c r="K164" s="108"/>
      <c r="AC164" s="113">
        <f t="shared" si="73"/>
        <v>44718</v>
      </c>
      <c r="AD164" s="114">
        <f t="shared" si="74"/>
        <v>3.8538000000000001E-3</v>
      </c>
      <c r="AF164" s="115"/>
      <c r="AU164" s="68">
        <v>159</v>
      </c>
      <c r="AV164" s="70">
        <f t="shared" si="75"/>
        <v>49368</v>
      </c>
      <c r="AW164" s="87">
        <f t="shared" si="72"/>
        <v>1.9819699999999999E-2</v>
      </c>
    </row>
    <row r="165" spans="10:49" x14ac:dyDescent="0.25">
      <c r="J165" s="73"/>
      <c r="K165" s="108"/>
      <c r="AC165" s="113">
        <f t="shared" si="73"/>
        <v>44719</v>
      </c>
      <c r="AD165" s="114">
        <f t="shared" si="74"/>
        <v>3.8538000000000001E-3</v>
      </c>
      <c r="AF165" s="115"/>
      <c r="AU165" s="68">
        <v>160</v>
      </c>
      <c r="AV165" s="70">
        <f t="shared" si="75"/>
        <v>49396</v>
      </c>
      <c r="AW165" s="87">
        <f t="shared" si="72"/>
        <v>1.9819199999999999E-2</v>
      </c>
    </row>
    <row r="166" spans="10:49" x14ac:dyDescent="0.25">
      <c r="J166" s="73"/>
      <c r="K166" s="108"/>
      <c r="AC166" s="113">
        <f t="shared" si="73"/>
        <v>44720</v>
      </c>
      <c r="AD166" s="114">
        <f t="shared" si="74"/>
        <v>3.8538000000000001E-3</v>
      </c>
      <c r="AF166" s="115"/>
      <c r="AU166" s="68">
        <v>161</v>
      </c>
      <c r="AV166" s="70">
        <f t="shared" si="75"/>
        <v>49427</v>
      </c>
      <c r="AW166" s="87">
        <f t="shared" si="72"/>
        <v>1.9819199999999999E-2</v>
      </c>
    </row>
    <row r="167" spans="10:49" x14ac:dyDescent="0.25">
      <c r="J167" s="73"/>
      <c r="K167" s="108"/>
      <c r="AC167" s="113">
        <f t="shared" si="73"/>
        <v>44721</v>
      </c>
      <c r="AD167" s="114">
        <f t="shared" si="74"/>
        <v>3.8538000000000001E-3</v>
      </c>
      <c r="AF167" s="115"/>
      <c r="AU167" s="68">
        <v>162</v>
      </c>
      <c r="AV167" s="70">
        <f t="shared" si="75"/>
        <v>49457</v>
      </c>
      <c r="AW167" s="87">
        <f t="shared" si="72"/>
        <v>1.9819699999999999E-2</v>
      </c>
    </row>
    <row r="168" spans="10:49" x14ac:dyDescent="0.25">
      <c r="J168" s="73"/>
      <c r="K168" s="108"/>
      <c r="AC168" s="113">
        <f t="shared" si="73"/>
        <v>44722</v>
      </c>
      <c r="AD168" s="114">
        <f t="shared" si="74"/>
        <v>3.8538000000000001E-3</v>
      </c>
      <c r="AF168" s="115"/>
      <c r="AU168" s="68">
        <v>163</v>
      </c>
      <c r="AV168" s="70">
        <f t="shared" si="75"/>
        <v>49488</v>
      </c>
      <c r="AW168" s="87">
        <f t="shared" si="72"/>
        <v>1.9818700000000002E-2</v>
      </c>
    </row>
    <row r="169" spans="10:49" x14ac:dyDescent="0.25">
      <c r="J169" s="73"/>
      <c r="K169" s="108"/>
      <c r="AC169" s="113">
        <f t="shared" si="73"/>
        <v>44723</v>
      </c>
      <c r="AD169" s="114">
        <f t="shared" si="74"/>
        <v>3.8538000000000001E-3</v>
      </c>
      <c r="AF169" s="115"/>
      <c r="AU169" s="68">
        <v>164</v>
      </c>
      <c r="AV169" s="70">
        <f t="shared" si="75"/>
        <v>49518</v>
      </c>
      <c r="AW169" s="87">
        <f t="shared" si="72"/>
        <v>1.9819699999999999E-2</v>
      </c>
    </row>
    <row r="170" spans="10:49" x14ac:dyDescent="0.25">
      <c r="J170" s="73"/>
      <c r="K170" s="108"/>
      <c r="AC170" s="113">
        <f t="shared" si="73"/>
        <v>44724</v>
      </c>
      <c r="AD170" s="114">
        <f t="shared" si="74"/>
        <v>3.8538000000000001E-3</v>
      </c>
      <c r="AF170" s="115"/>
      <c r="AU170" s="68">
        <v>165</v>
      </c>
      <c r="AV170" s="70">
        <f t="shared" si="75"/>
        <v>49549</v>
      </c>
      <c r="AW170" s="87">
        <f t="shared" si="72"/>
        <v>1.9819199999999999E-2</v>
      </c>
    </row>
    <row r="171" spans="10:49" x14ac:dyDescent="0.25">
      <c r="J171" s="73"/>
      <c r="K171" s="108"/>
      <c r="AC171" s="113">
        <f t="shared" si="73"/>
        <v>44725</v>
      </c>
      <c r="AD171" s="114">
        <f t="shared" si="74"/>
        <v>3.8538000000000001E-3</v>
      </c>
      <c r="AF171" s="115"/>
      <c r="AU171" s="68">
        <v>166</v>
      </c>
      <c r="AV171" s="70">
        <f t="shared" si="75"/>
        <v>49580</v>
      </c>
      <c r="AW171" s="87">
        <f t="shared" si="72"/>
        <v>1.9819699999999999E-2</v>
      </c>
    </row>
    <row r="172" spans="10:49" x14ac:dyDescent="0.25">
      <c r="J172" s="73"/>
      <c r="K172" s="108"/>
      <c r="AC172" s="113">
        <f t="shared" si="73"/>
        <v>44726</v>
      </c>
      <c r="AD172" s="114">
        <f t="shared" si="74"/>
        <v>3.8538000000000001E-3</v>
      </c>
      <c r="AF172" s="115"/>
      <c r="AU172" s="68">
        <v>167</v>
      </c>
      <c r="AV172" s="70">
        <f t="shared" si="75"/>
        <v>49610</v>
      </c>
      <c r="AW172" s="87">
        <f t="shared" si="72"/>
        <v>1.9819699999999999E-2</v>
      </c>
    </row>
    <row r="173" spans="10:49" x14ac:dyDescent="0.25">
      <c r="J173" s="73"/>
      <c r="K173" s="108"/>
      <c r="AC173" s="113">
        <f t="shared" si="73"/>
        <v>44727</v>
      </c>
      <c r="AD173" s="114">
        <f t="shared" si="74"/>
        <v>3.8538000000000001E-3</v>
      </c>
      <c r="AF173" s="115"/>
      <c r="AU173" s="68">
        <v>168</v>
      </c>
      <c r="AV173" s="70">
        <f t="shared" si="75"/>
        <v>49641</v>
      </c>
      <c r="AW173" s="87">
        <f t="shared" si="72"/>
        <v>1.9819199999999999E-2</v>
      </c>
    </row>
    <row r="174" spans="10:49" x14ac:dyDescent="0.25">
      <c r="J174" s="73"/>
      <c r="K174" s="108"/>
      <c r="AC174" s="113">
        <f t="shared" si="73"/>
        <v>44728</v>
      </c>
      <c r="AD174" s="114">
        <f t="shared" si="74"/>
        <v>3.8538000000000001E-3</v>
      </c>
      <c r="AF174" s="115"/>
      <c r="AU174" s="68">
        <v>169</v>
      </c>
      <c r="AV174" s="70">
        <f t="shared" si="75"/>
        <v>49671</v>
      </c>
      <c r="AW174" s="87">
        <f t="shared" si="72"/>
        <v>1.9819699999999999E-2</v>
      </c>
    </row>
    <row r="175" spans="10:49" x14ac:dyDescent="0.25">
      <c r="J175" s="73"/>
      <c r="K175" s="108"/>
      <c r="AC175" s="113">
        <f t="shared" si="73"/>
        <v>44729</v>
      </c>
      <c r="AD175" s="114">
        <f t="shared" si="74"/>
        <v>3.8538000000000001E-3</v>
      </c>
      <c r="AF175" s="115"/>
      <c r="AU175" s="68">
        <v>170</v>
      </c>
      <c r="AV175" s="70">
        <f t="shared" si="75"/>
        <v>49702</v>
      </c>
      <c r="AW175" s="87">
        <f t="shared" si="72"/>
        <v>1.9819199999999999E-2</v>
      </c>
    </row>
    <row r="176" spans="10:49" x14ac:dyDescent="0.25">
      <c r="J176" s="73"/>
      <c r="K176" s="108"/>
      <c r="AC176" s="113">
        <f t="shared" si="73"/>
        <v>44730</v>
      </c>
      <c r="AD176" s="114">
        <f t="shared" si="74"/>
        <v>3.8538000000000001E-3</v>
      </c>
      <c r="AF176" s="115"/>
      <c r="AU176" s="68">
        <v>171</v>
      </c>
      <c r="AV176" s="70">
        <f t="shared" si="75"/>
        <v>49733</v>
      </c>
      <c r="AW176" s="87">
        <f t="shared" si="72"/>
        <v>1.9819199999999999E-2</v>
      </c>
    </row>
    <row r="177" spans="10:49" x14ac:dyDescent="0.25">
      <c r="J177" s="73"/>
      <c r="K177" s="108"/>
      <c r="AC177" s="113">
        <f t="shared" si="73"/>
        <v>44731</v>
      </c>
      <c r="AD177" s="114">
        <f t="shared" si="74"/>
        <v>3.8538000000000001E-3</v>
      </c>
      <c r="AF177" s="115"/>
      <c r="AU177" s="68">
        <v>172</v>
      </c>
      <c r="AV177" s="70">
        <f t="shared" si="75"/>
        <v>49762</v>
      </c>
      <c r="AW177" s="87">
        <f t="shared" si="72"/>
        <v>1.9819699999999999E-2</v>
      </c>
    </row>
    <row r="178" spans="10:49" x14ac:dyDescent="0.25">
      <c r="J178" s="73"/>
      <c r="K178" s="108"/>
      <c r="AC178" s="113">
        <f t="shared" si="73"/>
        <v>44732</v>
      </c>
      <c r="AD178" s="114">
        <f t="shared" si="74"/>
        <v>3.8538000000000001E-3</v>
      </c>
      <c r="AF178" s="115"/>
      <c r="AU178" s="68">
        <v>173</v>
      </c>
      <c r="AV178" s="70">
        <f t="shared" si="75"/>
        <v>49793</v>
      </c>
      <c r="AW178" s="87">
        <f t="shared" si="72"/>
        <v>1.9819199999999999E-2</v>
      </c>
    </row>
    <row r="179" spans="10:49" x14ac:dyDescent="0.25">
      <c r="J179" s="73"/>
      <c r="K179" s="108"/>
      <c r="AC179" s="113">
        <f t="shared" si="73"/>
        <v>44733</v>
      </c>
      <c r="AD179" s="114">
        <f t="shared" si="74"/>
        <v>3.8538000000000001E-3</v>
      </c>
      <c r="AF179" s="115"/>
      <c r="AU179" s="68">
        <v>174</v>
      </c>
      <c r="AV179" s="70">
        <f t="shared" si="75"/>
        <v>49823</v>
      </c>
      <c r="AW179" s="87">
        <f t="shared" si="72"/>
        <v>1.9818700000000002E-2</v>
      </c>
    </row>
    <row r="180" spans="10:49" x14ac:dyDescent="0.25">
      <c r="J180" s="73"/>
      <c r="K180" s="108"/>
      <c r="AC180" s="113">
        <f t="shared" si="73"/>
        <v>44734</v>
      </c>
      <c r="AD180" s="114">
        <f t="shared" si="74"/>
        <v>3.8538000000000001E-3</v>
      </c>
      <c r="AF180" s="115"/>
      <c r="AU180" s="68">
        <v>175</v>
      </c>
      <c r="AV180" s="70">
        <f t="shared" si="75"/>
        <v>49854</v>
      </c>
      <c r="AW180" s="87">
        <f t="shared" si="72"/>
        <v>1.9819699999999999E-2</v>
      </c>
    </row>
    <row r="181" spans="10:49" x14ac:dyDescent="0.25">
      <c r="J181" s="73"/>
      <c r="K181" s="108"/>
      <c r="AC181" s="113">
        <f t="shared" si="73"/>
        <v>44735</v>
      </c>
      <c r="AD181" s="114">
        <f t="shared" si="74"/>
        <v>3.8538000000000001E-3</v>
      </c>
      <c r="AF181" s="115"/>
      <c r="AU181" s="68">
        <v>176</v>
      </c>
      <c r="AV181" s="70">
        <f t="shared" si="75"/>
        <v>49884</v>
      </c>
      <c r="AW181" s="87">
        <f t="shared" si="72"/>
        <v>1.9819699999999999E-2</v>
      </c>
    </row>
    <row r="182" spans="10:49" x14ac:dyDescent="0.25">
      <c r="J182" s="73"/>
      <c r="K182" s="108"/>
      <c r="AC182" s="113">
        <f t="shared" si="73"/>
        <v>44736</v>
      </c>
      <c r="AD182" s="114">
        <f t="shared" si="74"/>
        <v>3.8538000000000001E-3</v>
      </c>
      <c r="AF182" s="115"/>
      <c r="AU182" s="68">
        <v>177</v>
      </c>
      <c r="AV182" s="70">
        <f t="shared" si="75"/>
        <v>49915</v>
      </c>
      <c r="AW182" s="87">
        <f t="shared" si="72"/>
        <v>1.9818100000000002E-2</v>
      </c>
    </row>
    <row r="183" spans="10:49" x14ac:dyDescent="0.25">
      <c r="J183" s="73"/>
      <c r="K183" s="108"/>
      <c r="AC183" s="113">
        <f t="shared" si="73"/>
        <v>44737</v>
      </c>
      <c r="AD183" s="114">
        <f t="shared" si="74"/>
        <v>3.8538000000000001E-3</v>
      </c>
      <c r="AF183" s="115"/>
      <c r="AU183" s="68">
        <v>178</v>
      </c>
      <c r="AV183" s="70">
        <f t="shared" si="75"/>
        <v>49946</v>
      </c>
      <c r="AW183" s="87">
        <f t="shared" si="72"/>
        <v>1.9819199999999999E-2</v>
      </c>
    </row>
    <row r="184" spans="10:49" x14ac:dyDescent="0.25">
      <c r="J184" s="73"/>
      <c r="K184" s="108"/>
      <c r="AC184" s="113">
        <f t="shared" si="73"/>
        <v>44738</v>
      </c>
      <c r="AD184" s="114">
        <f t="shared" si="74"/>
        <v>3.8538000000000001E-3</v>
      </c>
      <c r="AF184" s="115"/>
      <c r="AU184" s="68">
        <v>179</v>
      </c>
      <c r="AV184" s="70">
        <f t="shared" si="75"/>
        <v>49976</v>
      </c>
      <c r="AW184" s="87">
        <f t="shared" si="72"/>
        <v>1.9779999999999999E-2</v>
      </c>
    </row>
    <row r="185" spans="10:49" x14ac:dyDescent="0.25">
      <c r="J185" s="73"/>
      <c r="K185" s="108"/>
      <c r="AC185" s="113">
        <f t="shared" si="73"/>
        <v>44739</v>
      </c>
      <c r="AD185" s="114">
        <f t="shared" si="74"/>
        <v>3.8538000000000001E-3</v>
      </c>
      <c r="AF185" s="115"/>
      <c r="AU185" s="68">
        <v>180</v>
      </c>
      <c r="AV185" s="70">
        <f t="shared" si="75"/>
        <v>50007</v>
      </c>
      <c r="AW185" s="87">
        <f t="shared" si="72"/>
        <v>1.9731099999999998E-2</v>
      </c>
    </row>
    <row r="186" spans="10:49" x14ac:dyDescent="0.25">
      <c r="J186" s="73"/>
      <c r="K186" s="108"/>
      <c r="AC186" s="113">
        <f t="shared" si="73"/>
        <v>44740</v>
      </c>
      <c r="AD186" s="114">
        <f t="shared" si="74"/>
        <v>4.4773E-3</v>
      </c>
      <c r="AF186" s="115"/>
      <c r="AU186" s="68">
        <v>181</v>
      </c>
      <c r="AV186" s="70">
        <f t="shared" si="75"/>
        <v>50037</v>
      </c>
      <c r="AW186" s="87">
        <f t="shared" si="72"/>
        <v>1.96823E-2</v>
      </c>
    </row>
    <row r="187" spans="10:49" x14ac:dyDescent="0.25">
      <c r="J187" s="73"/>
      <c r="K187" s="108"/>
      <c r="AC187" s="113">
        <f t="shared" si="73"/>
        <v>44741</v>
      </c>
      <c r="AD187" s="114">
        <f t="shared" si="74"/>
        <v>4.4773E-3</v>
      </c>
      <c r="AF187" s="115"/>
      <c r="AU187" s="68">
        <v>182</v>
      </c>
      <c r="AV187" s="70">
        <f t="shared" si="75"/>
        <v>50068</v>
      </c>
      <c r="AW187" s="87">
        <f t="shared" si="72"/>
        <v>1.9672499999999999E-2</v>
      </c>
    </row>
    <row r="188" spans="10:49" x14ac:dyDescent="0.25">
      <c r="J188" s="73"/>
      <c r="K188" s="108"/>
      <c r="AC188" s="113">
        <f t="shared" si="73"/>
        <v>44742</v>
      </c>
      <c r="AD188" s="114">
        <f t="shared" si="74"/>
        <v>4.4773E-3</v>
      </c>
      <c r="AF188" s="115"/>
      <c r="AU188" s="68">
        <v>183</v>
      </c>
      <c r="AV188" s="70">
        <f t="shared" si="75"/>
        <v>50099</v>
      </c>
      <c r="AW188" s="87">
        <f t="shared" si="72"/>
        <v>1.9672499999999999E-2</v>
      </c>
    </row>
    <row r="189" spans="10:49" x14ac:dyDescent="0.25">
      <c r="J189" s="73"/>
      <c r="K189" s="108"/>
      <c r="AC189" s="113">
        <f t="shared" si="73"/>
        <v>44743</v>
      </c>
      <c r="AD189" s="114">
        <f t="shared" si="74"/>
        <v>4.4773E-3</v>
      </c>
      <c r="AF189" s="115"/>
      <c r="AU189" s="68">
        <v>184</v>
      </c>
      <c r="AV189" s="70">
        <f t="shared" si="75"/>
        <v>50127</v>
      </c>
      <c r="AW189" s="87">
        <f t="shared" si="72"/>
        <v>1.9673599999999999E-2</v>
      </c>
    </row>
    <row r="190" spans="10:49" x14ac:dyDescent="0.25">
      <c r="J190" s="73"/>
      <c r="K190" s="108"/>
      <c r="AC190" s="113">
        <f t="shared" si="73"/>
        <v>44744</v>
      </c>
      <c r="AD190" s="114">
        <f t="shared" si="74"/>
        <v>4.4773E-3</v>
      </c>
      <c r="AF190" s="115"/>
      <c r="AU190" s="68">
        <v>185</v>
      </c>
      <c r="AV190" s="70">
        <f t="shared" si="75"/>
        <v>50158</v>
      </c>
      <c r="AW190" s="87">
        <f t="shared" si="72"/>
        <v>1.9673099999999999E-2</v>
      </c>
    </row>
    <row r="191" spans="10:49" x14ac:dyDescent="0.25">
      <c r="J191" s="73"/>
      <c r="K191" s="108"/>
      <c r="AC191" s="113">
        <f t="shared" si="73"/>
        <v>44745</v>
      </c>
      <c r="AD191" s="114">
        <f t="shared" si="74"/>
        <v>4.4773E-3</v>
      </c>
      <c r="AF191" s="115"/>
      <c r="AU191" s="68">
        <v>186</v>
      </c>
      <c r="AV191" s="70">
        <f t="shared" si="75"/>
        <v>50188</v>
      </c>
      <c r="AW191" s="87">
        <f t="shared" si="72"/>
        <v>1.9672000000000002E-2</v>
      </c>
    </row>
    <row r="192" spans="10:49" x14ac:dyDescent="0.25">
      <c r="J192" s="73"/>
      <c r="K192" s="108"/>
      <c r="AC192" s="113">
        <f t="shared" si="73"/>
        <v>44746</v>
      </c>
      <c r="AD192" s="114">
        <f t="shared" si="74"/>
        <v>4.4773E-3</v>
      </c>
      <c r="AF192" s="115"/>
      <c r="AU192" s="68">
        <v>187</v>
      </c>
      <c r="AV192" s="70">
        <f t="shared" si="75"/>
        <v>50219</v>
      </c>
      <c r="AW192" s="87">
        <f t="shared" si="72"/>
        <v>1.9673599999999999E-2</v>
      </c>
    </row>
    <row r="193" spans="10:49" x14ac:dyDescent="0.25">
      <c r="J193" s="73"/>
      <c r="K193" s="108"/>
      <c r="AC193" s="113">
        <f t="shared" si="73"/>
        <v>44747</v>
      </c>
      <c r="AD193" s="114">
        <f t="shared" si="74"/>
        <v>4.4773E-3</v>
      </c>
      <c r="AF193" s="115"/>
      <c r="AU193" s="68">
        <v>188</v>
      </c>
      <c r="AV193" s="70">
        <f t="shared" si="75"/>
        <v>50249</v>
      </c>
      <c r="AW193" s="87">
        <f t="shared" si="72"/>
        <v>1.9673599999999999E-2</v>
      </c>
    </row>
    <row r="194" spans="10:49" x14ac:dyDescent="0.25">
      <c r="J194" s="73"/>
      <c r="K194" s="108"/>
      <c r="AC194" s="113">
        <f t="shared" si="73"/>
        <v>44748</v>
      </c>
      <c r="AD194" s="114">
        <f t="shared" si="74"/>
        <v>4.4773E-3</v>
      </c>
      <c r="AF194" s="115"/>
      <c r="AU194" s="68">
        <v>189</v>
      </c>
      <c r="AV194" s="70">
        <f t="shared" si="75"/>
        <v>50280</v>
      </c>
      <c r="AW194" s="87">
        <f t="shared" si="72"/>
        <v>1.9673099999999999E-2</v>
      </c>
    </row>
    <row r="195" spans="10:49" x14ac:dyDescent="0.25">
      <c r="J195" s="73"/>
      <c r="K195" s="108"/>
      <c r="AC195" s="113">
        <f t="shared" si="73"/>
        <v>44749</v>
      </c>
      <c r="AD195" s="114">
        <f t="shared" si="74"/>
        <v>4.4773E-3</v>
      </c>
      <c r="AF195" s="115"/>
      <c r="AU195" s="68">
        <v>190</v>
      </c>
      <c r="AV195" s="70">
        <f t="shared" si="75"/>
        <v>50311</v>
      </c>
      <c r="AW195" s="87">
        <f t="shared" si="72"/>
        <v>1.9673099999999999E-2</v>
      </c>
    </row>
    <row r="196" spans="10:49" x14ac:dyDescent="0.25">
      <c r="J196" s="73"/>
      <c r="K196" s="108"/>
      <c r="AC196" s="113">
        <f t="shared" si="73"/>
        <v>44750</v>
      </c>
      <c r="AD196" s="114">
        <f t="shared" si="74"/>
        <v>4.4773E-3</v>
      </c>
      <c r="AF196" s="115"/>
      <c r="AU196" s="68">
        <v>191</v>
      </c>
      <c r="AV196" s="70">
        <f t="shared" si="75"/>
        <v>50341</v>
      </c>
      <c r="AW196" s="87">
        <f t="shared" si="72"/>
        <v>1.9673099999999999E-2</v>
      </c>
    </row>
    <row r="197" spans="10:49" x14ac:dyDescent="0.25">
      <c r="J197" s="73"/>
      <c r="K197" s="108"/>
      <c r="AC197" s="113">
        <f t="shared" si="73"/>
        <v>44751</v>
      </c>
      <c r="AD197" s="114">
        <f t="shared" si="74"/>
        <v>4.4773E-3</v>
      </c>
      <c r="AF197" s="115"/>
      <c r="AU197" s="68">
        <v>192</v>
      </c>
      <c r="AV197" s="70">
        <f t="shared" si="75"/>
        <v>50372</v>
      </c>
      <c r="AW197" s="87">
        <f t="shared" si="72"/>
        <v>1.9671499999999998E-2</v>
      </c>
    </row>
    <row r="198" spans="10:49" x14ac:dyDescent="0.25">
      <c r="J198" s="73"/>
      <c r="K198" s="108"/>
      <c r="AC198" s="113">
        <f t="shared" si="73"/>
        <v>44752</v>
      </c>
      <c r="AD198" s="114">
        <f t="shared" si="74"/>
        <v>4.4773E-3</v>
      </c>
      <c r="AF198" s="115"/>
      <c r="AU198" s="68">
        <v>193</v>
      </c>
      <c r="AV198" s="70">
        <f t="shared" si="75"/>
        <v>50402</v>
      </c>
      <c r="AW198" s="87">
        <f t="shared" ref="AW198:AW245" si="76">_xlfn.IFNA(VLOOKUP(AU198,M:N,2,FALSE)/100,_xlfn.IFNA(VLOOKUP(AU198,O:P,2,FALSE)/100,VLOOKUP(AU198,Q:R,2,FALSE)/100))</f>
        <v>1.9672499999999999E-2</v>
      </c>
    </row>
    <row r="199" spans="10:49" x14ac:dyDescent="0.25">
      <c r="J199" s="73"/>
      <c r="K199" s="108"/>
      <c r="AC199" s="113">
        <f t="shared" si="73"/>
        <v>44753</v>
      </c>
      <c r="AD199" s="114">
        <f t="shared" si="74"/>
        <v>4.4773E-3</v>
      </c>
      <c r="AF199" s="115"/>
      <c r="AU199" s="68">
        <v>194</v>
      </c>
      <c r="AV199" s="70">
        <f t="shared" si="75"/>
        <v>50433</v>
      </c>
      <c r="AW199" s="87">
        <f t="shared" si="76"/>
        <v>1.9672499999999999E-2</v>
      </c>
    </row>
    <row r="200" spans="10:49" x14ac:dyDescent="0.25">
      <c r="J200" s="73"/>
      <c r="K200" s="108"/>
      <c r="AC200" s="113">
        <f t="shared" ref="AC200:AC263" si="77">AC199+1</f>
        <v>44754</v>
      </c>
      <c r="AD200" s="114">
        <f t="shared" ref="AD200:AD263" si="78">_xlfn.IFNA(VLOOKUP(AC200,J:K,2,FALSE)/100,AD199)</f>
        <v>4.4773E-3</v>
      </c>
      <c r="AF200" s="115"/>
      <c r="AU200" s="68">
        <v>195</v>
      </c>
      <c r="AV200" s="70">
        <f t="shared" ref="AV200:AV245" si="79">EDATE(AV199,1)</f>
        <v>50464</v>
      </c>
      <c r="AW200" s="87">
        <f t="shared" si="76"/>
        <v>1.9672000000000002E-2</v>
      </c>
    </row>
    <row r="201" spans="10:49" x14ac:dyDescent="0.25">
      <c r="J201" s="73"/>
      <c r="K201" s="108"/>
      <c r="AC201" s="113">
        <f t="shared" si="77"/>
        <v>44755</v>
      </c>
      <c r="AD201" s="114">
        <f t="shared" si="78"/>
        <v>4.4773E-3</v>
      </c>
      <c r="AF201" s="115"/>
      <c r="AU201" s="68">
        <v>196</v>
      </c>
      <c r="AV201" s="70">
        <f t="shared" si="79"/>
        <v>50492</v>
      </c>
      <c r="AW201" s="87">
        <f t="shared" si="76"/>
        <v>1.9673599999999999E-2</v>
      </c>
    </row>
    <row r="202" spans="10:49" x14ac:dyDescent="0.25">
      <c r="J202" s="73"/>
      <c r="K202" s="108"/>
      <c r="AC202" s="113">
        <f t="shared" si="77"/>
        <v>44756</v>
      </c>
      <c r="AD202" s="114">
        <f t="shared" si="78"/>
        <v>4.4773E-3</v>
      </c>
      <c r="AF202" s="115"/>
      <c r="AU202" s="68">
        <v>197</v>
      </c>
      <c r="AV202" s="70">
        <f t="shared" si="79"/>
        <v>50523</v>
      </c>
      <c r="AW202" s="87">
        <f t="shared" si="76"/>
        <v>1.9673099999999999E-2</v>
      </c>
    </row>
    <row r="203" spans="10:49" x14ac:dyDescent="0.25">
      <c r="J203" s="73"/>
      <c r="K203" s="108"/>
      <c r="AC203" s="113">
        <f t="shared" si="77"/>
        <v>44757</v>
      </c>
      <c r="AD203" s="114">
        <f t="shared" si="78"/>
        <v>4.4773E-3</v>
      </c>
      <c r="AF203" s="115"/>
      <c r="AU203" s="68">
        <v>198</v>
      </c>
      <c r="AV203" s="70">
        <f t="shared" si="79"/>
        <v>50553</v>
      </c>
      <c r="AW203" s="87">
        <f t="shared" si="76"/>
        <v>1.9673599999999999E-2</v>
      </c>
    </row>
    <row r="204" spans="10:49" x14ac:dyDescent="0.25">
      <c r="J204" s="73"/>
      <c r="K204" s="108"/>
      <c r="AC204" s="113">
        <f t="shared" si="77"/>
        <v>44758</v>
      </c>
      <c r="AD204" s="114">
        <f t="shared" si="78"/>
        <v>4.4773E-3</v>
      </c>
      <c r="AF204" s="115"/>
      <c r="AU204" s="68">
        <v>199</v>
      </c>
      <c r="AV204" s="70">
        <f t="shared" si="79"/>
        <v>50584</v>
      </c>
      <c r="AW204" s="87">
        <f t="shared" si="76"/>
        <v>1.9673599999999999E-2</v>
      </c>
    </row>
    <row r="205" spans="10:49" x14ac:dyDescent="0.25">
      <c r="J205" s="73"/>
      <c r="K205" s="108"/>
      <c r="AC205" s="113">
        <f t="shared" si="77"/>
        <v>44759</v>
      </c>
      <c r="AD205" s="114">
        <f t="shared" si="78"/>
        <v>4.4773E-3</v>
      </c>
      <c r="AF205" s="115"/>
      <c r="AU205" s="68">
        <v>200</v>
      </c>
      <c r="AV205" s="70">
        <f t="shared" si="79"/>
        <v>50614</v>
      </c>
      <c r="AW205" s="87">
        <f t="shared" si="76"/>
        <v>1.9673099999999999E-2</v>
      </c>
    </row>
    <row r="206" spans="10:49" x14ac:dyDescent="0.25">
      <c r="J206" s="73"/>
      <c r="K206" s="108"/>
      <c r="AC206" s="113">
        <f t="shared" si="77"/>
        <v>44760</v>
      </c>
      <c r="AD206" s="114">
        <f t="shared" si="78"/>
        <v>4.4773E-3</v>
      </c>
      <c r="AF206" s="115"/>
      <c r="AU206" s="68">
        <v>201</v>
      </c>
      <c r="AV206" s="70">
        <f t="shared" si="79"/>
        <v>50645</v>
      </c>
      <c r="AW206" s="87">
        <f t="shared" si="76"/>
        <v>1.9673099999999999E-2</v>
      </c>
    </row>
    <row r="207" spans="10:49" x14ac:dyDescent="0.25">
      <c r="J207" s="73"/>
      <c r="K207" s="108"/>
      <c r="AC207" s="113">
        <f t="shared" si="77"/>
        <v>44761</v>
      </c>
      <c r="AD207" s="114">
        <f t="shared" si="78"/>
        <v>4.4773E-3</v>
      </c>
      <c r="AF207" s="115"/>
      <c r="AU207" s="68">
        <v>202</v>
      </c>
      <c r="AV207" s="70">
        <f t="shared" si="79"/>
        <v>50676</v>
      </c>
      <c r="AW207" s="87">
        <f t="shared" si="76"/>
        <v>1.9673099999999999E-2</v>
      </c>
    </row>
    <row r="208" spans="10:49" x14ac:dyDescent="0.25">
      <c r="J208" s="73"/>
      <c r="K208" s="108"/>
      <c r="AC208" s="113">
        <f t="shared" si="77"/>
        <v>44762</v>
      </c>
      <c r="AD208" s="114">
        <f t="shared" si="78"/>
        <v>4.4773E-3</v>
      </c>
      <c r="AF208" s="115"/>
      <c r="AU208" s="68">
        <v>203</v>
      </c>
      <c r="AV208" s="70">
        <f t="shared" si="79"/>
        <v>50706</v>
      </c>
      <c r="AW208" s="87">
        <f t="shared" si="76"/>
        <v>1.96741E-2</v>
      </c>
    </row>
    <row r="209" spans="10:49" x14ac:dyDescent="0.25">
      <c r="J209" s="73"/>
      <c r="K209" s="108"/>
      <c r="AC209" s="113">
        <f t="shared" si="77"/>
        <v>44763</v>
      </c>
      <c r="AD209" s="114">
        <f t="shared" si="78"/>
        <v>4.4773E-3</v>
      </c>
      <c r="AF209" s="115"/>
      <c r="AU209" s="68">
        <v>204</v>
      </c>
      <c r="AV209" s="70">
        <f t="shared" si="79"/>
        <v>50737</v>
      </c>
      <c r="AW209" s="87">
        <f t="shared" si="76"/>
        <v>1.9672499999999999E-2</v>
      </c>
    </row>
    <row r="210" spans="10:49" x14ac:dyDescent="0.25">
      <c r="J210" s="73"/>
      <c r="K210" s="108"/>
      <c r="AC210" s="113">
        <f t="shared" si="77"/>
        <v>44764</v>
      </c>
      <c r="AD210" s="114">
        <f t="shared" si="78"/>
        <v>4.4773E-3</v>
      </c>
      <c r="AF210" s="115"/>
      <c r="AU210" s="68">
        <v>205</v>
      </c>
      <c r="AV210" s="70">
        <f t="shared" si="79"/>
        <v>50767</v>
      </c>
      <c r="AW210" s="87">
        <f t="shared" si="76"/>
        <v>1.9672499999999999E-2</v>
      </c>
    </row>
    <row r="211" spans="10:49" x14ac:dyDescent="0.25">
      <c r="J211" s="73"/>
      <c r="K211" s="108"/>
      <c r="AC211" s="113">
        <f t="shared" si="77"/>
        <v>44765</v>
      </c>
      <c r="AD211" s="114">
        <f t="shared" si="78"/>
        <v>4.4773E-3</v>
      </c>
      <c r="AF211" s="115"/>
      <c r="AU211" s="68">
        <v>206</v>
      </c>
      <c r="AV211" s="70">
        <f t="shared" si="79"/>
        <v>50798</v>
      </c>
      <c r="AW211" s="87">
        <f t="shared" si="76"/>
        <v>1.9672000000000002E-2</v>
      </c>
    </row>
    <row r="212" spans="10:49" x14ac:dyDescent="0.25">
      <c r="J212" s="73"/>
      <c r="K212" s="108"/>
      <c r="AC212" s="113">
        <f t="shared" si="77"/>
        <v>44766</v>
      </c>
      <c r="AD212" s="114">
        <f t="shared" si="78"/>
        <v>4.4773E-3</v>
      </c>
      <c r="AF212" s="115"/>
      <c r="AU212" s="68">
        <v>207</v>
      </c>
      <c r="AV212" s="70">
        <f t="shared" si="79"/>
        <v>50829</v>
      </c>
      <c r="AW212" s="87">
        <f t="shared" si="76"/>
        <v>1.9673599999999999E-2</v>
      </c>
    </row>
    <row r="213" spans="10:49" x14ac:dyDescent="0.25">
      <c r="J213" s="73"/>
      <c r="K213" s="108"/>
      <c r="AC213" s="113">
        <f t="shared" si="77"/>
        <v>44767</v>
      </c>
      <c r="AD213" s="114">
        <f t="shared" si="78"/>
        <v>4.4773E-3</v>
      </c>
      <c r="AF213" s="115"/>
      <c r="AU213" s="68">
        <v>208</v>
      </c>
      <c r="AV213" s="70">
        <f t="shared" si="79"/>
        <v>50857</v>
      </c>
      <c r="AW213" s="87">
        <f t="shared" si="76"/>
        <v>1.9673599999999999E-2</v>
      </c>
    </row>
    <row r="214" spans="10:49" x14ac:dyDescent="0.25">
      <c r="J214" s="73"/>
      <c r="K214" s="108"/>
      <c r="AC214" s="113">
        <f t="shared" si="77"/>
        <v>44768</v>
      </c>
      <c r="AD214" s="114">
        <f t="shared" si="78"/>
        <v>4.4773E-3</v>
      </c>
      <c r="AF214" s="115"/>
      <c r="AU214" s="68">
        <v>209</v>
      </c>
      <c r="AV214" s="70">
        <f t="shared" si="79"/>
        <v>50888</v>
      </c>
      <c r="AW214" s="87">
        <f t="shared" si="76"/>
        <v>1.9672499999999999E-2</v>
      </c>
    </row>
    <row r="215" spans="10:49" x14ac:dyDescent="0.25">
      <c r="J215" s="73"/>
      <c r="K215" s="108"/>
      <c r="AC215" s="113">
        <f t="shared" si="77"/>
        <v>44769</v>
      </c>
      <c r="AD215" s="114">
        <f t="shared" si="78"/>
        <v>5.2097000000000003E-3</v>
      </c>
      <c r="AF215" s="115"/>
      <c r="AU215" s="68">
        <v>210</v>
      </c>
      <c r="AV215" s="70">
        <f t="shared" si="79"/>
        <v>50918</v>
      </c>
      <c r="AW215" s="87">
        <f t="shared" si="76"/>
        <v>1.9673599999999999E-2</v>
      </c>
    </row>
    <row r="216" spans="10:49" x14ac:dyDescent="0.25">
      <c r="J216" s="73"/>
      <c r="K216" s="108"/>
      <c r="AC216" s="113">
        <f t="shared" si="77"/>
        <v>44770</v>
      </c>
      <c r="AD216" s="114">
        <f t="shared" si="78"/>
        <v>5.2097000000000003E-3</v>
      </c>
      <c r="AF216" s="115"/>
      <c r="AU216" s="68">
        <v>211</v>
      </c>
      <c r="AV216" s="70">
        <f t="shared" si="79"/>
        <v>50949</v>
      </c>
      <c r="AW216" s="87">
        <f t="shared" si="76"/>
        <v>1.9673599999999999E-2</v>
      </c>
    </row>
    <row r="217" spans="10:49" x14ac:dyDescent="0.25">
      <c r="J217" s="73"/>
      <c r="K217" s="108"/>
      <c r="AC217" s="113">
        <f t="shared" si="77"/>
        <v>44771</v>
      </c>
      <c r="AD217" s="114">
        <f t="shared" si="78"/>
        <v>5.2097000000000003E-3</v>
      </c>
      <c r="AF217" s="115"/>
      <c r="AU217" s="68">
        <v>212</v>
      </c>
      <c r="AV217" s="70">
        <f t="shared" si="79"/>
        <v>50979</v>
      </c>
      <c r="AW217" s="87">
        <f t="shared" si="76"/>
        <v>1.96741E-2</v>
      </c>
    </row>
    <row r="218" spans="10:49" x14ac:dyDescent="0.25">
      <c r="J218" s="73"/>
      <c r="K218" s="108"/>
      <c r="AC218" s="113">
        <f t="shared" si="77"/>
        <v>44772</v>
      </c>
      <c r="AD218" s="114">
        <f t="shared" si="78"/>
        <v>5.2097000000000003E-3</v>
      </c>
      <c r="AF218" s="115"/>
      <c r="AU218" s="68">
        <v>213</v>
      </c>
      <c r="AV218" s="70">
        <f t="shared" si="79"/>
        <v>51010</v>
      </c>
      <c r="AW218" s="87">
        <f t="shared" si="76"/>
        <v>1.9673099999999999E-2</v>
      </c>
    </row>
    <row r="219" spans="10:49" x14ac:dyDescent="0.25">
      <c r="J219" s="73"/>
      <c r="K219" s="108"/>
      <c r="AC219" s="113">
        <f t="shared" si="77"/>
        <v>44773</v>
      </c>
      <c r="AD219" s="114">
        <f t="shared" si="78"/>
        <v>5.2097000000000003E-3</v>
      </c>
      <c r="AF219" s="115"/>
      <c r="AU219" s="68">
        <v>214</v>
      </c>
      <c r="AV219" s="70">
        <f t="shared" si="79"/>
        <v>51041</v>
      </c>
      <c r="AW219" s="87">
        <f t="shared" si="76"/>
        <v>1.9673099999999999E-2</v>
      </c>
    </row>
    <row r="220" spans="10:49" x14ac:dyDescent="0.25">
      <c r="J220" s="73"/>
      <c r="K220" s="108"/>
      <c r="AC220" s="113">
        <f t="shared" si="77"/>
        <v>44774</v>
      </c>
      <c r="AD220" s="114">
        <f t="shared" si="78"/>
        <v>5.2097000000000003E-3</v>
      </c>
      <c r="AF220" s="115"/>
      <c r="AU220" s="68">
        <v>215</v>
      </c>
      <c r="AV220" s="70">
        <f t="shared" si="79"/>
        <v>51071</v>
      </c>
      <c r="AW220" s="87">
        <f t="shared" si="76"/>
        <v>1.9673599999999999E-2</v>
      </c>
    </row>
    <row r="221" spans="10:49" x14ac:dyDescent="0.25">
      <c r="J221" s="73"/>
      <c r="K221" s="108"/>
      <c r="AC221" s="113">
        <f t="shared" si="77"/>
        <v>44775</v>
      </c>
      <c r="AD221" s="114">
        <f t="shared" si="78"/>
        <v>5.2097000000000003E-3</v>
      </c>
      <c r="AF221" s="115"/>
      <c r="AU221" s="68">
        <v>216</v>
      </c>
      <c r="AV221" s="70">
        <f t="shared" si="79"/>
        <v>51102</v>
      </c>
      <c r="AW221" s="87">
        <f t="shared" si="76"/>
        <v>1.9673099999999999E-2</v>
      </c>
    </row>
    <row r="222" spans="10:49" x14ac:dyDescent="0.25">
      <c r="J222" s="73"/>
      <c r="K222" s="108"/>
      <c r="AC222" s="113">
        <f t="shared" si="77"/>
        <v>44776</v>
      </c>
      <c r="AD222" s="114">
        <f t="shared" si="78"/>
        <v>5.2097000000000003E-3</v>
      </c>
      <c r="AF222" s="115"/>
      <c r="AU222" s="68">
        <v>217</v>
      </c>
      <c r="AV222" s="70">
        <f t="shared" si="79"/>
        <v>51132</v>
      </c>
      <c r="AW222" s="87">
        <f t="shared" si="76"/>
        <v>1.9672499999999999E-2</v>
      </c>
    </row>
    <row r="223" spans="10:49" x14ac:dyDescent="0.25">
      <c r="J223" s="73"/>
      <c r="K223" s="108"/>
      <c r="AC223" s="113">
        <f t="shared" si="77"/>
        <v>44777</v>
      </c>
      <c r="AD223" s="114">
        <f t="shared" si="78"/>
        <v>5.2097000000000003E-3</v>
      </c>
      <c r="AF223" s="115"/>
      <c r="AU223" s="68">
        <v>218</v>
      </c>
      <c r="AV223" s="70">
        <f t="shared" si="79"/>
        <v>51163</v>
      </c>
      <c r="AW223" s="87">
        <f t="shared" si="76"/>
        <v>1.9673099999999999E-2</v>
      </c>
    </row>
    <row r="224" spans="10:49" x14ac:dyDescent="0.25">
      <c r="J224" s="73"/>
      <c r="K224" s="108"/>
      <c r="AC224" s="113">
        <f t="shared" si="77"/>
        <v>44778</v>
      </c>
      <c r="AD224" s="114">
        <f t="shared" si="78"/>
        <v>5.2097000000000003E-3</v>
      </c>
      <c r="AF224" s="115"/>
      <c r="AU224" s="68">
        <v>219</v>
      </c>
      <c r="AV224" s="70">
        <f t="shared" si="79"/>
        <v>51194</v>
      </c>
      <c r="AW224" s="87">
        <f t="shared" si="76"/>
        <v>1.9673599999999999E-2</v>
      </c>
    </row>
    <row r="225" spans="10:49" x14ac:dyDescent="0.25">
      <c r="J225" s="73"/>
      <c r="K225" s="108"/>
      <c r="AC225" s="113">
        <f t="shared" si="77"/>
        <v>44779</v>
      </c>
      <c r="AD225" s="114">
        <f t="shared" si="78"/>
        <v>5.2097000000000003E-3</v>
      </c>
      <c r="AF225" s="115"/>
      <c r="AU225" s="68">
        <v>220</v>
      </c>
      <c r="AV225" s="70">
        <f t="shared" si="79"/>
        <v>51223</v>
      </c>
      <c r="AW225" s="87">
        <f t="shared" si="76"/>
        <v>1.9673099999999999E-2</v>
      </c>
    </row>
    <row r="226" spans="10:49" x14ac:dyDescent="0.25">
      <c r="J226" s="73"/>
      <c r="K226" s="108"/>
      <c r="AC226" s="113">
        <f t="shared" si="77"/>
        <v>44780</v>
      </c>
      <c r="AD226" s="114">
        <f t="shared" si="78"/>
        <v>5.2097000000000003E-3</v>
      </c>
      <c r="AF226" s="115"/>
      <c r="AU226" s="68">
        <v>221</v>
      </c>
      <c r="AV226" s="70">
        <f t="shared" si="79"/>
        <v>51254</v>
      </c>
      <c r="AW226" s="87">
        <f t="shared" si="76"/>
        <v>1.9673099999999999E-2</v>
      </c>
    </row>
    <row r="227" spans="10:49" x14ac:dyDescent="0.25">
      <c r="J227" s="73"/>
      <c r="K227" s="108"/>
      <c r="AC227" s="113">
        <f t="shared" si="77"/>
        <v>44781</v>
      </c>
      <c r="AD227" s="114">
        <f t="shared" si="78"/>
        <v>5.2097000000000003E-3</v>
      </c>
      <c r="AF227" s="115"/>
      <c r="AU227" s="68">
        <v>222</v>
      </c>
      <c r="AV227" s="70">
        <f t="shared" si="79"/>
        <v>51284</v>
      </c>
      <c r="AW227" s="87">
        <f t="shared" si="76"/>
        <v>1.9673599999999999E-2</v>
      </c>
    </row>
    <row r="228" spans="10:49" x14ac:dyDescent="0.25">
      <c r="J228" s="73"/>
      <c r="K228" s="108"/>
      <c r="AC228" s="113">
        <f t="shared" si="77"/>
        <v>44782</v>
      </c>
      <c r="AD228" s="114">
        <f t="shared" si="78"/>
        <v>5.2097000000000003E-3</v>
      </c>
      <c r="AF228" s="115"/>
      <c r="AU228" s="68">
        <v>223</v>
      </c>
      <c r="AV228" s="70">
        <f t="shared" si="79"/>
        <v>51315</v>
      </c>
      <c r="AW228" s="87">
        <f t="shared" si="76"/>
        <v>1.9672499999999999E-2</v>
      </c>
    </row>
    <row r="229" spans="10:49" x14ac:dyDescent="0.25">
      <c r="J229" s="73"/>
      <c r="K229" s="108"/>
      <c r="AC229" s="113">
        <f t="shared" si="77"/>
        <v>44783</v>
      </c>
      <c r="AD229" s="114">
        <f t="shared" si="78"/>
        <v>5.2097000000000003E-3</v>
      </c>
      <c r="AF229" s="115"/>
      <c r="AU229" s="68">
        <v>224</v>
      </c>
      <c r="AV229" s="70">
        <f t="shared" si="79"/>
        <v>51345</v>
      </c>
      <c r="AW229" s="87">
        <f t="shared" si="76"/>
        <v>1.9673599999999999E-2</v>
      </c>
    </row>
    <row r="230" spans="10:49" x14ac:dyDescent="0.25">
      <c r="J230" s="73"/>
      <c r="K230" s="108"/>
      <c r="AC230" s="113">
        <f t="shared" si="77"/>
        <v>44784</v>
      </c>
      <c r="AD230" s="114">
        <f t="shared" si="78"/>
        <v>5.2097000000000003E-3</v>
      </c>
      <c r="AF230" s="115"/>
      <c r="AU230" s="68">
        <v>225</v>
      </c>
      <c r="AV230" s="70">
        <f t="shared" si="79"/>
        <v>51376</v>
      </c>
      <c r="AW230" s="87">
        <f t="shared" si="76"/>
        <v>1.9673099999999999E-2</v>
      </c>
    </row>
    <row r="231" spans="10:49" x14ac:dyDescent="0.25">
      <c r="J231" s="73"/>
      <c r="K231" s="108"/>
      <c r="AC231" s="113">
        <f t="shared" si="77"/>
        <v>44785</v>
      </c>
      <c r="AD231" s="114">
        <f t="shared" si="78"/>
        <v>5.2097000000000003E-3</v>
      </c>
      <c r="AF231" s="115"/>
      <c r="AU231" s="68">
        <v>226</v>
      </c>
      <c r="AV231" s="70">
        <f t="shared" si="79"/>
        <v>51407</v>
      </c>
      <c r="AW231" s="87">
        <f t="shared" si="76"/>
        <v>1.9673599999999999E-2</v>
      </c>
    </row>
    <row r="232" spans="10:49" x14ac:dyDescent="0.25">
      <c r="J232" s="73"/>
      <c r="K232" s="108"/>
      <c r="AC232" s="113">
        <f t="shared" si="77"/>
        <v>44786</v>
      </c>
      <c r="AD232" s="114">
        <f t="shared" si="78"/>
        <v>5.2097000000000003E-3</v>
      </c>
      <c r="AF232" s="115"/>
      <c r="AU232" s="68">
        <v>227</v>
      </c>
      <c r="AV232" s="70">
        <f t="shared" si="79"/>
        <v>51437</v>
      </c>
      <c r="AW232" s="87">
        <f t="shared" si="76"/>
        <v>1.9673599999999999E-2</v>
      </c>
    </row>
    <row r="233" spans="10:49" x14ac:dyDescent="0.25">
      <c r="J233" s="73"/>
      <c r="K233" s="108"/>
      <c r="AC233" s="113">
        <f t="shared" si="77"/>
        <v>44787</v>
      </c>
      <c r="AD233" s="114">
        <f t="shared" si="78"/>
        <v>5.2097000000000003E-3</v>
      </c>
      <c r="AF233" s="115"/>
      <c r="AU233" s="68">
        <v>228</v>
      </c>
      <c r="AV233" s="70">
        <f t="shared" si="79"/>
        <v>51468</v>
      </c>
      <c r="AW233" s="87">
        <f t="shared" si="76"/>
        <v>1.9672499999999999E-2</v>
      </c>
    </row>
    <row r="234" spans="10:49" x14ac:dyDescent="0.25">
      <c r="J234" s="73"/>
      <c r="K234" s="108"/>
      <c r="AC234" s="113">
        <f t="shared" si="77"/>
        <v>44788</v>
      </c>
      <c r="AD234" s="114">
        <f t="shared" si="78"/>
        <v>5.2097000000000003E-3</v>
      </c>
      <c r="AF234" s="115"/>
      <c r="AU234" s="68">
        <v>229</v>
      </c>
      <c r="AV234" s="70">
        <f t="shared" si="79"/>
        <v>51498</v>
      </c>
      <c r="AW234" s="87">
        <f t="shared" si="76"/>
        <v>1.9672000000000002E-2</v>
      </c>
    </row>
    <row r="235" spans="10:49" x14ac:dyDescent="0.25">
      <c r="J235" s="73"/>
      <c r="K235" s="108"/>
      <c r="AC235" s="113">
        <f t="shared" si="77"/>
        <v>44789</v>
      </c>
      <c r="AD235" s="114">
        <f t="shared" si="78"/>
        <v>5.2097000000000003E-3</v>
      </c>
      <c r="AF235" s="115"/>
      <c r="AU235" s="68">
        <v>230</v>
      </c>
      <c r="AV235" s="70">
        <f t="shared" si="79"/>
        <v>51529</v>
      </c>
      <c r="AW235" s="87">
        <f t="shared" si="76"/>
        <v>1.9672499999999999E-2</v>
      </c>
    </row>
    <row r="236" spans="10:49" x14ac:dyDescent="0.25">
      <c r="J236" s="73"/>
      <c r="K236" s="108"/>
      <c r="AC236" s="113">
        <f t="shared" si="77"/>
        <v>44790</v>
      </c>
      <c r="AD236" s="114">
        <f t="shared" si="78"/>
        <v>5.2097000000000003E-3</v>
      </c>
      <c r="AF236" s="115"/>
      <c r="AU236" s="68">
        <v>231</v>
      </c>
      <c r="AV236" s="70">
        <f t="shared" si="79"/>
        <v>51560</v>
      </c>
      <c r="AW236" s="87">
        <f t="shared" si="76"/>
        <v>1.9673599999999999E-2</v>
      </c>
    </row>
    <row r="237" spans="10:49" x14ac:dyDescent="0.25">
      <c r="J237" s="73"/>
      <c r="K237" s="108"/>
      <c r="AC237" s="113">
        <f t="shared" si="77"/>
        <v>44791</v>
      </c>
      <c r="AD237" s="114">
        <f t="shared" si="78"/>
        <v>5.2097000000000003E-3</v>
      </c>
      <c r="AF237" s="115"/>
      <c r="AU237" s="68">
        <v>232</v>
      </c>
      <c r="AV237" s="70">
        <f t="shared" si="79"/>
        <v>51588</v>
      </c>
      <c r="AW237" s="87">
        <f t="shared" si="76"/>
        <v>1.9672499999999999E-2</v>
      </c>
    </row>
    <row r="238" spans="10:49" x14ac:dyDescent="0.25">
      <c r="J238" s="73"/>
      <c r="K238" s="108"/>
      <c r="AC238" s="113">
        <f t="shared" si="77"/>
        <v>44792</v>
      </c>
      <c r="AD238" s="114">
        <f t="shared" si="78"/>
        <v>5.2097000000000003E-3</v>
      </c>
      <c r="AF238" s="115"/>
      <c r="AU238" s="68">
        <v>233</v>
      </c>
      <c r="AV238" s="70">
        <f t="shared" si="79"/>
        <v>51619</v>
      </c>
      <c r="AW238" s="87">
        <f t="shared" si="76"/>
        <v>1.9673099999999999E-2</v>
      </c>
    </row>
    <row r="239" spans="10:49" x14ac:dyDescent="0.25">
      <c r="J239" s="73"/>
      <c r="K239" s="108"/>
      <c r="AC239" s="113">
        <f t="shared" si="77"/>
        <v>44793</v>
      </c>
      <c r="AD239" s="114">
        <f t="shared" si="78"/>
        <v>5.2097000000000003E-3</v>
      </c>
      <c r="AF239" s="115"/>
      <c r="AU239" s="68">
        <v>234</v>
      </c>
      <c r="AV239" s="70">
        <f t="shared" si="79"/>
        <v>51649</v>
      </c>
      <c r="AW239" s="87">
        <f t="shared" si="76"/>
        <v>1.9673099999999999E-2</v>
      </c>
    </row>
    <row r="240" spans="10:49" x14ac:dyDescent="0.25">
      <c r="J240" s="73"/>
      <c r="K240" s="108"/>
      <c r="AC240" s="113">
        <f t="shared" si="77"/>
        <v>44794</v>
      </c>
      <c r="AD240" s="114">
        <f t="shared" si="78"/>
        <v>5.2097000000000003E-3</v>
      </c>
      <c r="AF240" s="115"/>
      <c r="AU240" s="68">
        <v>235</v>
      </c>
      <c r="AV240" s="70">
        <f t="shared" si="79"/>
        <v>51680</v>
      </c>
      <c r="AW240" s="87">
        <f t="shared" si="76"/>
        <v>1.9673599999999999E-2</v>
      </c>
    </row>
    <row r="241" spans="10:49" x14ac:dyDescent="0.25">
      <c r="J241" s="73"/>
      <c r="K241" s="108"/>
      <c r="AC241" s="113">
        <f t="shared" si="77"/>
        <v>44795</v>
      </c>
      <c r="AD241" s="114">
        <f t="shared" si="78"/>
        <v>5.2097000000000003E-3</v>
      </c>
      <c r="AF241" s="115"/>
      <c r="AU241" s="68">
        <v>236</v>
      </c>
      <c r="AV241" s="70">
        <f t="shared" si="79"/>
        <v>51710</v>
      </c>
      <c r="AW241" s="87">
        <f t="shared" si="76"/>
        <v>1.9673599999999999E-2</v>
      </c>
    </row>
    <row r="242" spans="10:49" x14ac:dyDescent="0.25">
      <c r="J242" s="73"/>
      <c r="K242" s="108"/>
      <c r="AC242" s="113">
        <f t="shared" si="77"/>
        <v>44796</v>
      </c>
      <c r="AD242" s="114">
        <f t="shared" si="78"/>
        <v>5.2097000000000003E-3</v>
      </c>
      <c r="AF242" s="115"/>
      <c r="AU242" s="68">
        <v>237</v>
      </c>
      <c r="AV242" s="70">
        <f t="shared" si="79"/>
        <v>51741</v>
      </c>
      <c r="AW242" s="87">
        <f t="shared" si="76"/>
        <v>1.9672499999999999E-2</v>
      </c>
    </row>
    <row r="243" spans="10:49" x14ac:dyDescent="0.25">
      <c r="J243" s="73"/>
      <c r="K243" s="108"/>
      <c r="AC243" s="113">
        <f t="shared" si="77"/>
        <v>44797</v>
      </c>
      <c r="AD243" s="114">
        <f t="shared" si="78"/>
        <v>5.2097000000000003E-3</v>
      </c>
      <c r="AF243" s="115"/>
      <c r="AU243" s="68">
        <v>238</v>
      </c>
      <c r="AV243" s="70">
        <f t="shared" si="79"/>
        <v>51772</v>
      </c>
      <c r="AW243" s="87">
        <f t="shared" si="76"/>
        <v>1.9673099999999999E-2</v>
      </c>
    </row>
    <row r="244" spans="10:49" x14ac:dyDescent="0.25">
      <c r="J244" s="73"/>
      <c r="K244" s="108"/>
      <c r="AC244" s="113">
        <f t="shared" si="77"/>
        <v>44798</v>
      </c>
      <c r="AD244" s="114">
        <f t="shared" si="78"/>
        <v>5.2097000000000003E-3</v>
      </c>
      <c r="AF244" s="115"/>
      <c r="AU244" s="68">
        <v>239</v>
      </c>
      <c r="AV244" s="70">
        <f t="shared" si="79"/>
        <v>51802</v>
      </c>
      <c r="AW244" s="87">
        <f t="shared" si="76"/>
        <v>1.9071600000000001E-2</v>
      </c>
    </row>
    <row r="245" spans="10:49" x14ac:dyDescent="0.25">
      <c r="J245" s="73"/>
      <c r="K245" s="108"/>
      <c r="AC245" s="113">
        <f t="shared" si="77"/>
        <v>44799</v>
      </c>
      <c r="AD245" s="114">
        <f t="shared" si="78"/>
        <v>5.5393000000000005E-3</v>
      </c>
      <c r="AF245" s="115"/>
      <c r="AU245" s="68">
        <v>240</v>
      </c>
      <c r="AV245" s="70">
        <f t="shared" si="79"/>
        <v>51833</v>
      </c>
      <c r="AW245" s="87">
        <f t="shared" si="76"/>
        <v>1.8313900000000001E-2</v>
      </c>
    </row>
    <row r="246" spans="10:49" x14ac:dyDescent="0.25">
      <c r="J246" s="73"/>
      <c r="K246" s="108"/>
      <c r="AC246" s="113">
        <f t="shared" si="77"/>
        <v>44800</v>
      </c>
      <c r="AD246" s="114">
        <f t="shared" si="78"/>
        <v>5.5393000000000005E-3</v>
      </c>
      <c r="AF246" s="115"/>
    </row>
    <row r="247" spans="10:49" x14ac:dyDescent="0.25">
      <c r="J247" s="73"/>
      <c r="K247" s="108"/>
      <c r="AC247" s="113">
        <f t="shared" si="77"/>
        <v>44801</v>
      </c>
      <c r="AD247" s="114">
        <f t="shared" si="78"/>
        <v>5.5393000000000005E-3</v>
      </c>
      <c r="AF247" s="115"/>
    </row>
    <row r="248" spans="10:49" x14ac:dyDescent="0.25">
      <c r="J248" s="73"/>
      <c r="K248" s="108"/>
      <c r="AC248" s="113">
        <f t="shared" si="77"/>
        <v>44802</v>
      </c>
      <c r="AD248" s="114">
        <f t="shared" si="78"/>
        <v>5.5393000000000005E-3</v>
      </c>
      <c r="AF248" s="115"/>
    </row>
    <row r="249" spans="10:49" x14ac:dyDescent="0.25">
      <c r="J249" s="73"/>
      <c r="K249" s="108"/>
      <c r="AC249" s="113">
        <f t="shared" si="77"/>
        <v>44803</v>
      </c>
      <c r="AD249" s="114">
        <f t="shared" si="78"/>
        <v>5.5393000000000005E-3</v>
      </c>
      <c r="AF249" s="115"/>
    </row>
    <row r="250" spans="10:49" x14ac:dyDescent="0.25">
      <c r="J250" s="73"/>
      <c r="K250" s="108"/>
      <c r="AC250" s="113">
        <f t="shared" si="77"/>
        <v>44804</v>
      </c>
      <c r="AD250" s="114">
        <f t="shared" si="78"/>
        <v>5.5393000000000005E-3</v>
      </c>
      <c r="AF250" s="115"/>
    </row>
    <row r="251" spans="10:49" x14ac:dyDescent="0.25">
      <c r="J251" s="73"/>
      <c r="K251" s="108"/>
      <c r="AC251" s="113">
        <f t="shared" si="77"/>
        <v>44805</v>
      </c>
      <c r="AD251" s="114">
        <f t="shared" si="78"/>
        <v>5.5393000000000005E-3</v>
      </c>
      <c r="AF251" s="115"/>
    </row>
    <row r="252" spans="10:49" x14ac:dyDescent="0.25">
      <c r="J252" s="73"/>
      <c r="K252" s="108"/>
      <c r="AC252" s="113">
        <f t="shared" si="77"/>
        <v>44806</v>
      </c>
      <c r="AD252" s="114">
        <f t="shared" si="78"/>
        <v>5.5393000000000005E-3</v>
      </c>
      <c r="AF252" s="115"/>
    </row>
    <row r="253" spans="10:49" x14ac:dyDescent="0.25">
      <c r="J253" s="73"/>
      <c r="K253" s="108"/>
      <c r="AC253" s="113">
        <f t="shared" si="77"/>
        <v>44807</v>
      </c>
      <c r="AD253" s="114">
        <f t="shared" si="78"/>
        <v>5.5393000000000005E-3</v>
      </c>
      <c r="AF253" s="115"/>
    </row>
    <row r="254" spans="10:49" x14ac:dyDescent="0.25">
      <c r="J254" s="73"/>
      <c r="K254" s="108"/>
      <c r="AC254" s="113">
        <f t="shared" si="77"/>
        <v>44808</v>
      </c>
      <c r="AD254" s="114">
        <f t="shared" si="78"/>
        <v>5.5393000000000005E-3</v>
      </c>
      <c r="AF254" s="115"/>
    </row>
    <row r="255" spans="10:49" x14ac:dyDescent="0.25">
      <c r="J255" s="73"/>
      <c r="K255" s="108"/>
      <c r="AC255" s="113">
        <f t="shared" si="77"/>
        <v>44809</v>
      </c>
      <c r="AD255" s="114">
        <f t="shared" si="78"/>
        <v>5.5393000000000005E-3</v>
      </c>
      <c r="AF255" s="115"/>
    </row>
    <row r="256" spans="10:49" x14ac:dyDescent="0.25">
      <c r="J256" s="73"/>
      <c r="K256" s="108"/>
      <c r="AC256" s="113">
        <f t="shared" si="77"/>
        <v>44810</v>
      </c>
      <c r="AD256" s="114">
        <f t="shared" si="78"/>
        <v>5.5393000000000005E-3</v>
      </c>
      <c r="AF256" s="115"/>
    </row>
    <row r="257" spans="10:32" x14ac:dyDescent="0.25">
      <c r="J257" s="73"/>
      <c r="K257" s="108"/>
      <c r="AC257" s="113">
        <f t="shared" si="77"/>
        <v>44811</v>
      </c>
      <c r="AD257" s="114">
        <f t="shared" si="78"/>
        <v>5.5393000000000005E-3</v>
      </c>
      <c r="AF257" s="115"/>
    </row>
    <row r="258" spans="10:32" x14ac:dyDescent="0.25">
      <c r="J258" s="73"/>
      <c r="K258" s="108"/>
      <c r="AC258" s="113">
        <f t="shared" si="77"/>
        <v>44812</v>
      </c>
      <c r="AD258" s="114">
        <f t="shared" si="78"/>
        <v>5.5393000000000005E-3</v>
      </c>
      <c r="AF258" s="115"/>
    </row>
    <row r="259" spans="10:32" x14ac:dyDescent="0.25">
      <c r="J259" s="73"/>
      <c r="K259" s="108"/>
      <c r="AC259" s="113">
        <f t="shared" si="77"/>
        <v>44813</v>
      </c>
      <c r="AD259" s="114">
        <f t="shared" si="78"/>
        <v>5.5393000000000005E-3</v>
      </c>
      <c r="AF259" s="115"/>
    </row>
    <row r="260" spans="10:32" x14ac:dyDescent="0.25">
      <c r="J260" s="73"/>
      <c r="K260" s="108"/>
      <c r="AC260" s="113">
        <f t="shared" si="77"/>
        <v>44814</v>
      </c>
      <c r="AD260" s="114">
        <f t="shared" si="78"/>
        <v>5.5393000000000005E-3</v>
      </c>
      <c r="AF260" s="115"/>
    </row>
    <row r="261" spans="10:32" x14ac:dyDescent="0.25">
      <c r="J261" s="73"/>
      <c r="K261" s="108"/>
      <c r="AC261" s="113">
        <f t="shared" si="77"/>
        <v>44815</v>
      </c>
      <c r="AD261" s="114">
        <f t="shared" si="78"/>
        <v>5.5393000000000005E-3</v>
      </c>
      <c r="AF261" s="115"/>
    </row>
    <row r="262" spans="10:32" x14ac:dyDescent="0.25">
      <c r="J262" s="73"/>
      <c r="K262" s="108"/>
      <c r="AC262" s="113">
        <f t="shared" si="77"/>
        <v>44816</v>
      </c>
      <c r="AD262" s="114">
        <f t="shared" si="78"/>
        <v>5.5393000000000005E-3</v>
      </c>
      <c r="AF262" s="115"/>
    </row>
    <row r="263" spans="10:32" x14ac:dyDescent="0.25">
      <c r="J263" s="73"/>
      <c r="K263" s="108"/>
      <c r="AC263" s="113">
        <f t="shared" si="77"/>
        <v>44817</v>
      </c>
      <c r="AD263" s="114">
        <f t="shared" si="78"/>
        <v>5.5393000000000005E-3</v>
      </c>
      <c r="AF263" s="115"/>
    </row>
    <row r="264" spans="10:32" x14ac:dyDescent="0.25">
      <c r="J264" s="73"/>
      <c r="K264" s="108"/>
      <c r="AC264" s="113">
        <f t="shared" ref="AC264:AC327" si="80">AC263+1</f>
        <v>44818</v>
      </c>
      <c r="AD264" s="114">
        <f t="shared" ref="AD264:AD327" si="81">_xlfn.IFNA(VLOOKUP(AC264,J:K,2,FALSE)/100,AD263)</f>
        <v>5.5393000000000005E-3</v>
      </c>
      <c r="AF264" s="115"/>
    </row>
    <row r="265" spans="10:32" x14ac:dyDescent="0.25">
      <c r="J265" s="73"/>
      <c r="K265" s="108"/>
      <c r="AC265" s="113">
        <f t="shared" si="80"/>
        <v>44819</v>
      </c>
      <c r="AD265" s="114">
        <f t="shared" si="81"/>
        <v>5.5393000000000005E-3</v>
      </c>
      <c r="AF265" s="115"/>
    </row>
    <row r="266" spans="10:32" x14ac:dyDescent="0.25">
      <c r="J266" s="73"/>
      <c r="K266" s="108"/>
      <c r="AC266" s="113">
        <f t="shared" si="80"/>
        <v>44820</v>
      </c>
      <c r="AD266" s="114">
        <f t="shared" si="81"/>
        <v>5.5393000000000005E-3</v>
      </c>
      <c r="AF266" s="115"/>
    </row>
    <row r="267" spans="10:32" x14ac:dyDescent="0.25">
      <c r="J267" s="73"/>
      <c r="K267" s="108"/>
      <c r="AC267" s="113">
        <f t="shared" si="80"/>
        <v>44821</v>
      </c>
      <c r="AD267" s="114">
        <f t="shared" si="81"/>
        <v>5.5393000000000005E-3</v>
      </c>
      <c r="AF267" s="115"/>
    </row>
    <row r="268" spans="10:32" x14ac:dyDescent="0.25">
      <c r="J268" s="73"/>
      <c r="K268" s="108"/>
      <c r="AC268" s="113">
        <f t="shared" si="80"/>
        <v>44822</v>
      </c>
      <c r="AD268" s="114">
        <f t="shared" si="81"/>
        <v>5.5393000000000005E-3</v>
      </c>
      <c r="AF268" s="115"/>
    </row>
    <row r="269" spans="10:32" x14ac:dyDescent="0.25">
      <c r="J269" s="73"/>
      <c r="K269" s="108"/>
      <c r="AC269" s="113">
        <f t="shared" si="80"/>
        <v>44823</v>
      </c>
      <c r="AD269" s="114">
        <f t="shared" si="81"/>
        <v>5.5393000000000005E-3</v>
      </c>
      <c r="AF269" s="115"/>
    </row>
    <row r="270" spans="10:32" x14ac:dyDescent="0.25">
      <c r="J270" s="73"/>
      <c r="K270" s="108"/>
      <c r="AC270" s="113">
        <f t="shared" si="80"/>
        <v>44824</v>
      </c>
      <c r="AD270" s="114">
        <f t="shared" si="81"/>
        <v>5.5393000000000005E-3</v>
      </c>
      <c r="AF270" s="115"/>
    </row>
    <row r="271" spans="10:32" x14ac:dyDescent="0.25">
      <c r="J271" s="73"/>
      <c r="K271" s="108"/>
      <c r="AC271" s="113">
        <f t="shared" si="80"/>
        <v>44825</v>
      </c>
      <c r="AD271" s="114">
        <f t="shared" si="81"/>
        <v>5.5393000000000005E-3</v>
      </c>
      <c r="AF271" s="115"/>
    </row>
    <row r="272" spans="10:32" x14ac:dyDescent="0.25">
      <c r="J272" s="73"/>
      <c r="K272" s="108"/>
      <c r="AC272" s="113">
        <f t="shared" si="80"/>
        <v>44826</v>
      </c>
      <c r="AD272" s="114">
        <f t="shared" si="81"/>
        <v>5.5393000000000005E-3</v>
      </c>
      <c r="AF272" s="115"/>
    </row>
    <row r="273" spans="10:32" x14ac:dyDescent="0.25">
      <c r="J273" s="73"/>
      <c r="K273" s="108"/>
      <c r="AC273" s="113">
        <f t="shared" si="80"/>
        <v>44827</v>
      </c>
      <c r="AD273" s="114">
        <f t="shared" si="81"/>
        <v>5.5393000000000005E-3</v>
      </c>
      <c r="AF273" s="115"/>
    </row>
    <row r="274" spans="10:32" x14ac:dyDescent="0.25">
      <c r="J274" s="73"/>
      <c r="K274" s="108"/>
      <c r="AC274" s="113">
        <f t="shared" si="80"/>
        <v>44828</v>
      </c>
      <c r="AD274" s="114">
        <f t="shared" si="81"/>
        <v>5.5393000000000005E-3</v>
      </c>
      <c r="AF274" s="115"/>
    </row>
    <row r="275" spans="10:32" x14ac:dyDescent="0.25">
      <c r="J275" s="73"/>
      <c r="K275" s="108"/>
      <c r="AC275" s="113">
        <f t="shared" si="80"/>
        <v>44829</v>
      </c>
      <c r="AD275" s="114">
        <f t="shared" si="81"/>
        <v>5.5393000000000005E-3</v>
      </c>
      <c r="AF275" s="115"/>
    </row>
    <row r="276" spans="10:32" x14ac:dyDescent="0.25">
      <c r="J276" s="73"/>
      <c r="K276" s="108"/>
      <c r="AC276" s="113">
        <f t="shared" si="80"/>
        <v>44830</v>
      </c>
      <c r="AD276" s="114">
        <f t="shared" si="81"/>
        <v>5.5393000000000005E-3</v>
      </c>
      <c r="AF276" s="115"/>
    </row>
    <row r="277" spans="10:32" x14ac:dyDescent="0.25">
      <c r="J277" s="73"/>
      <c r="K277" s="108"/>
      <c r="AC277" s="113">
        <f t="shared" si="80"/>
        <v>44831</v>
      </c>
      <c r="AD277" s="114">
        <f t="shared" si="81"/>
        <v>5.5393000000000005E-3</v>
      </c>
      <c r="AF277" s="115"/>
    </row>
    <row r="278" spans="10:32" x14ac:dyDescent="0.25">
      <c r="J278" s="73"/>
      <c r="K278" s="108"/>
      <c r="AC278" s="113">
        <f t="shared" si="80"/>
        <v>44832</v>
      </c>
      <c r="AD278" s="114">
        <f t="shared" si="81"/>
        <v>6.1846999999999996E-3</v>
      </c>
      <c r="AF278" s="115"/>
    </row>
    <row r="279" spans="10:32" x14ac:dyDescent="0.25">
      <c r="J279" s="73"/>
      <c r="K279" s="108"/>
      <c r="AC279" s="113">
        <f t="shared" si="80"/>
        <v>44833</v>
      </c>
      <c r="AD279" s="114">
        <f t="shared" si="81"/>
        <v>6.1846999999999996E-3</v>
      </c>
      <c r="AF279" s="115"/>
    </row>
    <row r="280" spans="10:32" x14ac:dyDescent="0.25">
      <c r="J280" s="73"/>
      <c r="K280" s="108"/>
      <c r="AC280" s="113">
        <f t="shared" si="80"/>
        <v>44834</v>
      </c>
      <c r="AD280" s="114">
        <f t="shared" si="81"/>
        <v>6.1846999999999996E-3</v>
      </c>
      <c r="AF280" s="115"/>
    </row>
    <row r="281" spans="10:32" x14ac:dyDescent="0.25">
      <c r="J281" s="73"/>
      <c r="K281" s="108"/>
      <c r="AC281" s="113">
        <f t="shared" si="80"/>
        <v>44835</v>
      </c>
      <c r="AD281" s="114">
        <f t="shared" si="81"/>
        <v>6.1846999999999996E-3</v>
      </c>
      <c r="AF281" s="115"/>
    </row>
    <row r="282" spans="10:32" x14ac:dyDescent="0.25">
      <c r="J282" s="73"/>
      <c r="K282" s="108"/>
      <c r="AC282" s="113">
        <f t="shared" si="80"/>
        <v>44836</v>
      </c>
      <c r="AD282" s="114">
        <f t="shared" si="81"/>
        <v>6.1846999999999996E-3</v>
      </c>
      <c r="AF282" s="115"/>
    </row>
    <row r="283" spans="10:32" x14ac:dyDescent="0.25">
      <c r="J283" s="73"/>
      <c r="K283" s="108"/>
      <c r="AC283" s="113">
        <f t="shared" si="80"/>
        <v>44837</v>
      </c>
      <c r="AD283" s="114">
        <f t="shared" si="81"/>
        <v>6.1846999999999996E-3</v>
      </c>
      <c r="AF283" s="115"/>
    </row>
    <row r="284" spans="10:32" x14ac:dyDescent="0.25">
      <c r="J284" s="73"/>
      <c r="K284" s="108"/>
      <c r="AC284" s="113">
        <f t="shared" si="80"/>
        <v>44838</v>
      </c>
      <c r="AD284" s="114">
        <f t="shared" si="81"/>
        <v>6.1846999999999996E-3</v>
      </c>
      <c r="AF284" s="115"/>
    </row>
    <row r="285" spans="10:32" x14ac:dyDescent="0.25">
      <c r="J285" s="73"/>
      <c r="K285" s="108"/>
      <c r="AC285" s="113">
        <f t="shared" si="80"/>
        <v>44839</v>
      </c>
      <c r="AD285" s="114">
        <f t="shared" si="81"/>
        <v>6.1846999999999996E-3</v>
      </c>
      <c r="AF285" s="115"/>
    </row>
    <row r="286" spans="10:32" x14ac:dyDescent="0.25">
      <c r="J286" s="73"/>
      <c r="K286" s="108"/>
      <c r="AC286" s="113">
        <f t="shared" si="80"/>
        <v>44840</v>
      </c>
      <c r="AD286" s="114">
        <f t="shared" si="81"/>
        <v>6.1846999999999996E-3</v>
      </c>
      <c r="AF286" s="115"/>
    </row>
    <row r="287" spans="10:32" x14ac:dyDescent="0.25">
      <c r="J287" s="73"/>
      <c r="K287" s="108"/>
      <c r="AC287" s="113">
        <f t="shared" si="80"/>
        <v>44841</v>
      </c>
      <c r="AD287" s="114">
        <f t="shared" si="81"/>
        <v>6.1846999999999996E-3</v>
      </c>
      <c r="AF287" s="115"/>
    </row>
    <row r="288" spans="10:32" x14ac:dyDescent="0.25">
      <c r="J288" s="73"/>
      <c r="K288" s="108"/>
      <c r="AC288" s="113">
        <f t="shared" si="80"/>
        <v>44842</v>
      </c>
      <c r="AD288" s="114">
        <f t="shared" si="81"/>
        <v>6.1846999999999996E-3</v>
      </c>
      <c r="AF288" s="115"/>
    </row>
    <row r="289" spans="10:32" x14ac:dyDescent="0.25">
      <c r="J289" s="73"/>
      <c r="K289" s="108"/>
      <c r="AC289" s="113">
        <f t="shared" si="80"/>
        <v>44843</v>
      </c>
      <c r="AD289" s="114">
        <f t="shared" si="81"/>
        <v>6.1846999999999996E-3</v>
      </c>
      <c r="AF289" s="115"/>
    </row>
    <row r="290" spans="10:32" x14ac:dyDescent="0.25">
      <c r="J290" s="73"/>
      <c r="K290" s="108"/>
      <c r="AC290" s="113">
        <f t="shared" si="80"/>
        <v>44844</v>
      </c>
      <c r="AD290" s="114">
        <f t="shared" si="81"/>
        <v>6.1846999999999996E-3</v>
      </c>
      <c r="AF290" s="115"/>
    </row>
    <row r="291" spans="10:32" x14ac:dyDescent="0.25">
      <c r="J291" s="73"/>
      <c r="K291" s="108"/>
      <c r="AC291" s="113">
        <f t="shared" si="80"/>
        <v>44845</v>
      </c>
      <c r="AD291" s="114">
        <f t="shared" si="81"/>
        <v>6.1846999999999996E-3</v>
      </c>
      <c r="AF291" s="115"/>
    </row>
    <row r="292" spans="10:32" x14ac:dyDescent="0.25">
      <c r="J292" s="73"/>
      <c r="K292" s="108"/>
      <c r="AC292" s="113">
        <f t="shared" si="80"/>
        <v>44846</v>
      </c>
      <c r="AD292" s="114">
        <f t="shared" si="81"/>
        <v>6.1846999999999996E-3</v>
      </c>
      <c r="AF292" s="115"/>
    </row>
    <row r="293" spans="10:32" x14ac:dyDescent="0.25">
      <c r="J293" s="73"/>
      <c r="K293" s="108"/>
      <c r="AC293" s="113">
        <f t="shared" si="80"/>
        <v>44847</v>
      </c>
      <c r="AD293" s="114">
        <f t="shared" si="81"/>
        <v>6.1846999999999996E-3</v>
      </c>
      <c r="AF293" s="115"/>
    </row>
    <row r="294" spans="10:32" x14ac:dyDescent="0.25">
      <c r="J294" s="73"/>
      <c r="K294" s="108"/>
      <c r="AC294" s="113">
        <f t="shared" si="80"/>
        <v>44848</v>
      </c>
      <c r="AD294" s="114">
        <f t="shared" si="81"/>
        <v>6.1846999999999996E-3</v>
      </c>
      <c r="AF294" s="115"/>
    </row>
    <row r="295" spans="10:32" x14ac:dyDescent="0.25">
      <c r="J295" s="73"/>
      <c r="K295" s="108"/>
      <c r="AC295" s="113">
        <f t="shared" si="80"/>
        <v>44849</v>
      </c>
      <c r="AD295" s="114">
        <f t="shared" si="81"/>
        <v>6.1846999999999996E-3</v>
      </c>
      <c r="AF295" s="115"/>
    </row>
    <row r="296" spans="10:32" x14ac:dyDescent="0.25">
      <c r="J296" s="73"/>
      <c r="K296" s="108"/>
      <c r="AC296" s="113">
        <f t="shared" si="80"/>
        <v>44850</v>
      </c>
      <c r="AD296" s="114">
        <f t="shared" si="81"/>
        <v>6.1846999999999996E-3</v>
      </c>
      <c r="AF296" s="115"/>
    </row>
    <row r="297" spans="10:32" x14ac:dyDescent="0.25">
      <c r="J297" s="73"/>
      <c r="K297" s="108"/>
      <c r="AC297" s="113">
        <f t="shared" si="80"/>
        <v>44851</v>
      </c>
      <c r="AD297" s="114">
        <f t="shared" si="81"/>
        <v>6.1846999999999996E-3</v>
      </c>
      <c r="AF297" s="115"/>
    </row>
    <row r="298" spans="10:32" x14ac:dyDescent="0.25">
      <c r="J298" s="73"/>
      <c r="K298" s="108"/>
      <c r="AC298" s="113">
        <f t="shared" si="80"/>
        <v>44852</v>
      </c>
      <c r="AD298" s="114">
        <f t="shared" si="81"/>
        <v>6.1846999999999996E-3</v>
      </c>
      <c r="AF298" s="115"/>
    </row>
    <row r="299" spans="10:32" x14ac:dyDescent="0.25">
      <c r="J299" s="73"/>
      <c r="K299" s="108"/>
      <c r="AC299" s="113">
        <f t="shared" si="80"/>
        <v>44853</v>
      </c>
      <c r="AD299" s="114">
        <f t="shared" si="81"/>
        <v>6.1846999999999996E-3</v>
      </c>
      <c r="AF299" s="115"/>
    </row>
    <row r="300" spans="10:32" x14ac:dyDescent="0.25">
      <c r="J300" s="73"/>
      <c r="K300" s="108"/>
      <c r="AC300" s="113">
        <f t="shared" si="80"/>
        <v>44854</v>
      </c>
      <c r="AD300" s="114">
        <f t="shared" si="81"/>
        <v>6.1846999999999996E-3</v>
      </c>
      <c r="AF300" s="115"/>
    </row>
    <row r="301" spans="10:32" x14ac:dyDescent="0.25">
      <c r="J301" s="73"/>
      <c r="K301" s="108"/>
      <c r="AC301" s="113">
        <f t="shared" si="80"/>
        <v>44855</v>
      </c>
      <c r="AD301" s="114">
        <f t="shared" si="81"/>
        <v>6.1846999999999996E-3</v>
      </c>
      <c r="AF301" s="115"/>
    </row>
    <row r="302" spans="10:32" x14ac:dyDescent="0.25">
      <c r="J302" s="73"/>
      <c r="K302" s="108"/>
      <c r="AC302" s="113">
        <f t="shared" si="80"/>
        <v>44856</v>
      </c>
      <c r="AD302" s="114">
        <f t="shared" si="81"/>
        <v>6.1846999999999996E-3</v>
      </c>
      <c r="AF302" s="115"/>
    </row>
    <row r="303" spans="10:32" x14ac:dyDescent="0.25">
      <c r="J303" s="73"/>
      <c r="K303" s="108"/>
      <c r="AC303" s="113">
        <f t="shared" si="80"/>
        <v>44857</v>
      </c>
      <c r="AD303" s="114">
        <f t="shared" si="81"/>
        <v>6.1846999999999996E-3</v>
      </c>
      <c r="AF303" s="115"/>
    </row>
    <row r="304" spans="10:32" x14ac:dyDescent="0.25">
      <c r="J304" s="73"/>
      <c r="K304" s="108"/>
      <c r="AC304" s="113">
        <f t="shared" si="80"/>
        <v>44858</v>
      </c>
      <c r="AD304" s="114">
        <f t="shared" si="81"/>
        <v>6.1846999999999996E-3</v>
      </c>
      <c r="AF304" s="115"/>
    </row>
    <row r="305" spans="10:32" x14ac:dyDescent="0.25">
      <c r="J305" s="73"/>
      <c r="K305" s="108"/>
      <c r="AC305" s="113">
        <f t="shared" si="80"/>
        <v>44859</v>
      </c>
      <c r="AD305" s="114">
        <f t="shared" si="81"/>
        <v>6.1846999999999996E-3</v>
      </c>
      <c r="AF305" s="115"/>
    </row>
    <row r="306" spans="10:32" x14ac:dyDescent="0.25">
      <c r="J306" s="73"/>
      <c r="K306" s="108"/>
      <c r="AC306" s="113">
        <f t="shared" si="80"/>
        <v>44860</v>
      </c>
      <c r="AD306" s="114">
        <f t="shared" si="81"/>
        <v>6.1846999999999996E-3</v>
      </c>
      <c r="AF306" s="115"/>
    </row>
    <row r="307" spans="10:32" x14ac:dyDescent="0.25">
      <c r="J307" s="73"/>
      <c r="K307" s="108"/>
      <c r="AC307" s="113">
        <f t="shared" si="80"/>
        <v>44861</v>
      </c>
      <c r="AD307" s="114">
        <f t="shared" si="81"/>
        <v>6.9005999999999998E-3</v>
      </c>
      <c r="AF307" s="115"/>
    </row>
    <row r="308" spans="10:32" x14ac:dyDescent="0.25">
      <c r="J308" s="73"/>
      <c r="K308" s="108"/>
      <c r="AC308" s="113">
        <f t="shared" si="80"/>
        <v>44862</v>
      </c>
      <c r="AD308" s="114">
        <f t="shared" si="81"/>
        <v>6.9005999999999998E-3</v>
      </c>
      <c r="AF308" s="115"/>
    </row>
    <row r="309" spans="10:32" x14ac:dyDescent="0.25">
      <c r="J309" s="73"/>
      <c r="K309" s="108"/>
      <c r="AC309" s="113">
        <f t="shared" si="80"/>
        <v>44863</v>
      </c>
      <c r="AD309" s="114">
        <f t="shared" si="81"/>
        <v>6.9005999999999998E-3</v>
      </c>
      <c r="AF309" s="115"/>
    </row>
    <row r="310" spans="10:32" x14ac:dyDescent="0.25">
      <c r="J310" s="73"/>
      <c r="K310" s="108"/>
      <c r="AC310" s="113">
        <f t="shared" si="80"/>
        <v>44864</v>
      </c>
      <c r="AD310" s="114">
        <f t="shared" si="81"/>
        <v>6.9005999999999998E-3</v>
      </c>
      <c r="AF310" s="115"/>
    </row>
    <row r="311" spans="10:32" x14ac:dyDescent="0.25">
      <c r="J311" s="73"/>
      <c r="K311" s="108"/>
      <c r="AC311" s="113">
        <f t="shared" si="80"/>
        <v>44865</v>
      </c>
      <c r="AD311" s="114">
        <f t="shared" si="81"/>
        <v>6.9005999999999998E-3</v>
      </c>
      <c r="AF311" s="115"/>
    </row>
    <row r="312" spans="10:32" x14ac:dyDescent="0.25">
      <c r="J312" s="73"/>
      <c r="K312" s="108"/>
      <c r="AC312" s="113">
        <f t="shared" si="80"/>
        <v>44866</v>
      </c>
      <c r="AD312" s="114">
        <f t="shared" si="81"/>
        <v>6.9005999999999998E-3</v>
      </c>
      <c r="AF312" s="115"/>
    </row>
    <row r="313" spans="10:32" x14ac:dyDescent="0.25">
      <c r="J313" s="73"/>
      <c r="K313" s="108"/>
      <c r="AC313" s="113">
        <f t="shared" si="80"/>
        <v>44867</v>
      </c>
      <c r="AD313" s="114">
        <f t="shared" si="81"/>
        <v>6.9005999999999998E-3</v>
      </c>
      <c r="AF313" s="115"/>
    </row>
    <row r="314" spans="10:32" x14ac:dyDescent="0.25">
      <c r="J314" s="73"/>
      <c r="K314" s="108"/>
      <c r="AC314" s="113">
        <f t="shared" si="80"/>
        <v>44868</v>
      </c>
      <c r="AD314" s="114">
        <f t="shared" si="81"/>
        <v>6.9005999999999998E-3</v>
      </c>
      <c r="AF314" s="115"/>
    </row>
    <row r="315" spans="10:32" x14ac:dyDescent="0.25">
      <c r="J315" s="73"/>
      <c r="K315" s="108"/>
      <c r="AC315" s="113">
        <f t="shared" si="80"/>
        <v>44869</v>
      </c>
      <c r="AD315" s="114">
        <f t="shared" si="81"/>
        <v>6.9005999999999998E-3</v>
      </c>
      <c r="AF315" s="115"/>
    </row>
    <row r="316" spans="10:32" x14ac:dyDescent="0.25">
      <c r="J316" s="73"/>
      <c r="K316" s="108"/>
      <c r="AC316" s="113">
        <f t="shared" si="80"/>
        <v>44870</v>
      </c>
      <c r="AD316" s="114">
        <f t="shared" si="81"/>
        <v>6.9005999999999998E-3</v>
      </c>
      <c r="AF316" s="115"/>
    </row>
    <row r="317" spans="10:32" x14ac:dyDescent="0.25">
      <c r="J317" s="73"/>
      <c r="K317" s="108"/>
      <c r="AC317" s="113">
        <f t="shared" si="80"/>
        <v>44871</v>
      </c>
      <c r="AD317" s="114">
        <f t="shared" si="81"/>
        <v>6.9005999999999998E-3</v>
      </c>
      <c r="AF317" s="115"/>
    </row>
    <row r="318" spans="10:32" x14ac:dyDescent="0.25">
      <c r="J318" s="73"/>
      <c r="K318" s="108"/>
      <c r="AC318" s="113">
        <f t="shared" si="80"/>
        <v>44872</v>
      </c>
      <c r="AD318" s="114">
        <f t="shared" si="81"/>
        <v>6.9005999999999998E-3</v>
      </c>
      <c r="AF318" s="115"/>
    </row>
    <row r="319" spans="10:32" x14ac:dyDescent="0.25">
      <c r="J319" s="73"/>
      <c r="K319" s="108"/>
      <c r="AC319" s="113">
        <f t="shared" si="80"/>
        <v>44873</v>
      </c>
      <c r="AD319" s="114">
        <f t="shared" si="81"/>
        <v>6.9005999999999998E-3</v>
      </c>
      <c r="AF319" s="115"/>
    </row>
    <row r="320" spans="10:32" x14ac:dyDescent="0.25">
      <c r="J320" s="73"/>
      <c r="K320" s="108"/>
      <c r="AC320" s="113">
        <f t="shared" si="80"/>
        <v>44874</v>
      </c>
      <c r="AD320" s="114">
        <f t="shared" si="81"/>
        <v>6.9005999999999998E-3</v>
      </c>
      <c r="AF320" s="115"/>
    </row>
    <row r="321" spans="10:32" x14ac:dyDescent="0.25">
      <c r="J321" s="73"/>
      <c r="K321" s="108"/>
      <c r="AC321" s="113">
        <f t="shared" si="80"/>
        <v>44875</v>
      </c>
      <c r="AD321" s="114">
        <f t="shared" si="81"/>
        <v>6.9005999999999998E-3</v>
      </c>
      <c r="AF321" s="115"/>
    </row>
    <row r="322" spans="10:32" x14ac:dyDescent="0.25">
      <c r="J322" s="73"/>
      <c r="K322" s="108"/>
      <c r="AC322" s="113">
        <f t="shared" si="80"/>
        <v>44876</v>
      </c>
      <c r="AD322" s="114">
        <f t="shared" si="81"/>
        <v>6.9005999999999998E-3</v>
      </c>
      <c r="AF322" s="115"/>
    </row>
    <row r="323" spans="10:32" x14ac:dyDescent="0.25">
      <c r="J323" s="73"/>
      <c r="K323" s="108"/>
      <c r="AC323" s="113">
        <f t="shared" si="80"/>
        <v>44877</v>
      </c>
      <c r="AD323" s="114">
        <f t="shared" si="81"/>
        <v>6.9005999999999998E-3</v>
      </c>
      <c r="AF323" s="115"/>
    </row>
    <row r="324" spans="10:32" x14ac:dyDescent="0.25">
      <c r="J324" s="73"/>
      <c r="K324" s="108"/>
      <c r="AC324" s="113">
        <f t="shared" si="80"/>
        <v>44878</v>
      </c>
      <c r="AD324" s="114">
        <f t="shared" si="81"/>
        <v>6.9005999999999998E-3</v>
      </c>
      <c r="AF324" s="115"/>
    </row>
    <row r="325" spans="10:32" x14ac:dyDescent="0.25">
      <c r="J325" s="73"/>
      <c r="K325" s="108"/>
      <c r="AC325" s="113">
        <f t="shared" si="80"/>
        <v>44879</v>
      </c>
      <c r="AD325" s="114">
        <f t="shared" si="81"/>
        <v>6.9005999999999998E-3</v>
      </c>
      <c r="AF325" s="115"/>
    </row>
    <row r="326" spans="10:32" x14ac:dyDescent="0.25">
      <c r="J326" s="73"/>
      <c r="K326" s="108"/>
      <c r="AC326" s="113">
        <f t="shared" si="80"/>
        <v>44880</v>
      </c>
      <c r="AD326" s="114">
        <f t="shared" si="81"/>
        <v>6.9005999999999998E-3</v>
      </c>
      <c r="AF326" s="115"/>
    </row>
    <row r="327" spans="10:32" x14ac:dyDescent="0.25">
      <c r="J327" s="73"/>
      <c r="K327" s="108"/>
      <c r="AC327" s="113">
        <f t="shared" si="80"/>
        <v>44881</v>
      </c>
      <c r="AD327" s="114">
        <f t="shared" si="81"/>
        <v>6.9005999999999998E-3</v>
      </c>
      <c r="AF327" s="115"/>
    </row>
    <row r="328" spans="10:32" x14ac:dyDescent="0.25">
      <c r="J328" s="73"/>
      <c r="K328" s="108"/>
      <c r="AC328" s="113">
        <f t="shared" ref="AC328:AC391" si="82">AC327+1</f>
        <v>44882</v>
      </c>
      <c r="AD328" s="114">
        <f t="shared" ref="AD328:AD391" si="83">_xlfn.IFNA(VLOOKUP(AC328,J:K,2,FALSE)/100,AD327)</f>
        <v>6.9005999999999998E-3</v>
      </c>
      <c r="AF328" s="115"/>
    </row>
    <row r="329" spans="10:32" x14ac:dyDescent="0.25">
      <c r="J329" s="73"/>
      <c r="K329" s="108"/>
      <c r="AC329" s="113">
        <f t="shared" si="82"/>
        <v>44883</v>
      </c>
      <c r="AD329" s="114">
        <f t="shared" si="83"/>
        <v>6.9005999999999998E-3</v>
      </c>
      <c r="AF329" s="115"/>
    </row>
    <row r="330" spans="10:32" x14ac:dyDescent="0.25">
      <c r="J330" s="73"/>
      <c r="K330" s="108"/>
      <c r="AC330" s="113">
        <f t="shared" si="82"/>
        <v>44884</v>
      </c>
      <c r="AD330" s="114">
        <f t="shared" si="83"/>
        <v>6.9005999999999998E-3</v>
      </c>
      <c r="AF330" s="115"/>
    </row>
    <row r="331" spans="10:32" x14ac:dyDescent="0.25">
      <c r="J331" s="73"/>
      <c r="K331" s="108"/>
      <c r="AC331" s="113">
        <f t="shared" si="82"/>
        <v>44885</v>
      </c>
      <c r="AD331" s="114">
        <f t="shared" si="83"/>
        <v>6.9005999999999998E-3</v>
      </c>
      <c r="AF331" s="115"/>
    </row>
    <row r="332" spans="10:32" x14ac:dyDescent="0.25">
      <c r="J332" s="73"/>
      <c r="K332" s="108"/>
      <c r="AC332" s="113">
        <f t="shared" si="82"/>
        <v>44886</v>
      </c>
      <c r="AD332" s="114">
        <f t="shared" si="83"/>
        <v>6.9005999999999998E-3</v>
      </c>
      <c r="AF332" s="115"/>
    </row>
    <row r="333" spans="10:32" x14ac:dyDescent="0.25">
      <c r="J333" s="73"/>
      <c r="K333" s="108"/>
      <c r="AC333" s="113">
        <f t="shared" si="82"/>
        <v>44887</v>
      </c>
      <c r="AD333" s="114">
        <f t="shared" si="83"/>
        <v>6.9005999999999998E-3</v>
      </c>
      <c r="AF333" s="115"/>
    </row>
    <row r="334" spans="10:32" x14ac:dyDescent="0.25">
      <c r="J334" s="73"/>
      <c r="K334" s="108"/>
      <c r="AC334" s="113">
        <f t="shared" si="82"/>
        <v>44888</v>
      </c>
      <c r="AD334" s="114">
        <f t="shared" si="83"/>
        <v>6.9005999999999998E-3</v>
      </c>
      <c r="AF334" s="115"/>
    </row>
    <row r="335" spans="10:32" x14ac:dyDescent="0.25">
      <c r="J335" s="73"/>
      <c r="K335" s="108"/>
      <c r="AC335" s="113">
        <f t="shared" si="82"/>
        <v>44889</v>
      </c>
      <c r="AD335" s="114">
        <f t="shared" si="83"/>
        <v>6.9005999999999998E-3</v>
      </c>
      <c r="AF335" s="115"/>
    </row>
    <row r="336" spans="10:32" x14ac:dyDescent="0.25">
      <c r="J336" s="73"/>
      <c r="K336" s="108"/>
      <c r="AC336" s="113">
        <f t="shared" si="82"/>
        <v>44890</v>
      </c>
      <c r="AD336" s="114">
        <f t="shared" si="83"/>
        <v>6.9005999999999998E-3</v>
      </c>
      <c r="AF336" s="115"/>
    </row>
    <row r="337" spans="10:32" x14ac:dyDescent="0.25">
      <c r="J337" s="73"/>
      <c r="K337" s="108"/>
      <c r="AC337" s="113">
        <f t="shared" si="82"/>
        <v>44891</v>
      </c>
      <c r="AD337" s="114">
        <f t="shared" si="83"/>
        <v>6.9005999999999998E-3</v>
      </c>
      <c r="AF337" s="115"/>
    </row>
    <row r="338" spans="10:32" x14ac:dyDescent="0.25">
      <c r="J338" s="73"/>
      <c r="K338" s="108"/>
      <c r="AC338" s="113">
        <f t="shared" si="82"/>
        <v>44892</v>
      </c>
      <c r="AD338" s="114">
        <f t="shared" si="83"/>
        <v>6.9005999999999998E-3</v>
      </c>
      <c r="AF338" s="115"/>
    </row>
    <row r="339" spans="10:32" x14ac:dyDescent="0.25">
      <c r="J339" s="73"/>
      <c r="K339" s="108"/>
      <c r="AC339" s="113">
        <f t="shared" si="82"/>
        <v>44893</v>
      </c>
      <c r="AD339" s="114">
        <f t="shared" si="83"/>
        <v>7.5678999999999998E-3</v>
      </c>
      <c r="AF339" s="115"/>
    </row>
    <row r="340" spans="10:32" x14ac:dyDescent="0.25">
      <c r="J340" s="73"/>
      <c r="K340" s="108"/>
      <c r="AC340" s="113">
        <f t="shared" si="82"/>
        <v>44894</v>
      </c>
      <c r="AD340" s="114">
        <f t="shared" si="83"/>
        <v>7.5678999999999998E-3</v>
      </c>
      <c r="AF340" s="115"/>
    </row>
    <row r="341" spans="10:32" x14ac:dyDescent="0.25">
      <c r="J341" s="73"/>
      <c r="K341" s="108"/>
      <c r="AC341" s="113">
        <f t="shared" si="82"/>
        <v>44895</v>
      </c>
      <c r="AD341" s="114">
        <f t="shared" si="83"/>
        <v>7.5678999999999998E-3</v>
      </c>
      <c r="AF341" s="115"/>
    </row>
    <row r="342" spans="10:32" x14ac:dyDescent="0.25">
      <c r="J342" s="73"/>
      <c r="K342" s="108"/>
      <c r="AC342" s="113">
        <f t="shared" si="82"/>
        <v>44896</v>
      </c>
      <c r="AD342" s="114">
        <f t="shared" si="83"/>
        <v>7.5678999999999998E-3</v>
      </c>
      <c r="AF342" s="115"/>
    </row>
    <row r="343" spans="10:32" x14ac:dyDescent="0.25">
      <c r="J343" s="73"/>
      <c r="K343" s="108"/>
      <c r="AC343" s="113">
        <f t="shared" si="82"/>
        <v>44897</v>
      </c>
      <c r="AD343" s="114">
        <f t="shared" si="83"/>
        <v>7.5678999999999998E-3</v>
      </c>
      <c r="AF343" s="115"/>
    </row>
    <row r="344" spans="10:32" x14ac:dyDescent="0.25">
      <c r="J344" s="73"/>
      <c r="K344" s="108"/>
      <c r="AC344" s="113">
        <f t="shared" si="82"/>
        <v>44898</v>
      </c>
      <c r="AD344" s="114">
        <f t="shared" si="83"/>
        <v>7.5678999999999998E-3</v>
      </c>
      <c r="AF344" s="115"/>
    </row>
    <row r="345" spans="10:32" x14ac:dyDescent="0.25">
      <c r="J345" s="73"/>
      <c r="K345" s="108"/>
      <c r="AC345" s="113">
        <f t="shared" si="82"/>
        <v>44899</v>
      </c>
      <c r="AD345" s="114">
        <f t="shared" si="83"/>
        <v>7.5678999999999998E-3</v>
      </c>
      <c r="AF345" s="115"/>
    </row>
    <row r="346" spans="10:32" x14ac:dyDescent="0.25">
      <c r="J346" s="73"/>
      <c r="K346" s="108"/>
      <c r="AC346" s="113">
        <f t="shared" si="82"/>
        <v>44900</v>
      </c>
      <c r="AD346" s="114">
        <f t="shared" si="83"/>
        <v>7.5678999999999998E-3</v>
      </c>
      <c r="AF346" s="115"/>
    </row>
    <row r="347" spans="10:32" x14ac:dyDescent="0.25">
      <c r="J347" s="73"/>
      <c r="K347" s="108"/>
      <c r="AC347" s="113">
        <f t="shared" si="82"/>
        <v>44901</v>
      </c>
      <c r="AD347" s="114">
        <f t="shared" si="83"/>
        <v>7.5678999999999998E-3</v>
      </c>
      <c r="AF347" s="115"/>
    </row>
    <row r="348" spans="10:32" x14ac:dyDescent="0.25">
      <c r="J348" s="73"/>
      <c r="K348" s="108"/>
      <c r="AC348" s="113">
        <f t="shared" si="82"/>
        <v>44902</v>
      </c>
      <c r="AD348" s="114">
        <f t="shared" si="83"/>
        <v>7.5678999999999998E-3</v>
      </c>
      <c r="AF348" s="115"/>
    </row>
    <row r="349" spans="10:32" x14ac:dyDescent="0.25">
      <c r="J349" s="73"/>
      <c r="K349" s="108"/>
      <c r="AC349" s="113">
        <f t="shared" si="82"/>
        <v>44903</v>
      </c>
      <c r="AD349" s="114">
        <f t="shared" si="83"/>
        <v>7.5678999999999998E-3</v>
      </c>
      <c r="AF349" s="115"/>
    </row>
    <row r="350" spans="10:32" x14ac:dyDescent="0.25">
      <c r="J350" s="73"/>
      <c r="K350" s="108"/>
      <c r="AC350" s="113">
        <f t="shared" si="82"/>
        <v>44904</v>
      </c>
      <c r="AD350" s="114">
        <f t="shared" si="83"/>
        <v>7.5678999999999998E-3</v>
      </c>
      <c r="AF350" s="115"/>
    </row>
    <row r="351" spans="10:32" x14ac:dyDescent="0.25">
      <c r="J351" s="73"/>
      <c r="K351" s="108"/>
      <c r="AC351" s="113">
        <f t="shared" si="82"/>
        <v>44905</v>
      </c>
      <c r="AD351" s="114">
        <f t="shared" si="83"/>
        <v>7.5678999999999998E-3</v>
      </c>
      <c r="AF351" s="115"/>
    </row>
    <row r="352" spans="10:32" x14ac:dyDescent="0.25">
      <c r="J352" s="73"/>
      <c r="K352" s="108"/>
      <c r="AC352" s="113">
        <f t="shared" si="82"/>
        <v>44906</v>
      </c>
      <c r="AD352" s="114">
        <f t="shared" si="83"/>
        <v>7.5678999999999998E-3</v>
      </c>
      <c r="AF352" s="115"/>
    </row>
    <row r="353" spans="10:32" x14ac:dyDescent="0.25">
      <c r="J353" s="73"/>
      <c r="K353" s="108"/>
      <c r="AC353" s="113">
        <f t="shared" si="82"/>
        <v>44907</v>
      </c>
      <c r="AD353" s="114">
        <f t="shared" si="83"/>
        <v>7.5678999999999998E-3</v>
      </c>
      <c r="AF353" s="115"/>
    </row>
    <row r="354" spans="10:32" x14ac:dyDescent="0.25">
      <c r="J354" s="73"/>
      <c r="K354" s="108"/>
      <c r="AC354" s="113">
        <f t="shared" si="82"/>
        <v>44908</v>
      </c>
      <c r="AD354" s="114">
        <f t="shared" si="83"/>
        <v>7.5678999999999998E-3</v>
      </c>
      <c r="AF354" s="115"/>
    </row>
    <row r="355" spans="10:32" x14ac:dyDescent="0.25">
      <c r="J355" s="73"/>
      <c r="K355" s="108"/>
      <c r="AC355" s="113">
        <f t="shared" si="82"/>
        <v>44909</v>
      </c>
      <c r="AD355" s="114">
        <f t="shared" si="83"/>
        <v>7.5678999999999998E-3</v>
      </c>
      <c r="AF355" s="115"/>
    </row>
    <row r="356" spans="10:32" x14ac:dyDescent="0.25">
      <c r="J356" s="73"/>
      <c r="K356" s="108"/>
      <c r="AC356" s="113">
        <f t="shared" si="82"/>
        <v>44910</v>
      </c>
      <c r="AD356" s="114">
        <f t="shared" si="83"/>
        <v>7.5678999999999998E-3</v>
      </c>
      <c r="AF356" s="115"/>
    </row>
    <row r="357" spans="10:32" x14ac:dyDescent="0.25">
      <c r="J357" s="73"/>
      <c r="K357" s="108"/>
      <c r="AC357" s="113">
        <f t="shared" si="82"/>
        <v>44911</v>
      </c>
      <c r="AD357" s="114">
        <f t="shared" si="83"/>
        <v>7.5678999999999998E-3</v>
      </c>
      <c r="AF357" s="115"/>
    </row>
    <row r="358" spans="10:32" x14ac:dyDescent="0.25">
      <c r="J358" s="73"/>
      <c r="K358" s="108"/>
      <c r="AC358" s="113">
        <f t="shared" si="82"/>
        <v>44912</v>
      </c>
      <c r="AD358" s="114">
        <f t="shared" si="83"/>
        <v>7.5678999999999998E-3</v>
      </c>
      <c r="AF358" s="115"/>
    </row>
    <row r="359" spans="10:32" x14ac:dyDescent="0.25">
      <c r="J359" s="73"/>
      <c r="K359" s="108"/>
      <c r="AC359" s="113">
        <f t="shared" si="82"/>
        <v>44913</v>
      </c>
      <c r="AD359" s="114">
        <f t="shared" si="83"/>
        <v>7.5678999999999998E-3</v>
      </c>
      <c r="AF359" s="115"/>
    </row>
    <row r="360" spans="10:32" x14ac:dyDescent="0.25">
      <c r="J360" s="73"/>
      <c r="K360" s="108"/>
      <c r="AC360" s="113">
        <f t="shared" si="82"/>
        <v>44914</v>
      </c>
      <c r="AD360" s="114">
        <f t="shared" si="83"/>
        <v>7.5678999999999998E-3</v>
      </c>
      <c r="AF360" s="115"/>
    </row>
    <row r="361" spans="10:32" x14ac:dyDescent="0.25">
      <c r="J361" s="73"/>
      <c r="K361" s="108"/>
      <c r="AC361" s="113">
        <f t="shared" si="82"/>
        <v>44915</v>
      </c>
      <c r="AD361" s="114">
        <f t="shared" si="83"/>
        <v>7.5678999999999998E-3</v>
      </c>
      <c r="AF361" s="115"/>
    </row>
    <row r="362" spans="10:32" x14ac:dyDescent="0.25">
      <c r="J362" s="73"/>
      <c r="K362" s="108"/>
      <c r="AC362" s="113">
        <f t="shared" si="82"/>
        <v>44916</v>
      </c>
      <c r="AD362" s="114">
        <f t="shared" si="83"/>
        <v>7.5678999999999998E-3</v>
      </c>
      <c r="AF362" s="115"/>
    </row>
    <row r="363" spans="10:32" x14ac:dyDescent="0.25">
      <c r="J363" s="73"/>
      <c r="K363" s="108"/>
      <c r="AC363" s="113">
        <f t="shared" si="82"/>
        <v>44917</v>
      </c>
      <c r="AD363" s="114">
        <f t="shared" si="83"/>
        <v>7.5678999999999998E-3</v>
      </c>
      <c r="AF363" s="115"/>
    </row>
    <row r="364" spans="10:32" x14ac:dyDescent="0.25">
      <c r="J364" s="73"/>
      <c r="K364" s="108"/>
      <c r="AC364" s="113">
        <f t="shared" si="82"/>
        <v>44918</v>
      </c>
      <c r="AD364" s="114">
        <f t="shared" si="83"/>
        <v>7.5678999999999998E-3</v>
      </c>
      <c r="AF364" s="115"/>
    </row>
    <row r="365" spans="10:32" x14ac:dyDescent="0.25">
      <c r="J365" s="73"/>
      <c r="K365" s="108"/>
      <c r="AC365" s="113">
        <f t="shared" si="82"/>
        <v>44919</v>
      </c>
      <c r="AD365" s="114">
        <f t="shared" si="83"/>
        <v>7.5678999999999998E-3</v>
      </c>
      <c r="AF365" s="115"/>
    </row>
    <row r="366" spans="10:32" x14ac:dyDescent="0.25">
      <c r="J366" s="73"/>
      <c r="K366" s="108"/>
      <c r="AC366" s="113">
        <f t="shared" si="82"/>
        <v>44920</v>
      </c>
      <c r="AD366" s="114">
        <f t="shared" si="83"/>
        <v>7.5678999999999998E-3</v>
      </c>
      <c r="AF366" s="115"/>
    </row>
    <row r="367" spans="10:32" x14ac:dyDescent="0.25">
      <c r="J367" s="73"/>
      <c r="K367" s="108"/>
      <c r="AC367" s="113">
        <f t="shared" si="82"/>
        <v>44921</v>
      </c>
      <c r="AD367" s="114">
        <f t="shared" si="83"/>
        <v>7.5678999999999998E-3</v>
      </c>
      <c r="AF367" s="115"/>
    </row>
    <row r="368" spans="10:32" x14ac:dyDescent="0.25">
      <c r="J368" s="73"/>
      <c r="K368" s="108"/>
      <c r="AC368" s="113">
        <f t="shared" si="82"/>
        <v>44922</v>
      </c>
      <c r="AD368" s="114">
        <f t="shared" si="83"/>
        <v>7.5678999999999998E-3</v>
      </c>
      <c r="AF368" s="115"/>
    </row>
    <row r="369" spans="10:32" x14ac:dyDescent="0.25">
      <c r="J369" s="73"/>
      <c r="K369" s="108"/>
      <c r="AC369" s="113">
        <f t="shared" si="82"/>
        <v>44923</v>
      </c>
      <c r="AD369" s="114">
        <f t="shared" si="83"/>
        <v>9.2700000000000005E-3</v>
      </c>
      <c r="AF369" s="115"/>
    </row>
    <row r="370" spans="10:32" x14ac:dyDescent="0.25">
      <c r="J370" s="73"/>
      <c r="K370" s="108"/>
      <c r="AC370" s="113">
        <f t="shared" si="82"/>
        <v>44924</v>
      </c>
      <c r="AD370" s="114">
        <f t="shared" si="83"/>
        <v>9.2700000000000005E-3</v>
      </c>
      <c r="AF370" s="115"/>
    </row>
    <row r="371" spans="10:32" x14ac:dyDescent="0.25">
      <c r="J371" s="73"/>
      <c r="K371" s="108"/>
      <c r="AC371" s="113">
        <f t="shared" si="82"/>
        <v>44925</v>
      </c>
      <c r="AD371" s="114">
        <f t="shared" si="83"/>
        <v>9.2700000000000005E-3</v>
      </c>
      <c r="AF371" s="115"/>
    </row>
    <row r="372" spans="10:32" x14ac:dyDescent="0.25">
      <c r="J372" s="73"/>
      <c r="K372" s="108"/>
      <c r="AC372" s="113">
        <f t="shared" si="82"/>
        <v>44926</v>
      </c>
      <c r="AD372" s="114">
        <f t="shared" si="83"/>
        <v>9.2700000000000005E-3</v>
      </c>
      <c r="AF372" s="115"/>
    </row>
    <row r="373" spans="10:32" x14ac:dyDescent="0.25">
      <c r="J373" s="73"/>
      <c r="K373" s="108"/>
      <c r="AC373" s="113">
        <f t="shared" si="82"/>
        <v>44927</v>
      </c>
      <c r="AD373" s="114">
        <f t="shared" si="83"/>
        <v>9.2700000000000005E-3</v>
      </c>
      <c r="AF373" s="115"/>
    </row>
    <row r="374" spans="10:32" x14ac:dyDescent="0.25">
      <c r="J374" s="73"/>
      <c r="K374" s="108"/>
      <c r="AC374" s="113">
        <f t="shared" si="82"/>
        <v>44928</v>
      </c>
      <c r="AD374" s="114">
        <f t="shared" si="83"/>
        <v>9.2700000000000005E-3</v>
      </c>
      <c r="AF374" s="115"/>
    </row>
    <row r="375" spans="10:32" x14ac:dyDescent="0.25">
      <c r="J375" s="73"/>
      <c r="K375" s="108"/>
      <c r="AC375" s="113">
        <f t="shared" si="82"/>
        <v>44929</v>
      </c>
      <c r="AD375" s="114">
        <f t="shared" si="83"/>
        <v>9.2700000000000005E-3</v>
      </c>
      <c r="AF375" s="115"/>
    </row>
    <row r="376" spans="10:32" x14ac:dyDescent="0.25">
      <c r="J376" s="73"/>
      <c r="K376" s="108"/>
      <c r="AC376" s="113">
        <f t="shared" si="82"/>
        <v>44930</v>
      </c>
      <c r="AD376" s="114">
        <f t="shared" si="83"/>
        <v>9.2700000000000005E-3</v>
      </c>
      <c r="AF376" s="115"/>
    </row>
    <row r="377" spans="10:32" x14ac:dyDescent="0.25">
      <c r="J377" s="73"/>
      <c r="K377" s="108"/>
      <c r="AC377" s="113">
        <f t="shared" si="82"/>
        <v>44931</v>
      </c>
      <c r="AD377" s="114">
        <f t="shared" si="83"/>
        <v>9.2700000000000005E-3</v>
      </c>
      <c r="AF377" s="115"/>
    </row>
    <row r="378" spans="10:32" x14ac:dyDescent="0.25">
      <c r="J378" s="73"/>
      <c r="K378" s="108"/>
      <c r="AC378" s="113">
        <f t="shared" si="82"/>
        <v>44932</v>
      </c>
      <c r="AD378" s="114">
        <f t="shared" si="83"/>
        <v>9.2700000000000005E-3</v>
      </c>
      <c r="AF378" s="115"/>
    </row>
    <row r="379" spans="10:32" x14ac:dyDescent="0.25">
      <c r="J379" s="73"/>
      <c r="K379" s="108"/>
      <c r="AC379" s="113">
        <f t="shared" si="82"/>
        <v>44933</v>
      </c>
      <c r="AD379" s="114">
        <f t="shared" si="83"/>
        <v>9.2700000000000005E-3</v>
      </c>
      <c r="AF379" s="115"/>
    </row>
    <row r="380" spans="10:32" x14ac:dyDescent="0.25">
      <c r="J380" s="73"/>
      <c r="K380" s="108"/>
      <c r="AC380" s="113">
        <f t="shared" si="82"/>
        <v>44934</v>
      </c>
      <c r="AD380" s="114">
        <f t="shared" si="83"/>
        <v>9.2700000000000005E-3</v>
      </c>
      <c r="AF380" s="115"/>
    </row>
    <row r="381" spans="10:32" x14ac:dyDescent="0.25">
      <c r="J381" s="73"/>
      <c r="K381" s="108"/>
      <c r="AC381" s="113">
        <f t="shared" si="82"/>
        <v>44935</v>
      </c>
      <c r="AD381" s="114">
        <f t="shared" si="83"/>
        <v>9.2700000000000005E-3</v>
      </c>
      <c r="AF381" s="115"/>
    </row>
    <row r="382" spans="10:32" x14ac:dyDescent="0.25">
      <c r="J382" s="73"/>
      <c r="K382" s="108"/>
      <c r="AC382" s="113">
        <f t="shared" si="82"/>
        <v>44936</v>
      </c>
      <c r="AD382" s="114">
        <f t="shared" si="83"/>
        <v>9.2700000000000005E-3</v>
      </c>
      <c r="AF382" s="115"/>
    </row>
    <row r="383" spans="10:32" x14ac:dyDescent="0.25">
      <c r="J383" s="73"/>
      <c r="K383" s="108"/>
      <c r="AC383" s="113">
        <f t="shared" si="82"/>
        <v>44937</v>
      </c>
      <c r="AD383" s="114">
        <f t="shared" si="83"/>
        <v>9.2700000000000005E-3</v>
      </c>
      <c r="AF383" s="115"/>
    </row>
    <row r="384" spans="10:32" x14ac:dyDescent="0.25">
      <c r="J384" s="73"/>
      <c r="K384" s="108"/>
      <c r="AC384" s="113">
        <f t="shared" si="82"/>
        <v>44938</v>
      </c>
      <c r="AD384" s="114">
        <f t="shared" si="83"/>
        <v>9.2700000000000005E-3</v>
      </c>
      <c r="AF384" s="115"/>
    </row>
    <row r="385" spans="10:32" x14ac:dyDescent="0.25">
      <c r="J385" s="73"/>
      <c r="K385" s="108"/>
      <c r="AC385" s="113">
        <f t="shared" si="82"/>
        <v>44939</v>
      </c>
      <c r="AD385" s="114">
        <f t="shared" si="83"/>
        <v>9.2700000000000005E-3</v>
      </c>
      <c r="AF385" s="115"/>
    </row>
    <row r="386" spans="10:32" x14ac:dyDescent="0.25">
      <c r="J386" s="73"/>
      <c r="K386" s="108"/>
      <c r="AC386" s="113">
        <f t="shared" si="82"/>
        <v>44940</v>
      </c>
      <c r="AD386" s="114">
        <f t="shared" si="83"/>
        <v>9.2700000000000005E-3</v>
      </c>
      <c r="AF386" s="115"/>
    </row>
    <row r="387" spans="10:32" x14ac:dyDescent="0.25">
      <c r="J387" s="73"/>
      <c r="K387" s="108"/>
      <c r="AC387" s="113">
        <f t="shared" si="82"/>
        <v>44941</v>
      </c>
      <c r="AD387" s="114">
        <f t="shared" si="83"/>
        <v>9.2700000000000005E-3</v>
      </c>
      <c r="AF387" s="115"/>
    </row>
    <row r="388" spans="10:32" x14ac:dyDescent="0.25">
      <c r="J388" s="73"/>
      <c r="K388" s="108"/>
      <c r="AC388" s="113">
        <f t="shared" si="82"/>
        <v>44942</v>
      </c>
      <c r="AD388" s="114">
        <f t="shared" si="83"/>
        <v>9.2700000000000005E-3</v>
      </c>
      <c r="AF388" s="115"/>
    </row>
    <row r="389" spans="10:32" x14ac:dyDescent="0.25">
      <c r="J389" s="73"/>
      <c r="K389" s="108"/>
      <c r="AC389" s="113">
        <f t="shared" si="82"/>
        <v>44943</v>
      </c>
      <c r="AD389" s="114">
        <f t="shared" si="83"/>
        <v>9.2700000000000005E-3</v>
      </c>
      <c r="AF389" s="115"/>
    </row>
    <row r="390" spans="10:32" x14ac:dyDescent="0.25">
      <c r="J390" s="73"/>
      <c r="K390" s="108"/>
      <c r="AC390" s="113">
        <f t="shared" si="82"/>
        <v>44944</v>
      </c>
      <c r="AD390" s="114">
        <f t="shared" si="83"/>
        <v>9.2700000000000005E-3</v>
      </c>
      <c r="AF390" s="115"/>
    </row>
    <row r="391" spans="10:32" x14ac:dyDescent="0.25">
      <c r="J391" s="73"/>
      <c r="K391" s="108"/>
      <c r="AC391" s="113">
        <f t="shared" si="82"/>
        <v>44945</v>
      </c>
      <c r="AD391" s="114">
        <f t="shared" si="83"/>
        <v>9.2700000000000005E-3</v>
      </c>
      <c r="AF391" s="115"/>
    </row>
    <row r="392" spans="10:32" x14ac:dyDescent="0.25">
      <c r="J392" s="73"/>
      <c r="K392" s="108"/>
      <c r="AC392" s="113">
        <f t="shared" ref="AC392:AC455" si="84">AC391+1</f>
        <v>44946</v>
      </c>
      <c r="AD392" s="114">
        <f t="shared" ref="AD392:AD455" si="85">_xlfn.IFNA(VLOOKUP(AC392,J:K,2,FALSE)/100,AD391)</f>
        <v>9.2700000000000005E-3</v>
      </c>
      <c r="AF392" s="115"/>
    </row>
    <row r="393" spans="10:32" x14ac:dyDescent="0.25">
      <c r="J393" s="73"/>
      <c r="K393" s="108"/>
      <c r="AC393" s="113">
        <f t="shared" si="84"/>
        <v>44947</v>
      </c>
      <c r="AD393" s="114">
        <f t="shared" si="85"/>
        <v>9.2700000000000005E-3</v>
      </c>
      <c r="AF393" s="115"/>
    </row>
    <row r="394" spans="10:32" x14ac:dyDescent="0.25">
      <c r="J394" s="73"/>
      <c r="K394" s="108"/>
      <c r="AC394" s="113">
        <f t="shared" si="84"/>
        <v>44948</v>
      </c>
      <c r="AD394" s="114">
        <f t="shared" si="85"/>
        <v>9.2700000000000005E-3</v>
      </c>
      <c r="AF394" s="115"/>
    </row>
    <row r="395" spans="10:32" x14ac:dyDescent="0.25">
      <c r="J395" s="73"/>
      <c r="K395" s="108"/>
      <c r="AC395" s="113">
        <f t="shared" si="84"/>
        <v>44949</v>
      </c>
      <c r="AD395" s="114">
        <f t="shared" si="85"/>
        <v>9.2700000000000005E-3</v>
      </c>
      <c r="AF395" s="115"/>
    </row>
    <row r="396" spans="10:32" x14ac:dyDescent="0.25">
      <c r="J396" s="73"/>
      <c r="K396" s="108"/>
      <c r="AC396" s="113">
        <f t="shared" si="84"/>
        <v>44950</v>
      </c>
      <c r="AD396" s="114">
        <f t="shared" si="85"/>
        <v>9.2700000000000005E-3</v>
      </c>
      <c r="AF396" s="115"/>
    </row>
    <row r="397" spans="10:32" x14ac:dyDescent="0.25">
      <c r="J397" s="73"/>
      <c r="K397" s="108"/>
      <c r="AC397" s="113">
        <f t="shared" si="84"/>
        <v>44951</v>
      </c>
      <c r="AD397" s="114">
        <f t="shared" si="85"/>
        <v>9.2700000000000005E-3</v>
      </c>
      <c r="AF397" s="115"/>
    </row>
    <row r="398" spans="10:32" x14ac:dyDescent="0.25">
      <c r="J398" s="73"/>
      <c r="K398" s="108"/>
      <c r="AC398" s="113">
        <f t="shared" si="84"/>
        <v>44952</v>
      </c>
      <c r="AD398" s="114">
        <f t="shared" si="85"/>
        <v>9.5043000000000002E-3</v>
      </c>
      <c r="AF398" s="115"/>
    </row>
    <row r="399" spans="10:32" x14ac:dyDescent="0.25">
      <c r="J399" s="73"/>
      <c r="K399" s="108"/>
      <c r="AC399" s="113">
        <f t="shared" si="84"/>
        <v>44953</v>
      </c>
      <c r="AD399" s="114">
        <f t="shared" si="85"/>
        <v>9.5043000000000002E-3</v>
      </c>
      <c r="AF399" s="115"/>
    </row>
    <row r="400" spans="10:32" x14ac:dyDescent="0.25">
      <c r="J400" s="73"/>
      <c r="K400" s="108"/>
      <c r="AC400" s="113">
        <f t="shared" si="84"/>
        <v>44954</v>
      </c>
      <c r="AD400" s="114">
        <f t="shared" si="85"/>
        <v>9.5043000000000002E-3</v>
      </c>
      <c r="AF400" s="115"/>
    </row>
    <row r="401" spans="10:32" x14ac:dyDescent="0.25">
      <c r="J401" s="73"/>
      <c r="K401" s="108"/>
      <c r="AC401" s="113">
        <f t="shared" si="84"/>
        <v>44955</v>
      </c>
      <c r="AD401" s="114">
        <f t="shared" si="85"/>
        <v>9.5043000000000002E-3</v>
      </c>
      <c r="AF401" s="115"/>
    </row>
    <row r="402" spans="10:32" x14ac:dyDescent="0.25">
      <c r="J402" s="73"/>
      <c r="K402" s="108"/>
      <c r="AC402" s="113">
        <f t="shared" si="84"/>
        <v>44956</v>
      </c>
      <c r="AD402" s="114">
        <f t="shared" si="85"/>
        <v>9.5043000000000002E-3</v>
      </c>
      <c r="AF402" s="115"/>
    </row>
    <row r="403" spans="10:32" x14ac:dyDescent="0.25">
      <c r="J403" s="73"/>
      <c r="K403" s="108"/>
      <c r="AC403" s="113">
        <f t="shared" si="84"/>
        <v>44957</v>
      </c>
      <c r="AD403" s="114">
        <f t="shared" si="85"/>
        <v>9.5043000000000002E-3</v>
      </c>
      <c r="AF403" s="115"/>
    </row>
    <row r="404" spans="10:32" x14ac:dyDescent="0.25">
      <c r="J404" s="73"/>
      <c r="K404" s="108"/>
      <c r="AC404" s="113">
        <f t="shared" si="84"/>
        <v>44958</v>
      </c>
      <c r="AD404" s="114">
        <f t="shared" si="85"/>
        <v>9.5043000000000002E-3</v>
      </c>
      <c r="AF404" s="115"/>
    </row>
    <row r="405" spans="10:32" x14ac:dyDescent="0.25">
      <c r="J405" s="73"/>
      <c r="K405" s="108"/>
      <c r="AC405" s="113">
        <f t="shared" si="84"/>
        <v>44959</v>
      </c>
      <c r="AD405" s="114">
        <f t="shared" si="85"/>
        <v>9.5043000000000002E-3</v>
      </c>
      <c r="AF405" s="115"/>
    </row>
    <row r="406" spans="10:32" x14ac:dyDescent="0.25">
      <c r="J406" s="73"/>
      <c r="K406" s="108"/>
      <c r="AC406" s="113">
        <f t="shared" si="84"/>
        <v>44960</v>
      </c>
      <c r="AD406" s="114">
        <f t="shared" si="85"/>
        <v>9.5043000000000002E-3</v>
      </c>
      <c r="AF406" s="115"/>
    </row>
    <row r="407" spans="10:32" x14ac:dyDescent="0.25">
      <c r="J407" s="73"/>
      <c r="K407" s="108"/>
      <c r="AC407" s="113">
        <f t="shared" si="84"/>
        <v>44961</v>
      </c>
      <c r="AD407" s="114">
        <f t="shared" si="85"/>
        <v>9.5043000000000002E-3</v>
      </c>
      <c r="AF407" s="115"/>
    </row>
    <row r="408" spans="10:32" x14ac:dyDescent="0.25">
      <c r="J408" s="73"/>
      <c r="K408" s="108"/>
      <c r="AC408" s="113">
        <f t="shared" si="84"/>
        <v>44962</v>
      </c>
      <c r="AD408" s="114">
        <f t="shared" si="85"/>
        <v>9.5043000000000002E-3</v>
      </c>
      <c r="AF408" s="115"/>
    </row>
    <row r="409" spans="10:32" x14ac:dyDescent="0.25">
      <c r="J409" s="73"/>
      <c r="K409" s="108"/>
      <c r="AC409" s="113">
        <f t="shared" si="84"/>
        <v>44963</v>
      </c>
      <c r="AD409" s="114">
        <f t="shared" si="85"/>
        <v>9.5043000000000002E-3</v>
      </c>
      <c r="AF409" s="115"/>
    </row>
    <row r="410" spans="10:32" x14ac:dyDescent="0.25">
      <c r="J410" s="73"/>
      <c r="K410" s="108"/>
      <c r="AC410" s="113">
        <f t="shared" si="84"/>
        <v>44964</v>
      </c>
      <c r="AD410" s="114">
        <f t="shared" si="85"/>
        <v>9.5043000000000002E-3</v>
      </c>
      <c r="AF410" s="115"/>
    </row>
    <row r="411" spans="10:32" x14ac:dyDescent="0.25">
      <c r="J411" s="73"/>
      <c r="K411" s="108"/>
      <c r="AC411" s="113">
        <f t="shared" si="84"/>
        <v>44965</v>
      </c>
      <c r="AD411" s="114">
        <f t="shared" si="85"/>
        <v>9.5043000000000002E-3</v>
      </c>
      <c r="AF411" s="115"/>
    </row>
    <row r="412" spans="10:32" x14ac:dyDescent="0.25">
      <c r="J412" s="73"/>
      <c r="K412" s="108"/>
      <c r="AC412" s="113">
        <f t="shared" si="84"/>
        <v>44966</v>
      </c>
      <c r="AD412" s="114">
        <f t="shared" si="85"/>
        <v>9.5043000000000002E-3</v>
      </c>
      <c r="AF412" s="115"/>
    </row>
    <row r="413" spans="10:32" x14ac:dyDescent="0.25">
      <c r="J413" s="73"/>
      <c r="K413" s="108"/>
      <c r="AC413" s="113">
        <f t="shared" si="84"/>
        <v>44967</v>
      </c>
      <c r="AD413" s="114">
        <f t="shared" si="85"/>
        <v>9.5043000000000002E-3</v>
      </c>
      <c r="AF413" s="115"/>
    </row>
    <row r="414" spans="10:32" x14ac:dyDescent="0.25">
      <c r="J414" s="73"/>
      <c r="K414" s="108"/>
      <c r="AC414" s="113">
        <f t="shared" si="84"/>
        <v>44968</v>
      </c>
      <c r="AD414" s="114">
        <f t="shared" si="85"/>
        <v>9.5043000000000002E-3</v>
      </c>
      <c r="AF414" s="115"/>
    </row>
    <row r="415" spans="10:32" x14ac:dyDescent="0.25">
      <c r="J415" s="73"/>
      <c r="K415" s="108"/>
      <c r="AC415" s="113">
        <f t="shared" si="84"/>
        <v>44969</v>
      </c>
      <c r="AD415" s="114">
        <f t="shared" si="85"/>
        <v>9.5043000000000002E-3</v>
      </c>
      <c r="AF415" s="115"/>
    </row>
    <row r="416" spans="10:32" x14ac:dyDescent="0.25">
      <c r="J416" s="73"/>
      <c r="K416" s="108"/>
      <c r="AC416" s="113">
        <f t="shared" si="84"/>
        <v>44970</v>
      </c>
      <c r="AD416" s="114">
        <f t="shared" si="85"/>
        <v>9.5043000000000002E-3</v>
      </c>
      <c r="AF416" s="115"/>
    </row>
    <row r="417" spans="10:32" x14ac:dyDescent="0.25">
      <c r="J417" s="73"/>
      <c r="K417" s="108"/>
      <c r="AC417" s="113">
        <f t="shared" si="84"/>
        <v>44971</v>
      </c>
      <c r="AD417" s="114">
        <f t="shared" si="85"/>
        <v>9.5043000000000002E-3</v>
      </c>
      <c r="AF417" s="115"/>
    </row>
    <row r="418" spans="10:32" x14ac:dyDescent="0.25">
      <c r="J418" s="73"/>
      <c r="K418" s="108"/>
      <c r="AC418" s="113">
        <f t="shared" si="84"/>
        <v>44972</v>
      </c>
      <c r="AD418" s="114">
        <f t="shared" si="85"/>
        <v>9.5043000000000002E-3</v>
      </c>
      <c r="AF418" s="115"/>
    </row>
    <row r="419" spans="10:32" x14ac:dyDescent="0.25">
      <c r="J419" s="73"/>
      <c r="K419" s="108"/>
      <c r="AC419" s="113">
        <f t="shared" si="84"/>
        <v>44973</v>
      </c>
      <c r="AD419" s="114">
        <f t="shared" si="85"/>
        <v>9.5043000000000002E-3</v>
      </c>
      <c r="AF419" s="115"/>
    </row>
    <row r="420" spans="10:32" x14ac:dyDescent="0.25">
      <c r="J420" s="73"/>
      <c r="K420" s="108"/>
      <c r="AC420" s="113">
        <f t="shared" si="84"/>
        <v>44974</v>
      </c>
      <c r="AD420" s="114">
        <f t="shared" si="85"/>
        <v>9.5043000000000002E-3</v>
      </c>
      <c r="AF420" s="115"/>
    </row>
    <row r="421" spans="10:32" x14ac:dyDescent="0.25">
      <c r="J421" s="73"/>
      <c r="K421" s="108"/>
      <c r="AC421" s="113">
        <f t="shared" si="84"/>
        <v>44975</v>
      </c>
      <c r="AD421" s="114">
        <f t="shared" si="85"/>
        <v>9.5043000000000002E-3</v>
      </c>
      <c r="AF421" s="115"/>
    </row>
    <row r="422" spans="10:32" x14ac:dyDescent="0.25">
      <c r="J422" s="73"/>
      <c r="K422" s="108"/>
      <c r="AC422" s="113">
        <f t="shared" si="84"/>
        <v>44976</v>
      </c>
      <c r="AD422" s="114">
        <f t="shared" si="85"/>
        <v>9.5043000000000002E-3</v>
      </c>
      <c r="AF422" s="115"/>
    </row>
    <row r="423" spans="10:32" x14ac:dyDescent="0.25">
      <c r="J423" s="73"/>
      <c r="K423" s="108"/>
      <c r="AC423" s="113">
        <f t="shared" si="84"/>
        <v>44977</v>
      </c>
      <c r="AD423" s="114">
        <f t="shared" si="85"/>
        <v>9.5043000000000002E-3</v>
      </c>
      <c r="AF423" s="115"/>
    </row>
    <row r="424" spans="10:32" x14ac:dyDescent="0.25">
      <c r="J424" s="73"/>
      <c r="K424" s="108"/>
      <c r="AC424" s="113">
        <f t="shared" si="84"/>
        <v>44978</v>
      </c>
      <c r="AD424" s="114">
        <f t="shared" si="85"/>
        <v>9.5043000000000002E-3</v>
      </c>
      <c r="AF424" s="115"/>
    </row>
    <row r="425" spans="10:32" x14ac:dyDescent="0.25">
      <c r="J425" s="73"/>
      <c r="K425" s="108"/>
      <c r="AC425" s="113">
        <f t="shared" si="84"/>
        <v>44979</v>
      </c>
      <c r="AD425" s="114">
        <f t="shared" si="85"/>
        <v>9.5043000000000002E-3</v>
      </c>
      <c r="AF425" s="115"/>
    </row>
    <row r="426" spans="10:32" x14ac:dyDescent="0.25">
      <c r="J426" s="73"/>
      <c r="K426" s="108"/>
      <c r="AC426" s="113">
        <f t="shared" si="84"/>
        <v>44980</v>
      </c>
      <c r="AD426" s="114">
        <f t="shared" si="85"/>
        <v>9.5043000000000002E-3</v>
      </c>
      <c r="AF426" s="115"/>
    </row>
    <row r="427" spans="10:32" x14ac:dyDescent="0.25">
      <c r="J427" s="73"/>
      <c r="K427" s="108"/>
      <c r="AC427" s="113">
        <f t="shared" si="84"/>
        <v>44981</v>
      </c>
      <c r="AD427" s="114">
        <f t="shared" si="85"/>
        <v>9.5045000000000008E-3</v>
      </c>
      <c r="AF427" s="115"/>
    </row>
    <row r="428" spans="10:32" x14ac:dyDescent="0.25">
      <c r="J428" s="73"/>
      <c r="K428" s="108"/>
      <c r="AC428" s="113">
        <f t="shared" si="84"/>
        <v>44982</v>
      </c>
      <c r="AD428" s="114">
        <f t="shared" si="85"/>
        <v>9.5045000000000008E-3</v>
      </c>
      <c r="AF428" s="115"/>
    </row>
    <row r="429" spans="10:32" x14ac:dyDescent="0.25">
      <c r="J429" s="73"/>
      <c r="K429" s="108"/>
      <c r="AC429" s="113">
        <f t="shared" si="84"/>
        <v>44983</v>
      </c>
      <c r="AD429" s="114">
        <f t="shared" si="85"/>
        <v>9.5045000000000008E-3</v>
      </c>
      <c r="AF429" s="115"/>
    </row>
    <row r="430" spans="10:32" x14ac:dyDescent="0.25">
      <c r="J430" s="73"/>
      <c r="K430" s="108"/>
      <c r="AC430" s="113">
        <f t="shared" si="84"/>
        <v>44984</v>
      </c>
      <c r="AD430" s="114">
        <f t="shared" si="85"/>
        <v>9.5045000000000008E-3</v>
      </c>
      <c r="AF430" s="115"/>
    </row>
    <row r="431" spans="10:32" x14ac:dyDescent="0.25">
      <c r="J431" s="73"/>
      <c r="K431" s="108"/>
      <c r="AC431" s="113">
        <f t="shared" si="84"/>
        <v>44985</v>
      </c>
      <c r="AD431" s="114">
        <f t="shared" si="85"/>
        <v>9.5045000000000008E-3</v>
      </c>
      <c r="AF431" s="115"/>
    </row>
    <row r="432" spans="10:32" x14ac:dyDescent="0.25">
      <c r="J432" s="73"/>
      <c r="K432" s="108"/>
      <c r="AC432" s="113">
        <f t="shared" si="84"/>
        <v>44986</v>
      </c>
      <c r="AD432" s="114">
        <f t="shared" si="85"/>
        <v>9.5045000000000008E-3</v>
      </c>
      <c r="AF432" s="115"/>
    </row>
    <row r="433" spans="10:32" x14ac:dyDescent="0.25">
      <c r="J433" s="73"/>
      <c r="K433" s="108"/>
      <c r="AC433" s="113">
        <f t="shared" si="84"/>
        <v>44987</v>
      </c>
      <c r="AD433" s="114">
        <f t="shared" si="85"/>
        <v>9.5045000000000008E-3</v>
      </c>
      <c r="AF433" s="115"/>
    </row>
    <row r="434" spans="10:32" x14ac:dyDescent="0.25">
      <c r="J434" s="73"/>
      <c r="K434" s="108"/>
      <c r="AC434" s="113">
        <f t="shared" si="84"/>
        <v>44988</v>
      </c>
      <c r="AD434" s="114">
        <f t="shared" si="85"/>
        <v>9.5045000000000008E-3</v>
      </c>
      <c r="AF434" s="115"/>
    </row>
    <row r="435" spans="10:32" x14ac:dyDescent="0.25">
      <c r="J435" s="73"/>
      <c r="K435" s="108"/>
      <c r="AC435" s="113">
        <f t="shared" si="84"/>
        <v>44989</v>
      </c>
      <c r="AD435" s="114">
        <f t="shared" si="85"/>
        <v>9.5045000000000008E-3</v>
      </c>
      <c r="AF435" s="115"/>
    </row>
    <row r="436" spans="10:32" x14ac:dyDescent="0.25">
      <c r="J436" s="73"/>
      <c r="K436" s="108"/>
      <c r="AC436" s="113">
        <f t="shared" si="84"/>
        <v>44990</v>
      </c>
      <c r="AD436" s="114">
        <f t="shared" si="85"/>
        <v>9.5045000000000008E-3</v>
      </c>
      <c r="AF436" s="115"/>
    </row>
    <row r="437" spans="10:32" x14ac:dyDescent="0.25">
      <c r="J437" s="73"/>
      <c r="K437" s="108"/>
      <c r="AC437" s="113">
        <f t="shared" si="84"/>
        <v>44991</v>
      </c>
      <c r="AD437" s="114">
        <f t="shared" si="85"/>
        <v>9.5045000000000008E-3</v>
      </c>
      <c r="AF437" s="115"/>
    </row>
    <row r="438" spans="10:32" x14ac:dyDescent="0.25">
      <c r="J438" s="73"/>
      <c r="K438" s="108"/>
      <c r="AC438" s="113">
        <f t="shared" si="84"/>
        <v>44992</v>
      </c>
      <c r="AD438" s="114">
        <f t="shared" si="85"/>
        <v>9.5045000000000008E-3</v>
      </c>
      <c r="AF438" s="115"/>
    </row>
    <row r="439" spans="10:32" x14ac:dyDescent="0.25">
      <c r="J439" s="73"/>
      <c r="K439" s="108"/>
      <c r="AC439" s="113">
        <f t="shared" si="84"/>
        <v>44993</v>
      </c>
      <c r="AD439" s="114">
        <f t="shared" si="85"/>
        <v>9.5045000000000008E-3</v>
      </c>
      <c r="AF439" s="115"/>
    </row>
    <row r="440" spans="10:32" x14ac:dyDescent="0.25">
      <c r="J440" s="73"/>
      <c r="K440" s="108"/>
      <c r="AC440" s="113">
        <f t="shared" si="84"/>
        <v>44994</v>
      </c>
      <c r="AD440" s="114">
        <f t="shared" si="85"/>
        <v>9.5045000000000008E-3</v>
      </c>
      <c r="AF440" s="115"/>
    </row>
    <row r="441" spans="10:32" x14ac:dyDescent="0.25">
      <c r="J441" s="73"/>
      <c r="K441" s="108"/>
      <c r="AC441" s="113">
        <f t="shared" si="84"/>
        <v>44995</v>
      </c>
      <c r="AD441" s="114">
        <f t="shared" si="85"/>
        <v>9.5045000000000008E-3</v>
      </c>
      <c r="AF441" s="115"/>
    </row>
    <row r="442" spans="10:32" x14ac:dyDescent="0.25">
      <c r="J442" s="73"/>
      <c r="K442" s="108"/>
      <c r="AC442" s="113">
        <f t="shared" si="84"/>
        <v>44996</v>
      </c>
      <c r="AD442" s="114">
        <f t="shared" si="85"/>
        <v>9.5045000000000008E-3</v>
      </c>
      <c r="AF442" s="115"/>
    </row>
    <row r="443" spans="10:32" x14ac:dyDescent="0.25">
      <c r="J443" s="73"/>
      <c r="K443" s="108"/>
      <c r="AC443" s="113">
        <f t="shared" si="84"/>
        <v>44997</v>
      </c>
      <c r="AD443" s="114">
        <f t="shared" si="85"/>
        <v>9.5045000000000008E-3</v>
      </c>
      <c r="AF443" s="115"/>
    </row>
    <row r="444" spans="10:32" x14ac:dyDescent="0.25">
      <c r="J444" s="73"/>
      <c r="K444" s="108"/>
      <c r="AC444" s="113">
        <f t="shared" si="84"/>
        <v>44998</v>
      </c>
      <c r="AD444" s="114">
        <f t="shared" si="85"/>
        <v>9.5045000000000008E-3</v>
      </c>
      <c r="AF444" s="115"/>
    </row>
    <row r="445" spans="10:32" x14ac:dyDescent="0.25">
      <c r="J445" s="73"/>
      <c r="K445" s="108"/>
      <c r="AC445" s="113">
        <f t="shared" si="84"/>
        <v>44999</v>
      </c>
      <c r="AD445" s="114">
        <f t="shared" si="85"/>
        <v>9.5045000000000008E-3</v>
      </c>
      <c r="AF445" s="115"/>
    </row>
    <row r="446" spans="10:32" x14ac:dyDescent="0.25">
      <c r="J446" s="73"/>
      <c r="K446" s="108"/>
      <c r="AC446" s="113">
        <f t="shared" si="84"/>
        <v>45000</v>
      </c>
      <c r="AD446" s="114">
        <f t="shared" si="85"/>
        <v>9.5045000000000008E-3</v>
      </c>
      <c r="AF446" s="115"/>
    </row>
    <row r="447" spans="10:32" x14ac:dyDescent="0.25">
      <c r="J447" s="73"/>
      <c r="K447" s="108"/>
      <c r="AC447" s="113">
        <f t="shared" si="84"/>
        <v>45001</v>
      </c>
      <c r="AD447" s="114">
        <f t="shared" si="85"/>
        <v>9.5045000000000008E-3</v>
      </c>
      <c r="AF447" s="115"/>
    </row>
    <row r="448" spans="10:32" x14ac:dyDescent="0.25">
      <c r="J448" s="73"/>
      <c r="K448" s="108"/>
      <c r="AC448" s="113">
        <f t="shared" si="84"/>
        <v>45002</v>
      </c>
      <c r="AD448" s="114">
        <f t="shared" si="85"/>
        <v>9.5045000000000008E-3</v>
      </c>
      <c r="AF448" s="115"/>
    </row>
    <row r="449" spans="10:32" x14ac:dyDescent="0.25">
      <c r="J449" s="73"/>
      <c r="K449" s="108"/>
      <c r="AC449" s="113">
        <f t="shared" si="84"/>
        <v>45003</v>
      </c>
      <c r="AD449" s="114">
        <f t="shared" si="85"/>
        <v>9.5045000000000008E-3</v>
      </c>
      <c r="AF449" s="115"/>
    </row>
    <row r="450" spans="10:32" x14ac:dyDescent="0.25">
      <c r="J450" s="73"/>
      <c r="K450" s="108"/>
      <c r="AC450" s="113">
        <f t="shared" si="84"/>
        <v>45004</v>
      </c>
      <c r="AD450" s="114">
        <f t="shared" si="85"/>
        <v>9.5045000000000008E-3</v>
      </c>
      <c r="AF450" s="115"/>
    </row>
    <row r="451" spans="10:32" x14ac:dyDescent="0.25">
      <c r="J451" s="73"/>
      <c r="K451" s="108"/>
      <c r="AC451" s="113">
        <f t="shared" si="84"/>
        <v>45005</v>
      </c>
      <c r="AD451" s="114">
        <f t="shared" si="85"/>
        <v>9.5045000000000008E-3</v>
      </c>
      <c r="AF451" s="115"/>
    </row>
    <row r="452" spans="10:32" x14ac:dyDescent="0.25">
      <c r="J452" s="73"/>
      <c r="K452" s="108"/>
      <c r="AC452" s="113">
        <f t="shared" si="84"/>
        <v>45006</v>
      </c>
      <c r="AD452" s="114">
        <f t="shared" si="85"/>
        <v>9.5045000000000008E-3</v>
      </c>
      <c r="AF452" s="115"/>
    </row>
    <row r="453" spans="10:32" x14ac:dyDescent="0.25">
      <c r="J453" s="73"/>
      <c r="K453" s="108"/>
      <c r="AC453" s="113">
        <f t="shared" si="84"/>
        <v>45007</v>
      </c>
      <c r="AD453" s="114">
        <f t="shared" si="85"/>
        <v>9.5045000000000008E-3</v>
      </c>
      <c r="AF453" s="115"/>
    </row>
    <row r="454" spans="10:32" x14ac:dyDescent="0.25">
      <c r="J454" s="73"/>
      <c r="K454" s="108"/>
      <c r="AC454" s="113">
        <f t="shared" si="84"/>
        <v>45008</v>
      </c>
      <c r="AD454" s="114">
        <f t="shared" si="85"/>
        <v>9.5045000000000008E-3</v>
      </c>
      <c r="AF454" s="115"/>
    </row>
    <row r="455" spans="10:32" x14ac:dyDescent="0.25">
      <c r="J455" s="73"/>
      <c r="K455" s="108"/>
      <c r="AC455" s="113">
        <f t="shared" si="84"/>
        <v>45009</v>
      </c>
      <c r="AD455" s="114">
        <f t="shared" si="85"/>
        <v>9.5045000000000008E-3</v>
      </c>
      <c r="AF455" s="115"/>
    </row>
    <row r="456" spans="10:32" x14ac:dyDescent="0.25">
      <c r="J456" s="73"/>
      <c r="K456" s="108"/>
      <c r="AC456" s="113">
        <f t="shared" ref="AC456:AC519" si="86">AC455+1</f>
        <v>45010</v>
      </c>
      <c r="AD456" s="114">
        <f t="shared" ref="AD456:AD519" si="87">_xlfn.IFNA(VLOOKUP(AC456,J:K,2,FALSE)/100,AD455)</f>
        <v>9.5045000000000008E-3</v>
      </c>
      <c r="AF456" s="115"/>
    </row>
    <row r="457" spans="10:32" x14ac:dyDescent="0.25">
      <c r="J457" s="73"/>
      <c r="K457" s="108"/>
      <c r="AC457" s="113">
        <f t="shared" si="86"/>
        <v>45011</v>
      </c>
      <c r="AD457" s="114">
        <f t="shared" si="87"/>
        <v>9.5045000000000008E-3</v>
      </c>
      <c r="AF457" s="115"/>
    </row>
    <row r="458" spans="10:32" x14ac:dyDescent="0.25">
      <c r="J458" s="73"/>
      <c r="K458" s="108"/>
      <c r="AC458" s="113">
        <f t="shared" si="86"/>
        <v>45012</v>
      </c>
      <c r="AD458" s="114">
        <f t="shared" si="87"/>
        <v>9.5045000000000008E-3</v>
      </c>
      <c r="AF458" s="115"/>
    </row>
    <row r="459" spans="10:32" x14ac:dyDescent="0.25">
      <c r="J459" s="73"/>
      <c r="K459" s="108"/>
      <c r="AC459" s="113">
        <f t="shared" si="86"/>
        <v>45013</v>
      </c>
      <c r="AD459" s="114">
        <f t="shared" si="87"/>
        <v>9.5043000000000002E-3</v>
      </c>
      <c r="AF459" s="115"/>
    </row>
    <row r="460" spans="10:32" x14ac:dyDescent="0.25">
      <c r="J460" s="73"/>
      <c r="K460" s="108"/>
      <c r="AC460" s="113">
        <f t="shared" si="86"/>
        <v>45014</v>
      </c>
      <c r="AD460" s="114">
        <f t="shared" si="87"/>
        <v>9.5043000000000002E-3</v>
      </c>
      <c r="AF460" s="115"/>
    </row>
    <row r="461" spans="10:32" x14ac:dyDescent="0.25">
      <c r="J461" s="73"/>
      <c r="K461" s="108"/>
      <c r="AC461" s="113">
        <f t="shared" si="86"/>
        <v>45015</v>
      </c>
      <c r="AD461" s="114">
        <f t="shared" si="87"/>
        <v>9.5043000000000002E-3</v>
      </c>
      <c r="AF461" s="115"/>
    </row>
    <row r="462" spans="10:32" x14ac:dyDescent="0.25">
      <c r="J462" s="73"/>
      <c r="K462" s="108"/>
      <c r="AC462" s="113">
        <f t="shared" si="86"/>
        <v>45016</v>
      </c>
      <c r="AD462" s="114">
        <f t="shared" si="87"/>
        <v>9.5043000000000002E-3</v>
      </c>
      <c r="AF462" s="115"/>
    </row>
    <row r="463" spans="10:32" x14ac:dyDescent="0.25">
      <c r="J463" s="73"/>
      <c r="K463" s="108"/>
      <c r="AC463" s="113">
        <f t="shared" si="86"/>
        <v>45017</v>
      </c>
      <c r="AD463" s="114">
        <f t="shared" si="87"/>
        <v>9.5043000000000002E-3</v>
      </c>
      <c r="AF463" s="115"/>
    </row>
    <row r="464" spans="10:32" x14ac:dyDescent="0.25">
      <c r="J464" s="73"/>
      <c r="K464" s="108"/>
      <c r="AC464" s="113">
        <f t="shared" si="86"/>
        <v>45018</v>
      </c>
      <c r="AD464" s="114">
        <f t="shared" si="87"/>
        <v>9.5043000000000002E-3</v>
      </c>
      <c r="AF464" s="115"/>
    </row>
    <row r="465" spans="10:32" x14ac:dyDescent="0.25">
      <c r="J465" s="73"/>
      <c r="K465" s="108"/>
      <c r="AC465" s="113">
        <f t="shared" si="86"/>
        <v>45019</v>
      </c>
      <c r="AD465" s="114">
        <f t="shared" si="87"/>
        <v>9.5043000000000002E-3</v>
      </c>
      <c r="AF465" s="115"/>
    </row>
    <row r="466" spans="10:32" x14ac:dyDescent="0.25">
      <c r="J466" s="73"/>
      <c r="K466" s="108"/>
      <c r="AC466" s="113">
        <f t="shared" si="86"/>
        <v>45020</v>
      </c>
      <c r="AD466" s="114">
        <f t="shared" si="87"/>
        <v>9.5043000000000002E-3</v>
      </c>
      <c r="AF466" s="115"/>
    </row>
    <row r="467" spans="10:32" x14ac:dyDescent="0.25">
      <c r="J467" s="73"/>
      <c r="K467" s="108"/>
      <c r="AC467" s="113">
        <f t="shared" si="86"/>
        <v>45021</v>
      </c>
      <c r="AD467" s="114">
        <f t="shared" si="87"/>
        <v>9.5043000000000002E-3</v>
      </c>
      <c r="AF467" s="115"/>
    </row>
    <row r="468" spans="10:32" x14ac:dyDescent="0.25">
      <c r="J468" s="73"/>
      <c r="K468" s="108"/>
      <c r="AC468" s="113">
        <f t="shared" si="86"/>
        <v>45022</v>
      </c>
      <c r="AD468" s="114">
        <f t="shared" si="87"/>
        <v>9.5043000000000002E-3</v>
      </c>
      <c r="AF468" s="115"/>
    </row>
    <row r="469" spans="10:32" x14ac:dyDescent="0.25">
      <c r="J469" s="73"/>
      <c r="K469" s="108"/>
      <c r="AC469" s="113">
        <f t="shared" si="86"/>
        <v>45023</v>
      </c>
      <c r="AD469" s="114">
        <f t="shared" si="87"/>
        <v>9.5043000000000002E-3</v>
      </c>
      <c r="AF469" s="115"/>
    </row>
    <row r="470" spans="10:32" x14ac:dyDescent="0.25">
      <c r="J470" s="73"/>
      <c r="K470" s="108"/>
      <c r="AC470" s="113">
        <f t="shared" si="86"/>
        <v>45024</v>
      </c>
      <c r="AD470" s="114">
        <f t="shared" si="87"/>
        <v>9.5043000000000002E-3</v>
      </c>
      <c r="AF470" s="115"/>
    </row>
    <row r="471" spans="10:32" x14ac:dyDescent="0.25">
      <c r="J471" s="73"/>
      <c r="K471" s="108"/>
      <c r="AC471" s="113">
        <f t="shared" si="86"/>
        <v>45025</v>
      </c>
      <c r="AD471" s="114">
        <f t="shared" si="87"/>
        <v>9.5043000000000002E-3</v>
      </c>
      <c r="AF471" s="115"/>
    </row>
    <row r="472" spans="10:32" x14ac:dyDescent="0.25">
      <c r="J472" s="73"/>
      <c r="K472" s="108"/>
      <c r="AC472" s="113">
        <f t="shared" si="86"/>
        <v>45026</v>
      </c>
      <c r="AD472" s="114">
        <f t="shared" si="87"/>
        <v>9.5043000000000002E-3</v>
      </c>
      <c r="AF472" s="115"/>
    </row>
    <row r="473" spans="10:32" x14ac:dyDescent="0.25">
      <c r="J473" s="73"/>
      <c r="K473" s="108"/>
      <c r="AC473" s="113">
        <f t="shared" si="86"/>
        <v>45027</v>
      </c>
      <c r="AD473" s="114">
        <f t="shared" si="87"/>
        <v>9.5043000000000002E-3</v>
      </c>
      <c r="AF473" s="115"/>
    </row>
    <row r="474" spans="10:32" x14ac:dyDescent="0.25">
      <c r="J474" s="73"/>
      <c r="K474" s="108"/>
      <c r="AC474" s="113">
        <f t="shared" si="86"/>
        <v>45028</v>
      </c>
      <c r="AD474" s="114">
        <f t="shared" si="87"/>
        <v>9.5043000000000002E-3</v>
      </c>
      <c r="AF474" s="115"/>
    </row>
    <row r="475" spans="10:32" x14ac:dyDescent="0.25">
      <c r="J475" s="73"/>
      <c r="K475" s="108"/>
      <c r="AC475" s="113">
        <f t="shared" si="86"/>
        <v>45029</v>
      </c>
      <c r="AD475" s="114">
        <f t="shared" si="87"/>
        <v>9.5043000000000002E-3</v>
      </c>
      <c r="AF475" s="115"/>
    </row>
    <row r="476" spans="10:32" x14ac:dyDescent="0.25">
      <c r="J476" s="73"/>
      <c r="K476" s="108"/>
      <c r="AC476" s="113">
        <f t="shared" si="86"/>
        <v>45030</v>
      </c>
      <c r="AD476" s="114">
        <f t="shared" si="87"/>
        <v>9.5043000000000002E-3</v>
      </c>
      <c r="AF476" s="115"/>
    </row>
    <row r="477" spans="10:32" x14ac:dyDescent="0.25">
      <c r="J477" s="73"/>
      <c r="K477" s="108"/>
      <c r="AC477" s="113">
        <f t="shared" si="86"/>
        <v>45031</v>
      </c>
      <c r="AD477" s="114">
        <f t="shared" si="87"/>
        <v>9.5043000000000002E-3</v>
      </c>
      <c r="AF477" s="115"/>
    </row>
    <row r="478" spans="10:32" x14ac:dyDescent="0.25">
      <c r="J478" s="73"/>
      <c r="K478" s="108"/>
      <c r="AC478" s="113">
        <f t="shared" si="86"/>
        <v>45032</v>
      </c>
      <c r="AD478" s="114">
        <f t="shared" si="87"/>
        <v>9.5043000000000002E-3</v>
      </c>
      <c r="AF478" s="115"/>
    </row>
    <row r="479" spans="10:32" x14ac:dyDescent="0.25">
      <c r="J479" s="73"/>
      <c r="K479" s="108"/>
      <c r="AC479" s="113">
        <f t="shared" si="86"/>
        <v>45033</v>
      </c>
      <c r="AD479" s="114">
        <f t="shared" si="87"/>
        <v>9.5043000000000002E-3</v>
      </c>
      <c r="AF479" s="115"/>
    </row>
    <row r="480" spans="10:32" x14ac:dyDescent="0.25">
      <c r="J480" s="73"/>
      <c r="K480" s="108"/>
      <c r="AC480" s="113">
        <f t="shared" si="86"/>
        <v>45034</v>
      </c>
      <c r="AD480" s="114">
        <f t="shared" si="87"/>
        <v>9.5043000000000002E-3</v>
      </c>
      <c r="AF480" s="115"/>
    </row>
    <row r="481" spans="10:32" x14ac:dyDescent="0.25">
      <c r="J481" s="73"/>
      <c r="K481" s="108"/>
      <c r="AC481" s="113">
        <f t="shared" si="86"/>
        <v>45035</v>
      </c>
      <c r="AD481" s="114">
        <f t="shared" si="87"/>
        <v>9.5043000000000002E-3</v>
      </c>
      <c r="AF481" s="115"/>
    </row>
    <row r="482" spans="10:32" x14ac:dyDescent="0.25">
      <c r="J482" s="73"/>
      <c r="K482" s="108"/>
      <c r="AC482" s="113">
        <f t="shared" si="86"/>
        <v>45036</v>
      </c>
      <c r="AD482" s="114">
        <f t="shared" si="87"/>
        <v>9.5043000000000002E-3</v>
      </c>
      <c r="AF482" s="115"/>
    </row>
    <row r="483" spans="10:32" x14ac:dyDescent="0.25">
      <c r="J483" s="73"/>
      <c r="K483" s="108"/>
      <c r="AC483" s="113">
        <f t="shared" si="86"/>
        <v>45037</v>
      </c>
      <c r="AD483" s="114">
        <f t="shared" si="87"/>
        <v>9.5043000000000002E-3</v>
      </c>
      <c r="AF483" s="115"/>
    </row>
    <row r="484" spans="10:32" x14ac:dyDescent="0.25">
      <c r="J484" s="73"/>
      <c r="K484" s="108"/>
      <c r="AC484" s="113">
        <f t="shared" si="86"/>
        <v>45038</v>
      </c>
      <c r="AD484" s="114">
        <f t="shared" si="87"/>
        <v>9.5043000000000002E-3</v>
      </c>
      <c r="AF484" s="115"/>
    </row>
    <row r="485" spans="10:32" x14ac:dyDescent="0.25">
      <c r="J485" s="73"/>
      <c r="K485" s="108"/>
      <c r="AC485" s="113">
        <f t="shared" si="86"/>
        <v>45039</v>
      </c>
      <c r="AD485" s="114">
        <f t="shared" si="87"/>
        <v>9.5043000000000002E-3</v>
      </c>
      <c r="AF485" s="115"/>
    </row>
    <row r="486" spans="10:32" x14ac:dyDescent="0.25">
      <c r="J486" s="73"/>
      <c r="K486" s="108"/>
      <c r="AC486" s="113">
        <f t="shared" si="86"/>
        <v>45040</v>
      </c>
      <c r="AD486" s="114">
        <f t="shared" si="87"/>
        <v>9.5043000000000002E-3</v>
      </c>
      <c r="AF486" s="115"/>
    </row>
    <row r="487" spans="10:32" x14ac:dyDescent="0.25">
      <c r="J487" s="73"/>
      <c r="K487" s="108"/>
      <c r="AC487" s="113">
        <f t="shared" si="86"/>
        <v>45041</v>
      </c>
      <c r="AD487" s="114">
        <f t="shared" si="87"/>
        <v>9.5043000000000002E-3</v>
      </c>
      <c r="AF487" s="115"/>
    </row>
    <row r="488" spans="10:32" x14ac:dyDescent="0.25">
      <c r="J488" s="73"/>
      <c r="K488" s="108"/>
      <c r="AC488" s="113">
        <f t="shared" si="86"/>
        <v>45042</v>
      </c>
      <c r="AD488" s="114">
        <f t="shared" si="87"/>
        <v>9.5046000000000002E-3</v>
      </c>
      <c r="AF488" s="115"/>
    </row>
    <row r="489" spans="10:32" x14ac:dyDescent="0.25">
      <c r="J489" s="73"/>
      <c r="K489" s="108"/>
      <c r="AC489" s="113">
        <f t="shared" si="86"/>
        <v>45043</v>
      </c>
      <c r="AD489" s="114">
        <f t="shared" si="87"/>
        <v>9.5046000000000002E-3</v>
      </c>
      <c r="AF489" s="115"/>
    </row>
    <row r="490" spans="10:32" x14ac:dyDescent="0.25">
      <c r="J490" s="73"/>
      <c r="K490" s="108"/>
      <c r="AC490" s="113">
        <f t="shared" si="86"/>
        <v>45044</v>
      </c>
      <c r="AD490" s="114">
        <f t="shared" si="87"/>
        <v>9.5046000000000002E-3</v>
      </c>
      <c r="AF490" s="115"/>
    </row>
    <row r="491" spans="10:32" x14ac:dyDescent="0.25">
      <c r="J491" s="73"/>
      <c r="K491" s="108"/>
      <c r="AC491" s="113">
        <f t="shared" si="86"/>
        <v>45045</v>
      </c>
      <c r="AD491" s="114">
        <f t="shared" si="87"/>
        <v>9.5046000000000002E-3</v>
      </c>
      <c r="AF491" s="115"/>
    </row>
    <row r="492" spans="10:32" x14ac:dyDescent="0.25">
      <c r="J492" s="73"/>
      <c r="K492" s="108"/>
      <c r="AC492" s="113">
        <f t="shared" si="86"/>
        <v>45046</v>
      </c>
      <c r="AD492" s="114">
        <f t="shared" si="87"/>
        <v>9.5046000000000002E-3</v>
      </c>
      <c r="AF492" s="115"/>
    </row>
    <row r="493" spans="10:32" x14ac:dyDescent="0.25">
      <c r="J493" s="73"/>
      <c r="K493" s="108"/>
      <c r="AC493" s="113">
        <f t="shared" si="86"/>
        <v>45047</v>
      </c>
      <c r="AD493" s="114">
        <f t="shared" si="87"/>
        <v>9.5046000000000002E-3</v>
      </c>
      <c r="AF493" s="115"/>
    </row>
    <row r="494" spans="10:32" x14ac:dyDescent="0.25">
      <c r="J494" s="73"/>
      <c r="K494" s="108"/>
      <c r="AC494" s="113">
        <f t="shared" si="86"/>
        <v>45048</v>
      </c>
      <c r="AD494" s="114">
        <f t="shared" si="87"/>
        <v>9.5046000000000002E-3</v>
      </c>
      <c r="AF494" s="115"/>
    </row>
    <row r="495" spans="10:32" x14ac:dyDescent="0.25">
      <c r="J495" s="73"/>
      <c r="K495" s="108"/>
      <c r="AC495" s="113">
        <f t="shared" si="86"/>
        <v>45049</v>
      </c>
      <c r="AD495" s="114">
        <f t="shared" si="87"/>
        <v>9.5046000000000002E-3</v>
      </c>
      <c r="AF495" s="115"/>
    </row>
    <row r="496" spans="10:32" x14ac:dyDescent="0.25">
      <c r="J496" s="73"/>
      <c r="K496" s="108"/>
      <c r="AC496" s="113">
        <f t="shared" si="86"/>
        <v>45050</v>
      </c>
      <c r="AD496" s="114">
        <f t="shared" si="87"/>
        <v>9.5046000000000002E-3</v>
      </c>
      <c r="AF496" s="115"/>
    </row>
    <row r="497" spans="10:32" x14ac:dyDescent="0.25">
      <c r="J497" s="73"/>
      <c r="K497" s="108"/>
      <c r="AC497" s="113">
        <f t="shared" si="86"/>
        <v>45051</v>
      </c>
      <c r="AD497" s="114">
        <f t="shared" si="87"/>
        <v>9.5046000000000002E-3</v>
      </c>
      <c r="AF497" s="115"/>
    </row>
    <row r="498" spans="10:32" x14ac:dyDescent="0.25">
      <c r="J498" s="73"/>
      <c r="K498" s="108"/>
      <c r="AC498" s="113">
        <f t="shared" si="86"/>
        <v>45052</v>
      </c>
      <c r="AD498" s="114">
        <f t="shared" si="87"/>
        <v>9.5046000000000002E-3</v>
      </c>
      <c r="AF498" s="115"/>
    </row>
    <row r="499" spans="10:32" x14ac:dyDescent="0.25">
      <c r="J499" s="73"/>
      <c r="K499" s="108"/>
      <c r="AC499" s="113">
        <f t="shared" si="86"/>
        <v>45053</v>
      </c>
      <c r="AD499" s="114">
        <f t="shared" si="87"/>
        <v>9.5046000000000002E-3</v>
      </c>
      <c r="AF499" s="115"/>
    </row>
    <row r="500" spans="10:32" x14ac:dyDescent="0.25">
      <c r="J500" s="73"/>
      <c r="K500" s="108"/>
      <c r="AC500" s="113">
        <f t="shared" si="86"/>
        <v>45054</v>
      </c>
      <c r="AD500" s="114">
        <f t="shared" si="87"/>
        <v>9.5046000000000002E-3</v>
      </c>
      <c r="AF500" s="115"/>
    </row>
    <row r="501" spans="10:32" x14ac:dyDescent="0.25">
      <c r="J501" s="73"/>
      <c r="K501" s="108"/>
      <c r="AC501" s="113">
        <f t="shared" si="86"/>
        <v>45055</v>
      </c>
      <c r="AD501" s="114">
        <f t="shared" si="87"/>
        <v>9.5046000000000002E-3</v>
      </c>
      <c r="AF501" s="115"/>
    </row>
    <row r="502" spans="10:32" x14ac:dyDescent="0.25">
      <c r="J502" s="73"/>
      <c r="K502" s="108"/>
      <c r="AC502" s="113">
        <f t="shared" si="86"/>
        <v>45056</v>
      </c>
      <c r="AD502" s="114">
        <f t="shared" si="87"/>
        <v>9.5046000000000002E-3</v>
      </c>
      <c r="AF502" s="115"/>
    </row>
    <row r="503" spans="10:32" x14ac:dyDescent="0.25">
      <c r="J503" s="73"/>
      <c r="K503" s="108"/>
      <c r="AC503" s="113">
        <f t="shared" si="86"/>
        <v>45057</v>
      </c>
      <c r="AD503" s="114">
        <f t="shared" si="87"/>
        <v>9.5046000000000002E-3</v>
      </c>
      <c r="AF503" s="115"/>
    </row>
    <row r="504" spans="10:32" x14ac:dyDescent="0.25">
      <c r="J504" s="73"/>
      <c r="K504" s="108"/>
      <c r="AC504" s="113">
        <f t="shared" si="86"/>
        <v>45058</v>
      </c>
      <c r="AD504" s="114">
        <f t="shared" si="87"/>
        <v>9.5046000000000002E-3</v>
      </c>
      <c r="AF504" s="115"/>
    </row>
    <row r="505" spans="10:32" x14ac:dyDescent="0.25">
      <c r="J505" s="73"/>
      <c r="K505" s="108"/>
      <c r="AC505" s="113">
        <f t="shared" si="86"/>
        <v>45059</v>
      </c>
      <c r="AD505" s="114">
        <f t="shared" si="87"/>
        <v>9.5046000000000002E-3</v>
      </c>
      <c r="AF505" s="115"/>
    </row>
    <row r="506" spans="10:32" x14ac:dyDescent="0.25">
      <c r="J506" s="73"/>
      <c r="K506" s="108"/>
      <c r="AC506" s="113">
        <f t="shared" si="86"/>
        <v>45060</v>
      </c>
      <c r="AD506" s="114">
        <f t="shared" si="87"/>
        <v>9.5046000000000002E-3</v>
      </c>
      <c r="AF506" s="115"/>
    </row>
    <row r="507" spans="10:32" x14ac:dyDescent="0.25">
      <c r="J507" s="73"/>
      <c r="K507" s="108"/>
      <c r="AC507" s="113">
        <f t="shared" si="86"/>
        <v>45061</v>
      </c>
      <c r="AD507" s="114">
        <f t="shared" si="87"/>
        <v>9.5046000000000002E-3</v>
      </c>
      <c r="AF507" s="115"/>
    </row>
    <row r="508" spans="10:32" x14ac:dyDescent="0.25">
      <c r="J508" s="73"/>
      <c r="K508" s="108"/>
      <c r="AC508" s="113">
        <f t="shared" si="86"/>
        <v>45062</v>
      </c>
      <c r="AD508" s="114">
        <f t="shared" si="87"/>
        <v>9.5046000000000002E-3</v>
      </c>
      <c r="AF508" s="115"/>
    </row>
    <row r="509" spans="10:32" x14ac:dyDescent="0.25">
      <c r="J509" s="73"/>
      <c r="K509" s="108"/>
      <c r="AC509" s="113">
        <f t="shared" si="86"/>
        <v>45063</v>
      </c>
      <c r="AD509" s="114">
        <f t="shared" si="87"/>
        <v>9.5046000000000002E-3</v>
      </c>
      <c r="AF509" s="115"/>
    </row>
    <row r="510" spans="10:32" x14ac:dyDescent="0.25">
      <c r="J510" s="73"/>
      <c r="K510" s="108"/>
      <c r="AC510" s="113">
        <f t="shared" si="86"/>
        <v>45064</v>
      </c>
      <c r="AD510" s="114">
        <f t="shared" si="87"/>
        <v>9.5046000000000002E-3</v>
      </c>
      <c r="AF510" s="115"/>
    </row>
    <row r="511" spans="10:32" x14ac:dyDescent="0.25">
      <c r="J511" s="73"/>
      <c r="K511" s="108"/>
      <c r="AC511" s="113">
        <f t="shared" si="86"/>
        <v>45065</v>
      </c>
      <c r="AD511" s="114">
        <f t="shared" si="87"/>
        <v>9.5046000000000002E-3</v>
      </c>
      <c r="AF511" s="115"/>
    </row>
    <row r="512" spans="10:32" x14ac:dyDescent="0.25">
      <c r="J512" s="73"/>
      <c r="K512" s="108"/>
      <c r="AC512" s="113">
        <f t="shared" si="86"/>
        <v>45066</v>
      </c>
      <c r="AD512" s="114">
        <f t="shared" si="87"/>
        <v>9.5046000000000002E-3</v>
      </c>
      <c r="AF512" s="115"/>
    </row>
    <row r="513" spans="10:32" x14ac:dyDescent="0.25">
      <c r="J513" s="73"/>
      <c r="K513" s="108"/>
      <c r="AC513" s="113">
        <f t="shared" si="86"/>
        <v>45067</v>
      </c>
      <c r="AD513" s="114">
        <f t="shared" si="87"/>
        <v>9.5046000000000002E-3</v>
      </c>
      <c r="AF513" s="115"/>
    </row>
    <row r="514" spans="10:32" x14ac:dyDescent="0.25">
      <c r="J514" s="73"/>
      <c r="K514" s="108"/>
      <c r="AC514" s="113">
        <f t="shared" si="86"/>
        <v>45068</v>
      </c>
      <c r="AD514" s="114">
        <f t="shared" si="87"/>
        <v>9.5046000000000002E-3</v>
      </c>
      <c r="AF514" s="115"/>
    </row>
    <row r="515" spans="10:32" x14ac:dyDescent="0.25">
      <c r="J515" s="73"/>
      <c r="K515" s="108"/>
      <c r="AC515" s="113">
        <f t="shared" si="86"/>
        <v>45069</v>
      </c>
      <c r="AD515" s="114">
        <f t="shared" si="87"/>
        <v>9.5046000000000002E-3</v>
      </c>
      <c r="AF515" s="115"/>
    </row>
    <row r="516" spans="10:32" x14ac:dyDescent="0.25">
      <c r="J516" s="73"/>
      <c r="K516" s="108"/>
      <c r="AC516" s="113">
        <f t="shared" si="86"/>
        <v>45070</v>
      </c>
      <c r="AD516" s="114">
        <f t="shared" si="87"/>
        <v>9.5046000000000002E-3</v>
      </c>
      <c r="AF516" s="115"/>
    </row>
    <row r="517" spans="10:32" x14ac:dyDescent="0.25">
      <c r="J517" s="73"/>
      <c r="K517" s="108"/>
      <c r="AC517" s="113">
        <f t="shared" si="86"/>
        <v>45071</v>
      </c>
      <c r="AD517" s="114">
        <f t="shared" si="87"/>
        <v>9.5045000000000008E-3</v>
      </c>
      <c r="AF517" s="115"/>
    </row>
    <row r="518" spans="10:32" x14ac:dyDescent="0.25">
      <c r="J518" s="73"/>
      <c r="K518" s="108"/>
      <c r="AC518" s="113">
        <f t="shared" si="86"/>
        <v>45072</v>
      </c>
      <c r="AD518" s="114">
        <f t="shared" si="87"/>
        <v>9.5045000000000008E-3</v>
      </c>
      <c r="AF518" s="115"/>
    </row>
    <row r="519" spans="10:32" x14ac:dyDescent="0.25">
      <c r="J519" s="73"/>
      <c r="K519" s="108"/>
      <c r="AC519" s="113">
        <f t="shared" si="86"/>
        <v>45073</v>
      </c>
      <c r="AD519" s="114">
        <f t="shared" si="87"/>
        <v>9.5045000000000008E-3</v>
      </c>
      <c r="AF519" s="115"/>
    </row>
    <row r="520" spans="10:32" x14ac:dyDescent="0.25">
      <c r="J520" s="73"/>
      <c r="K520" s="108"/>
      <c r="AC520" s="113">
        <f t="shared" ref="AC520:AC583" si="88">AC519+1</f>
        <v>45074</v>
      </c>
      <c r="AD520" s="114">
        <f t="shared" ref="AD520:AD583" si="89">_xlfn.IFNA(VLOOKUP(AC520,J:K,2,FALSE)/100,AD519)</f>
        <v>9.5045000000000008E-3</v>
      </c>
      <c r="AF520" s="115"/>
    </row>
    <row r="521" spans="10:32" x14ac:dyDescent="0.25">
      <c r="J521" s="73"/>
      <c r="K521" s="108"/>
      <c r="AC521" s="113">
        <f t="shared" si="88"/>
        <v>45075</v>
      </c>
      <c r="AD521" s="114">
        <f t="shared" si="89"/>
        <v>9.5045000000000008E-3</v>
      </c>
      <c r="AF521" s="115"/>
    </row>
    <row r="522" spans="10:32" x14ac:dyDescent="0.25">
      <c r="J522" s="73"/>
      <c r="K522" s="108"/>
      <c r="AC522" s="113">
        <f t="shared" si="88"/>
        <v>45076</v>
      </c>
      <c r="AD522" s="114">
        <f t="shared" si="89"/>
        <v>9.5045000000000008E-3</v>
      </c>
      <c r="AF522" s="115"/>
    </row>
    <row r="523" spans="10:32" x14ac:dyDescent="0.25">
      <c r="J523" s="73"/>
      <c r="K523" s="108"/>
      <c r="AC523" s="113">
        <f t="shared" si="88"/>
        <v>45077</v>
      </c>
      <c r="AD523" s="114">
        <f t="shared" si="89"/>
        <v>9.5045000000000008E-3</v>
      </c>
      <c r="AF523" s="115"/>
    </row>
    <row r="524" spans="10:32" x14ac:dyDescent="0.25">
      <c r="J524" s="73"/>
      <c r="K524" s="108"/>
      <c r="AC524" s="113">
        <f t="shared" si="88"/>
        <v>45078</v>
      </c>
      <c r="AD524" s="114">
        <f t="shared" si="89"/>
        <v>9.5045000000000008E-3</v>
      </c>
      <c r="AF524" s="115"/>
    </row>
    <row r="525" spans="10:32" x14ac:dyDescent="0.25">
      <c r="J525" s="73"/>
      <c r="K525" s="108"/>
      <c r="AC525" s="113">
        <f t="shared" si="88"/>
        <v>45079</v>
      </c>
      <c r="AD525" s="114">
        <f t="shared" si="89"/>
        <v>9.5045000000000008E-3</v>
      </c>
      <c r="AF525" s="115"/>
    </row>
    <row r="526" spans="10:32" x14ac:dyDescent="0.25">
      <c r="J526" s="73"/>
      <c r="K526" s="108"/>
      <c r="AC526" s="113">
        <f t="shared" si="88"/>
        <v>45080</v>
      </c>
      <c r="AD526" s="114">
        <f t="shared" si="89"/>
        <v>9.5045000000000008E-3</v>
      </c>
      <c r="AF526" s="115"/>
    </row>
    <row r="527" spans="10:32" x14ac:dyDescent="0.25">
      <c r="J527" s="73"/>
      <c r="K527" s="108"/>
      <c r="AC527" s="113">
        <f t="shared" si="88"/>
        <v>45081</v>
      </c>
      <c r="AD527" s="114">
        <f t="shared" si="89"/>
        <v>9.5045000000000008E-3</v>
      </c>
      <c r="AF527" s="115"/>
    </row>
    <row r="528" spans="10:32" x14ac:dyDescent="0.25">
      <c r="J528" s="73"/>
      <c r="K528" s="108"/>
      <c r="AC528" s="113">
        <f t="shared" si="88"/>
        <v>45082</v>
      </c>
      <c r="AD528" s="114">
        <f t="shared" si="89"/>
        <v>9.5045000000000008E-3</v>
      </c>
      <c r="AF528" s="115"/>
    </row>
    <row r="529" spans="10:32" x14ac:dyDescent="0.25">
      <c r="J529" s="73"/>
      <c r="K529" s="108"/>
      <c r="AC529" s="113">
        <f t="shared" si="88"/>
        <v>45083</v>
      </c>
      <c r="AD529" s="114">
        <f t="shared" si="89"/>
        <v>9.5045000000000008E-3</v>
      </c>
      <c r="AF529" s="115"/>
    </row>
    <row r="530" spans="10:32" x14ac:dyDescent="0.25">
      <c r="J530" s="73"/>
      <c r="K530" s="108"/>
      <c r="AC530" s="113">
        <f t="shared" si="88"/>
        <v>45084</v>
      </c>
      <c r="AD530" s="114">
        <f t="shared" si="89"/>
        <v>9.5045000000000008E-3</v>
      </c>
      <c r="AF530" s="115"/>
    </row>
    <row r="531" spans="10:32" x14ac:dyDescent="0.25">
      <c r="J531" s="73"/>
      <c r="K531" s="108"/>
      <c r="AC531" s="113">
        <f t="shared" si="88"/>
        <v>45085</v>
      </c>
      <c r="AD531" s="114">
        <f t="shared" si="89"/>
        <v>9.5045000000000008E-3</v>
      </c>
      <c r="AF531" s="115"/>
    </row>
    <row r="532" spans="10:32" x14ac:dyDescent="0.25">
      <c r="J532" s="73"/>
      <c r="K532" s="108"/>
      <c r="AC532" s="113">
        <f t="shared" si="88"/>
        <v>45086</v>
      </c>
      <c r="AD532" s="114">
        <f t="shared" si="89"/>
        <v>9.5045000000000008E-3</v>
      </c>
      <c r="AF532" s="115"/>
    </row>
    <row r="533" spans="10:32" x14ac:dyDescent="0.25">
      <c r="J533" s="73"/>
      <c r="K533" s="108"/>
      <c r="AC533" s="113">
        <f t="shared" si="88"/>
        <v>45087</v>
      </c>
      <c r="AD533" s="114">
        <f t="shared" si="89"/>
        <v>9.5045000000000008E-3</v>
      </c>
      <c r="AF533" s="115"/>
    </row>
    <row r="534" spans="10:32" x14ac:dyDescent="0.25">
      <c r="J534" s="73"/>
      <c r="K534" s="108"/>
      <c r="AC534" s="113">
        <f t="shared" si="88"/>
        <v>45088</v>
      </c>
      <c r="AD534" s="114">
        <f t="shared" si="89"/>
        <v>9.5045000000000008E-3</v>
      </c>
      <c r="AF534" s="115"/>
    </row>
    <row r="535" spans="10:32" x14ac:dyDescent="0.25">
      <c r="J535" s="73"/>
      <c r="K535" s="108"/>
      <c r="AC535" s="113">
        <f t="shared" si="88"/>
        <v>45089</v>
      </c>
      <c r="AD535" s="114">
        <f t="shared" si="89"/>
        <v>9.5045000000000008E-3</v>
      </c>
      <c r="AF535" s="115"/>
    </row>
    <row r="536" spans="10:32" x14ac:dyDescent="0.25">
      <c r="J536" s="73"/>
      <c r="K536" s="108"/>
      <c r="AC536" s="113">
        <f t="shared" si="88"/>
        <v>45090</v>
      </c>
      <c r="AD536" s="114">
        <f t="shared" si="89"/>
        <v>9.5045000000000008E-3</v>
      </c>
      <c r="AF536" s="115"/>
    </row>
    <row r="537" spans="10:32" x14ac:dyDescent="0.25">
      <c r="J537" s="73"/>
      <c r="K537" s="108"/>
      <c r="AC537" s="113">
        <f t="shared" si="88"/>
        <v>45091</v>
      </c>
      <c r="AD537" s="114">
        <f t="shared" si="89"/>
        <v>9.5045000000000008E-3</v>
      </c>
      <c r="AF537" s="115"/>
    </row>
    <row r="538" spans="10:32" x14ac:dyDescent="0.25">
      <c r="J538" s="73"/>
      <c r="K538" s="108"/>
      <c r="AC538" s="113">
        <f t="shared" si="88"/>
        <v>45092</v>
      </c>
      <c r="AD538" s="114">
        <f t="shared" si="89"/>
        <v>9.5045000000000008E-3</v>
      </c>
      <c r="AF538" s="115"/>
    </row>
    <row r="539" spans="10:32" x14ac:dyDescent="0.25">
      <c r="J539" s="73"/>
      <c r="K539" s="108"/>
      <c r="AC539" s="113">
        <f t="shared" si="88"/>
        <v>45093</v>
      </c>
      <c r="AD539" s="114">
        <f t="shared" si="89"/>
        <v>9.5045000000000008E-3</v>
      </c>
      <c r="AF539" s="115"/>
    </row>
    <row r="540" spans="10:32" x14ac:dyDescent="0.25">
      <c r="J540" s="73"/>
      <c r="K540" s="108"/>
      <c r="AC540" s="113">
        <f t="shared" si="88"/>
        <v>45094</v>
      </c>
      <c r="AD540" s="114">
        <f t="shared" si="89"/>
        <v>9.5045000000000008E-3</v>
      </c>
      <c r="AF540" s="115"/>
    </row>
    <row r="541" spans="10:32" x14ac:dyDescent="0.25">
      <c r="J541" s="73"/>
      <c r="K541" s="108"/>
      <c r="AC541" s="113">
        <f t="shared" si="88"/>
        <v>45095</v>
      </c>
      <c r="AD541" s="114">
        <f t="shared" si="89"/>
        <v>9.5045000000000008E-3</v>
      </c>
      <c r="AF541" s="115"/>
    </row>
    <row r="542" spans="10:32" x14ac:dyDescent="0.25">
      <c r="J542" s="73"/>
      <c r="K542" s="108"/>
      <c r="AC542" s="113">
        <f t="shared" si="88"/>
        <v>45096</v>
      </c>
      <c r="AD542" s="114">
        <f t="shared" si="89"/>
        <v>9.5045000000000008E-3</v>
      </c>
      <c r="AF542" s="115"/>
    </row>
    <row r="543" spans="10:32" x14ac:dyDescent="0.25">
      <c r="J543" s="73"/>
      <c r="K543" s="108"/>
      <c r="AC543" s="113">
        <f t="shared" si="88"/>
        <v>45097</v>
      </c>
      <c r="AD543" s="114">
        <f t="shared" si="89"/>
        <v>9.5045000000000008E-3</v>
      </c>
      <c r="AF543" s="115"/>
    </row>
    <row r="544" spans="10:32" x14ac:dyDescent="0.25">
      <c r="J544" s="73"/>
      <c r="K544" s="108"/>
      <c r="AC544" s="113">
        <f t="shared" si="88"/>
        <v>45098</v>
      </c>
      <c r="AD544" s="114">
        <f t="shared" si="89"/>
        <v>9.5045000000000008E-3</v>
      </c>
      <c r="AF544" s="115"/>
    </row>
    <row r="545" spans="10:32" x14ac:dyDescent="0.25">
      <c r="J545" s="73"/>
      <c r="K545" s="108"/>
      <c r="AC545" s="113">
        <f t="shared" si="88"/>
        <v>45099</v>
      </c>
      <c r="AD545" s="114">
        <f t="shared" si="89"/>
        <v>9.5045000000000008E-3</v>
      </c>
      <c r="AF545" s="115"/>
    </row>
    <row r="546" spans="10:32" x14ac:dyDescent="0.25">
      <c r="J546" s="73"/>
      <c r="K546" s="108"/>
      <c r="AC546" s="113">
        <f t="shared" si="88"/>
        <v>45100</v>
      </c>
      <c r="AD546" s="114">
        <f t="shared" si="89"/>
        <v>9.5045000000000008E-3</v>
      </c>
      <c r="AF546" s="115"/>
    </row>
    <row r="547" spans="10:32" x14ac:dyDescent="0.25">
      <c r="J547" s="73"/>
      <c r="K547" s="108"/>
      <c r="AC547" s="113">
        <f t="shared" si="88"/>
        <v>45101</v>
      </c>
      <c r="AD547" s="114">
        <f t="shared" si="89"/>
        <v>9.5045000000000008E-3</v>
      </c>
      <c r="AF547" s="115"/>
    </row>
    <row r="548" spans="10:32" x14ac:dyDescent="0.25">
      <c r="J548" s="73"/>
      <c r="K548" s="108"/>
      <c r="AC548" s="113">
        <f t="shared" si="88"/>
        <v>45102</v>
      </c>
      <c r="AD548" s="114">
        <f t="shared" si="89"/>
        <v>9.5045000000000008E-3</v>
      </c>
      <c r="AF548" s="115"/>
    </row>
    <row r="549" spans="10:32" x14ac:dyDescent="0.25">
      <c r="J549" s="73"/>
      <c r="K549" s="108"/>
      <c r="AC549" s="113">
        <f t="shared" si="88"/>
        <v>45103</v>
      </c>
      <c r="AD549" s="114">
        <f t="shared" si="89"/>
        <v>9.5045000000000008E-3</v>
      </c>
      <c r="AF549" s="115"/>
    </row>
    <row r="550" spans="10:32" x14ac:dyDescent="0.25">
      <c r="J550" s="73"/>
      <c r="K550" s="108"/>
      <c r="AC550" s="113">
        <f t="shared" si="88"/>
        <v>45104</v>
      </c>
      <c r="AD550" s="114">
        <f t="shared" si="89"/>
        <v>9.5045000000000008E-3</v>
      </c>
      <c r="AF550" s="115"/>
    </row>
    <row r="551" spans="10:32" x14ac:dyDescent="0.25">
      <c r="J551" s="73"/>
      <c r="K551" s="108"/>
      <c r="AC551" s="113">
        <f t="shared" si="88"/>
        <v>45105</v>
      </c>
      <c r="AD551" s="114">
        <f t="shared" si="89"/>
        <v>1.17959E-2</v>
      </c>
      <c r="AF551" s="115"/>
    </row>
    <row r="552" spans="10:32" x14ac:dyDescent="0.25">
      <c r="J552" s="73"/>
      <c r="K552" s="108"/>
      <c r="AC552" s="113">
        <f t="shared" si="88"/>
        <v>45106</v>
      </c>
      <c r="AD552" s="114">
        <f t="shared" si="89"/>
        <v>1.17959E-2</v>
      </c>
      <c r="AF552" s="115"/>
    </row>
    <row r="553" spans="10:32" x14ac:dyDescent="0.25">
      <c r="J553" s="73"/>
      <c r="K553" s="108"/>
      <c r="AC553" s="113">
        <f t="shared" si="88"/>
        <v>45107</v>
      </c>
      <c r="AD553" s="114">
        <f t="shared" si="89"/>
        <v>1.17959E-2</v>
      </c>
      <c r="AF553" s="115"/>
    </row>
    <row r="554" spans="10:32" x14ac:dyDescent="0.25">
      <c r="J554" s="73"/>
      <c r="K554" s="108"/>
      <c r="AC554" s="113">
        <f t="shared" si="88"/>
        <v>45108</v>
      </c>
      <c r="AD554" s="114">
        <f t="shared" si="89"/>
        <v>1.17959E-2</v>
      </c>
      <c r="AF554" s="115"/>
    </row>
    <row r="555" spans="10:32" x14ac:dyDescent="0.25">
      <c r="J555" s="73"/>
      <c r="K555" s="108"/>
      <c r="AC555" s="113">
        <f t="shared" si="88"/>
        <v>45109</v>
      </c>
      <c r="AD555" s="114">
        <f t="shared" si="89"/>
        <v>1.17959E-2</v>
      </c>
      <c r="AF555" s="115"/>
    </row>
    <row r="556" spans="10:32" x14ac:dyDescent="0.25">
      <c r="J556" s="73"/>
      <c r="K556" s="108"/>
      <c r="AC556" s="113">
        <f t="shared" si="88"/>
        <v>45110</v>
      </c>
      <c r="AD556" s="114">
        <f t="shared" si="89"/>
        <v>1.17959E-2</v>
      </c>
      <c r="AF556" s="115"/>
    </row>
    <row r="557" spans="10:32" x14ac:dyDescent="0.25">
      <c r="J557" s="73"/>
      <c r="K557" s="108"/>
      <c r="AC557" s="113">
        <f t="shared" si="88"/>
        <v>45111</v>
      </c>
      <c r="AD557" s="114">
        <f t="shared" si="89"/>
        <v>1.17959E-2</v>
      </c>
      <c r="AF557" s="115"/>
    </row>
    <row r="558" spans="10:32" x14ac:dyDescent="0.25">
      <c r="J558" s="73"/>
      <c r="K558" s="108"/>
      <c r="AC558" s="113">
        <f t="shared" si="88"/>
        <v>45112</v>
      </c>
      <c r="AD558" s="114">
        <f t="shared" si="89"/>
        <v>1.17959E-2</v>
      </c>
      <c r="AF558" s="115"/>
    </row>
    <row r="559" spans="10:32" x14ac:dyDescent="0.25">
      <c r="J559" s="73"/>
      <c r="K559" s="108"/>
      <c r="AC559" s="113">
        <f t="shared" si="88"/>
        <v>45113</v>
      </c>
      <c r="AD559" s="114">
        <f t="shared" si="89"/>
        <v>1.17959E-2</v>
      </c>
      <c r="AF559" s="115"/>
    </row>
    <row r="560" spans="10:32" x14ac:dyDescent="0.25">
      <c r="J560" s="73"/>
      <c r="K560" s="108"/>
      <c r="AC560" s="113">
        <f t="shared" si="88"/>
        <v>45114</v>
      </c>
      <c r="AD560" s="114">
        <f t="shared" si="89"/>
        <v>1.17959E-2</v>
      </c>
      <c r="AF560" s="115"/>
    </row>
    <row r="561" spans="10:32" x14ac:dyDescent="0.25">
      <c r="J561" s="73"/>
      <c r="K561" s="108"/>
      <c r="AC561" s="113">
        <f t="shared" si="88"/>
        <v>45115</v>
      </c>
      <c r="AD561" s="114">
        <f t="shared" si="89"/>
        <v>1.17959E-2</v>
      </c>
      <c r="AF561" s="115"/>
    </row>
    <row r="562" spans="10:32" x14ac:dyDescent="0.25">
      <c r="J562" s="73"/>
      <c r="K562" s="108"/>
      <c r="AC562" s="113">
        <f t="shared" si="88"/>
        <v>45116</v>
      </c>
      <c r="AD562" s="114">
        <f t="shared" si="89"/>
        <v>1.17959E-2</v>
      </c>
      <c r="AF562" s="115"/>
    </row>
    <row r="563" spans="10:32" x14ac:dyDescent="0.25">
      <c r="J563" s="73"/>
      <c r="K563" s="108"/>
      <c r="AC563" s="113">
        <f t="shared" si="88"/>
        <v>45117</v>
      </c>
      <c r="AD563" s="114">
        <f t="shared" si="89"/>
        <v>1.17959E-2</v>
      </c>
      <c r="AF563" s="115"/>
    </row>
    <row r="564" spans="10:32" x14ac:dyDescent="0.25">
      <c r="J564" s="73"/>
      <c r="K564" s="108"/>
      <c r="AC564" s="113">
        <f t="shared" si="88"/>
        <v>45118</v>
      </c>
      <c r="AD564" s="114">
        <f t="shared" si="89"/>
        <v>1.17959E-2</v>
      </c>
      <c r="AF564" s="115"/>
    </row>
    <row r="565" spans="10:32" x14ac:dyDescent="0.25">
      <c r="J565" s="73"/>
      <c r="K565" s="108"/>
      <c r="AC565" s="113">
        <f t="shared" si="88"/>
        <v>45119</v>
      </c>
      <c r="AD565" s="114">
        <f t="shared" si="89"/>
        <v>1.17959E-2</v>
      </c>
      <c r="AF565" s="115"/>
    </row>
    <row r="566" spans="10:32" x14ac:dyDescent="0.25">
      <c r="J566" s="73"/>
      <c r="K566" s="108"/>
      <c r="AC566" s="113">
        <f t="shared" si="88"/>
        <v>45120</v>
      </c>
      <c r="AD566" s="114">
        <f t="shared" si="89"/>
        <v>1.17959E-2</v>
      </c>
      <c r="AF566" s="115"/>
    </row>
    <row r="567" spans="10:32" x14ac:dyDescent="0.25">
      <c r="J567" s="73"/>
      <c r="K567" s="108"/>
      <c r="AC567" s="113">
        <f t="shared" si="88"/>
        <v>45121</v>
      </c>
      <c r="AD567" s="114">
        <f t="shared" si="89"/>
        <v>1.17959E-2</v>
      </c>
      <c r="AF567" s="115"/>
    </row>
    <row r="568" spans="10:32" x14ac:dyDescent="0.25">
      <c r="J568" s="73"/>
      <c r="K568" s="108"/>
      <c r="AC568" s="113">
        <f t="shared" si="88"/>
        <v>45122</v>
      </c>
      <c r="AD568" s="114">
        <f t="shared" si="89"/>
        <v>1.17959E-2</v>
      </c>
      <c r="AF568" s="115"/>
    </row>
    <row r="569" spans="10:32" x14ac:dyDescent="0.25">
      <c r="J569" s="73"/>
      <c r="K569" s="108"/>
      <c r="AC569" s="113">
        <f t="shared" si="88"/>
        <v>45123</v>
      </c>
      <c r="AD569" s="114">
        <f t="shared" si="89"/>
        <v>1.17959E-2</v>
      </c>
      <c r="AF569" s="115"/>
    </row>
    <row r="570" spans="10:32" x14ac:dyDescent="0.25">
      <c r="J570" s="73"/>
      <c r="K570" s="108"/>
      <c r="AC570" s="113">
        <f t="shared" si="88"/>
        <v>45124</v>
      </c>
      <c r="AD570" s="114">
        <f t="shared" si="89"/>
        <v>1.17959E-2</v>
      </c>
      <c r="AF570" s="115"/>
    </row>
    <row r="571" spans="10:32" x14ac:dyDescent="0.25">
      <c r="J571" s="73"/>
      <c r="K571" s="108"/>
      <c r="AC571" s="113">
        <f t="shared" si="88"/>
        <v>45125</v>
      </c>
      <c r="AD571" s="114">
        <f t="shared" si="89"/>
        <v>1.17959E-2</v>
      </c>
      <c r="AF571" s="115"/>
    </row>
    <row r="572" spans="10:32" x14ac:dyDescent="0.25">
      <c r="J572" s="73"/>
      <c r="K572" s="108"/>
      <c r="AC572" s="113">
        <f t="shared" si="88"/>
        <v>45126</v>
      </c>
      <c r="AD572" s="114">
        <f t="shared" si="89"/>
        <v>1.17959E-2</v>
      </c>
      <c r="AF572" s="115"/>
    </row>
    <row r="573" spans="10:32" x14ac:dyDescent="0.25">
      <c r="J573" s="73"/>
      <c r="K573" s="108"/>
      <c r="AC573" s="113">
        <f t="shared" si="88"/>
        <v>45127</v>
      </c>
      <c r="AD573" s="114">
        <f t="shared" si="89"/>
        <v>1.17959E-2</v>
      </c>
      <c r="AF573" s="115"/>
    </row>
    <row r="574" spans="10:32" x14ac:dyDescent="0.25">
      <c r="J574" s="73"/>
      <c r="K574" s="108"/>
      <c r="AC574" s="113">
        <f t="shared" si="88"/>
        <v>45128</v>
      </c>
      <c r="AD574" s="114">
        <f t="shared" si="89"/>
        <v>1.17959E-2</v>
      </c>
      <c r="AF574" s="115"/>
    </row>
    <row r="575" spans="10:32" x14ac:dyDescent="0.25">
      <c r="J575" s="73"/>
      <c r="K575" s="108"/>
      <c r="AC575" s="113">
        <f t="shared" si="88"/>
        <v>45129</v>
      </c>
      <c r="AD575" s="114">
        <f t="shared" si="89"/>
        <v>1.17959E-2</v>
      </c>
      <c r="AF575" s="115"/>
    </row>
    <row r="576" spans="10:32" x14ac:dyDescent="0.25">
      <c r="J576" s="73"/>
      <c r="K576" s="108"/>
      <c r="AC576" s="113">
        <f t="shared" si="88"/>
        <v>45130</v>
      </c>
      <c r="AD576" s="114">
        <f t="shared" si="89"/>
        <v>1.17959E-2</v>
      </c>
      <c r="AF576" s="115"/>
    </row>
    <row r="577" spans="10:32" x14ac:dyDescent="0.25">
      <c r="J577" s="73"/>
      <c r="K577" s="108"/>
      <c r="AC577" s="113">
        <f t="shared" si="88"/>
        <v>45131</v>
      </c>
      <c r="AD577" s="114">
        <f t="shared" si="89"/>
        <v>1.17959E-2</v>
      </c>
      <c r="AF577" s="115"/>
    </row>
    <row r="578" spans="10:32" x14ac:dyDescent="0.25">
      <c r="J578" s="73"/>
      <c r="K578" s="108"/>
      <c r="AC578" s="113">
        <f t="shared" si="88"/>
        <v>45132</v>
      </c>
      <c r="AD578" s="114">
        <f t="shared" si="89"/>
        <v>1.17959E-2</v>
      </c>
      <c r="AF578" s="115"/>
    </row>
    <row r="579" spans="10:32" x14ac:dyDescent="0.25">
      <c r="J579" s="73"/>
      <c r="K579" s="108"/>
      <c r="AC579" s="113">
        <f t="shared" si="88"/>
        <v>45133</v>
      </c>
      <c r="AD579" s="114">
        <f t="shared" si="89"/>
        <v>1.17959E-2</v>
      </c>
      <c r="AF579" s="115"/>
    </row>
    <row r="580" spans="10:32" x14ac:dyDescent="0.25">
      <c r="J580" s="73"/>
      <c r="K580" s="108"/>
      <c r="AC580" s="113">
        <f t="shared" si="88"/>
        <v>45134</v>
      </c>
      <c r="AD580" s="114">
        <f t="shared" si="89"/>
        <v>1.2345800000000001E-2</v>
      </c>
      <c r="AF580" s="115"/>
    </row>
    <row r="581" spans="10:32" x14ac:dyDescent="0.25">
      <c r="J581" s="73"/>
      <c r="K581" s="108"/>
      <c r="AC581" s="113">
        <f t="shared" si="88"/>
        <v>45135</v>
      </c>
      <c r="AD581" s="114">
        <f t="shared" si="89"/>
        <v>1.2345800000000001E-2</v>
      </c>
      <c r="AF581" s="115"/>
    </row>
    <row r="582" spans="10:32" x14ac:dyDescent="0.25">
      <c r="J582" s="73"/>
      <c r="K582" s="108"/>
      <c r="AC582" s="113">
        <f t="shared" si="88"/>
        <v>45136</v>
      </c>
      <c r="AD582" s="114">
        <f t="shared" si="89"/>
        <v>1.2345800000000001E-2</v>
      </c>
      <c r="AF582" s="115"/>
    </row>
    <row r="583" spans="10:32" x14ac:dyDescent="0.25">
      <c r="J583" s="73"/>
      <c r="K583" s="108"/>
      <c r="AC583" s="113">
        <f t="shared" si="88"/>
        <v>45137</v>
      </c>
      <c r="AD583" s="114">
        <f t="shared" si="89"/>
        <v>1.2345800000000001E-2</v>
      </c>
      <c r="AF583" s="115"/>
    </row>
    <row r="584" spans="10:32" x14ac:dyDescent="0.25">
      <c r="J584" s="73"/>
      <c r="K584" s="108"/>
      <c r="AC584" s="113">
        <f t="shared" ref="AC584:AC647" si="90">AC583+1</f>
        <v>45138</v>
      </c>
      <c r="AD584" s="114">
        <f t="shared" ref="AD584:AD647" si="91">_xlfn.IFNA(VLOOKUP(AC584,J:K,2,FALSE)/100,AD583)</f>
        <v>1.2345800000000001E-2</v>
      </c>
      <c r="AF584" s="115"/>
    </row>
    <row r="585" spans="10:32" x14ac:dyDescent="0.25">
      <c r="J585" s="73"/>
      <c r="K585" s="108"/>
      <c r="AC585" s="113">
        <f t="shared" si="90"/>
        <v>45139</v>
      </c>
      <c r="AD585" s="114">
        <f t="shared" si="91"/>
        <v>1.2345800000000001E-2</v>
      </c>
      <c r="AF585" s="115"/>
    </row>
    <row r="586" spans="10:32" x14ac:dyDescent="0.25">
      <c r="J586" s="73"/>
      <c r="K586" s="108"/>
      <c r="AC586" s="113">
        <f t="shared" si="90"/>
        <v>45140</v>
      </c>
      <c r="AD586" s="114">
        <f t="shared" si="91"/>
        <v>1.2345800000000001E-2</v>
      </c>
      <c r="AF586" s="115"/>
    </row>
    <row r="587" spans="10:32" x14ac:dyDescent="0.25">
      <c r="J587" s="73"/>
      <c r="K587" s="108"/>
      <c r="AC587" s="113">
        <f t="shared" si="90"/>
        <v>45141</v>
      </c>
      <c r="AD587" s="114">
        <f t="shared" si="91"/>
        <v>1.2345800000000001E-2</v>
      </c>
      <c r="AF587" s="115"/>
    </row>
    <row r="588" spans="10:32" x14ac:dyDescent="0.25">
      <c r="J588" s="73"/>
      <c r="K588" s="108"/>
      <c r="AC588" s="113">
        <f t="shared" si="90"/>
        <v>45142</v>
      </c>
      <c r="AD588" s="114">
        <f t="shared" si="91"/>
        <v>1.2345800000000001E-2</v>
      </c>
      <c r="AF588" s="115"/>
    </row>
    <row r="589" spans="10:32" x14ac:dyDescent="0.25">
      <c r="J589" s="73"/>
      <c r="K589" s="108"/>
      <c r="AC589" s="113">
        <f t="shared" si="90"/>
        <v>45143</v>
      </c>
      <c r="AD589" s="114">
        <f t="shared" si="91"/>
        <v>1.2345800000000001E-2</v>
      </c>
      <c r="AF589" s="115"/>
    </row>
    <row r="590" spans="10:32" x14ac:dyDescent="0.25">
      <c r="J590" s="73"/>
      <c r="K590" s="108"/>
      <c r="AC590" s="113">
        <f t="shared" si="90"/>
        <v>45144</v>
      </c>
      <c r="AD590" s="114">
        <f t="shared" si="91"/>
        <v>1.2345800000000001E-2</v>
      </c>
      <c r="AF590" s="115"/>
    </row>
    <row r="591" spans="10:32" x14ac:dyDescent="0.25">
      <c r="J591" s="73"/>
      <c r="K591" s="108"/>
      <c r="AC591" s="113">
        <f t="shared" si="90"/>
        <v>45145</v>
      </c>
      <c r="AD591" s="114">
        <f t="shared" si="91"/>
        <v>1.2345800000000001E-2</v>
      </c>
      <c r="AF591" s="115"/>
    </row>
    <row r="592" spans="10:32" x14ac:dyDescent="0.25">
      <c r="J592" s="73"/>
      <c r="K592" s="108"/>
      <c r="AC592" s="113">
        <f t="shared" si="90"/>
        <v>45146</v>
      </c>
      <c r="AD592" s="114">
        <f t="shared" si="91"/>
        <v>1.2345800000000001E-2</v>
      </c>
      <c r="AF592" s="115"/>
    </row>
    <row r="593" spans="10:32" x14ac:dyDescent="0.25">
      <c r="J593" s="73"/>
      <c r="K593" s="108"/>
      <c r="AC593" s="113">
        <f t="shared" si="90"/>
        <v>45147</v>
      </c>
      <c r="AD593" s="114">
        <f t="shared" si="91"/>
        <v>1.2345800000000001E-2</v>
      </c>
      <c r="AF593" s="115"/>
    </row>
    <row r="594" spans="10:32" x14ac:dyDescent="0.25">
      <c r="J594" s="73"/>
      <c r="K594" s="108"/>
      <c r="AC594" s="113">
        <f t="shared" si="90"/>
        <v>45148</v>
      </c>
      <c r="AD594" s="114">
        <f t="shared" si="91"/>
        <v>1.2345800000000001E-2</v>
      </c>
      <c r="AF594" s="115"/>
    </row>
    <row r="595" spans="10:32" x14ac:dyDescent="0.25">
      <c r="J595" s="73"/>
      <c r="K595" s="108"/>
      <c r="AC595" s="113">
        <f t="shared" si="90"/>
        <v>45149</v>
      </c>
      <c r="AD595" s="114">
        <f t="shared" si="91"/>
        <v>1.2345800000000001E-2</v>
      </c>
      <c r="AF595" s="115"/>
    </row>
    <row r="596" spans="10:32" x14ac:dyDescent="0.25">
      <c r="J596" s="73"/>
      <c r="K596" s="108"/>
      <c r="AC596" s="113">
        <f t="shared" si="90"/>
        <v>45150</v>
      </c>
      <c r="AD596" s="114">
        <f t="shared" si="91"/>
        <v>1.2345800000000001E-2</v>
      </c>
      <c r="AF596" s="115"/>
    </row>
    <row r="597" spans="10:32" x14ac:dyDescent="0.25">
      <c r="J597" s="73"/>
      <c r="K597" s="108"/>
      <c r="AC597" s="113">
        <f t="shared" si="90"/>
        <v>45151</v>
      </c>
      <c r="AD597" s="114">
        <f t="shared" si="91"/>
        <v>1.2345800000000001E-2</v>
      </c>
      <c r="AF597" s="115"/>
    </row>
    <row r="598" spans="10:32" x14ac:dyDescent="0.25">
      <c r="J598" s="73"/>
      <c r="K598" s="108"/>
      <c r="AC598" s="113">
        <f t="shared" si="90"/>
        <v>45152</v>
      </c>
      <c r="AD598" s="114">
        <f t="shared" si="91"/>
        <v>1.2345800000000001E-2</v>
      </c>
      <c r="AF598" s="115"/>
    </row>
    <row r="599" spans="10:32" x14ac:dyDescent="0.25">
      <c r="J599" s="73"/>
      <c r="K599" s="108"/>
      <c r="AC599" s="113">
        <f t="shared" si="90"/>
        <v>45153</v>
      </c>
      <c r="AD599" s="114">
        <f t="shared" si="91"/>
        <v>1.2345800000000001E-2</v>
      </c>
      <c r="AF599" s="115"/>
    </row>
    <row r="600" spans="10:32" x14ac:dyDescent="0.25">
      <c r="J600" s="73"/>
      <c r="K600" s="108"/>
      <c r="AC600" s="113">
        <f t="shared" si="90"/>
        <v>45154</v>
      </c>
      <c r="AD600" s="114">
        <f t="shared" si="91"/>
        <v>1.2345800000000001E-2</v>
      </c>
      <c r="AF600" s="115"/>
    </row>
    <row r="601" spans="10:32" x14ac:dyDescent="0.25">
      <c r="J601" s="73"/>
      <c r="K601" s="108"/>
      <c r="AC601" s="113">
        <f t="shared" si="90"/>
        <v>45155</v>
      </c>
      <c r="AD601" s="114">
        <f t="shared" si="91"/>
        <v>1.2345800000000001E-2</v>
      </c>
      <c r="AF601" s="115"/>
    </row>
    <row r="602" spans="10:32" x14ac:dyDescent="0.25">
      <c r="J602" s="73"/>
      <c r="K602" s="108"/>
      <c r="AC602" s="113">
        <f t="shared" si="90"/>
        <v>45156</v>
      </c>
      <c r="AD602" s="114">
        <f t="shared" si="91"/>
        <v>1.2345800000000001E-2</v>
      </c>
      <c r="AF602" s="115"/>
    </row>
    <row r="603" spans="10:32" x14ac:dyDescent="0.25">
      <c r="J603" s="73"/>
      <c r="K603" s="108"/>
      <c r="AC603" s="113">
        <f t="shared" si="90"/>
        <v>45157</v>
      </c>
      <c r="AD603" s="114">
        <f t="shared" si="91"/>
        <v>1.2345800000000001E-2</v>
      </c>
      <c r="AF603" s="115"/>
    </row>
    <row r="604" spans="10:32" x14ac:dyDescent="0.25">
      <c r="J604" s="73"/>
      <c r="K604" s="108"/>
      <c r="AC604" s="113">
        <f t="shared" si="90"/>
        <v>45158</v>
      </c>
      <c r="AD604" s="114">
        <f t="shared" si="91"/>
        <v>1.2345800000000001E-2</v>
      </c>
      <c r="AF604" s="115"/>
    </row>
    <row r="605" spans="10:32" x14ac:dyDescent="0.25">
      <c r="J605" s="73"/>
      <c r="K605" s="108"/>
      <c r="AC605" s="113">
        <f t="shared" si="90"/>
        <v>45159</v>
      </c>
      <c r="AD605" s="114">
        <f t="shared" si="91"/>
        <v>1.2345800000000001E-2</v>
      </c>
      <c r="AF605" s="115"/>
    </row>
    <row r="606" spans="10:32" x14ac:dyDescent="0.25">
      <c r="J606" s="73"/>
      <c r="K606" s="108"/>
      <c r="AC606" s="113">
        <f t="shared" si="90"/>
        <v>45160</v>
      </c>
      <c r="AD606" s="114">
        <f t="shared" si="91"/>
        <v>1.2345800000000001E-2</v>
      </c>
      <c r="AF606" s="115"/>
    </row>
    <row r="607" spans="10:32" x14ac:dyDescent="0.25">
      <c r="J607" s="73"/>
      <c r="K607" s="108"/>
      <c r="AC607" s="113">
        <f t="shared" si="90"/>
        <v>45161</v>
      </c>
      <c r="AD607" s="114">
        <f t="shared" si="91"/>
        <v>1.2345800000000001E-2</v>
      </c>
      <c r="AF607" s="115"/>
    </row>
    <row r="608" spans="10:32" x14ac:dyDescent="0.25">
      <c r="J608" s="73"/>
      <c r="K608" s="108"/>
      <c r="AC608" s="113">
        <f t="shared" si="90"/>
        <v>45162</v>
      </c>
      <c r="AD608" s="114">
        <f t="shared" si="91"/>
        <v>1.2345800000000001E-2</v>
      </c>
      <c r="AF608" s="115"/>
    </row>
    <row r="609" spans="10:32" x14ac:dyDescent="0.25">
      <c r="J609" s="73"/>
      <c r="K609" s="108"/>
      <c r="AC609" s="113">
        <f t="shared" si="90"/>
        <v>45163</v>
      </c>
      <c r="AD609" s="114">
        <f t="shared" si="91"/>
        <v>1.2345800000000001E-2</v>
      </c>
      <c r="AF609" s="115"/>
    </row>
    <row r="610" spans="10:32" x14ac:dyDescent="0.25">
      <c r="J610" s="73"/>
      <c r="K610" s="108"/>
      <c r="AC610" s="113">
        <f t="shared" si="90"/>
        <v>45164</v>
      </c>
      <c r="AD610" s="114">
        <f t="shared" si="91"/>
        <v>1.2345800000000001E-2</v>
      </c>
      <c r="AF610" s="115"/>
    </row>
    <row r="611" spans="10:32" x14ac:dyDescent="0.25">
      <c r="J611" s="73"/>
      <c r="K611" s="108"/>
      <c r="AC611" s="113">
        <f t="shared" si="90"/>
        <v>45165</v>
      </c>
      <c r="AD611" s="114">
        <f t="shared" si="91"/>
        <v>1.2345800000000001E-2</v>
      </c>
      <c r="AF611" s="115"/>
    </row>
    <row r="612" spans="10:32" x14ac:dyDescent="0.25">
      <c r="J612" s="73"/>
      <c r="K612" s="108"/>
      <c r="AC612" s="113">
        <f t="shared" si="90"/>
        <v>45166</v>
      </c>
      <c r="AD612" s="114">
        <f t="shared" si="91"/>
        <v>1.2345600000000002E-2</v>
      </c>
      <c r="AF612" s="115"/>
    </row>
    <row r="613" spans="10:32" x14ac:dyDescent="0.25">
      <c r="J613" s="73"/>
      <c r="K613" s="108"/>
      <c r="AC613" s="113">
        <f t="shared" si="90"/>
        <v>45167</v>
      </c>
      <c r="AD613" s="114">
        <f t="shared" si="91"/>
        <v>1.2345600000000002E-2</v>
      </c>
      <c r="AF613" s="115"/>
    </row>
    <row r="614" spans="10:32" x14ac:dyDescent="0.25">
      <c r="J614" s="73"/>
      <c r="K614" s="108"/>
      <c r="AC614" s="113">
        <f t="shared" si="90"/>
        <v>45168</v>
      </c>
      <c r="AD614" s="114">
        <f t="shared" si="91"/>
        <v>1.2345600000000002E-2</v>
      </c>
      <c r="AF614" s="115"/>
    </row>
    <row r="615" spans="10:32" x14ac:dyDescent="0.25">
      <c r="J615" s="73"/>
      <c r="K615" s="108"/>
      <c r="AC615" s="113">
        <f t="shared" si="90"/>
        <v>45169</v>
      </c>
      <c r="AD615" s="114">
        <f t="shared" si="91"/>
        <v>1.2345600000000002E-2</v>
      </c>
      <c r="AF615" s="115"/>
    </row>
    <row r="616" spans="10:32" x14ac:dyDescent="0.25">
      <c r="J616" s="73"/>
      <c r="K616" s="108"/>
      <c r="AC616" s="113">
        <f t="shared" si="90"/>
        <v>45170</v>
      </c>
      <c r="AD616" s="114">
        <f t="shared" si="91"/>
        <v>1.2345600000000002E-2</v>
      </c>
      <c r="AF616" s="115"/>
    </row>
    <row r="617" spans="10:32" x14ac:dyDescent="0.25">
      <c r="J617" s="73"/>
      <c r="K617" s="108"/>
      <c r="AC617" s="113">
        <f t="shared" si="90"/>
        <v>45171</v>
      </c>
      <c r="AD617" s="114">
        <f t="shared" si="91"/>
        <v>1.2345600000000002E-2</v>
      </c>
      <c r="AF617" s="115"/>
    </row>
    <row r="618" spans="10:32" x14ac:dyDescent="0.25">
      <c r="J618" s="73"/>
      <c r="K618" s="108"/>
      <c r="AC618" s="113">
        <f t="shared" si="90"/>
        <v>45172</v>
      </c>
      <c r="AD618" s="114">
        <f t="shared" si="91"/>
        <v>1.2345600000000002E-2</v>
      </c>
      <c r="AF618" s="115"/>
    </row>
    <row r="619" spans="10:32" x14ac:dyDescent="0.25">
      <c r="J619" s="73"/>
      <c r="K619" s="108"/>
      <c r="AC619" s="113">
        <f t="shared" si="90"/>
        <v>45173</v>
      </c>
      <c r="AD619" s="114">
        <f t="shared" si="91"/>
        <v>1.2345600000000002E-2</v>
      </c>
      <c r="AF619" s="115"/>
    </row>
    <row r="620" spans="10:32" x14ac:dyDescent="0.25">
      <c r="J620" s="73"/>
      <c r="K620" s="108"/>
      <c r="AC620" s="113">
        <f t="shared" si="90"/>
        <v>45174</v>
      </c>
      <c r="AD620" s="114">
        <f t="shared" si="91"/>
        <v>1.2345600000000002E-2</v>
      </c>
      <c r="AF620" s="115"/>
    </row>
    <row r="621" spans="10:32" x14ac:dyDescent="0.25">
      <c r="J621" s="73"/>
      <c r="K621" s="108"/>
      <c r="AC621" s="113">
        <f t="shared" si="90"/>
        <v>45175</v>
      </c>
      <c r="AD621" s="114">
        <f t="shared" si="91"/>
        <v>1.2345600000000002E-2</v>
      </c>
      <c r="AF621" s="115"/>
    </row>
    <row r="622" spans="10:32" x14ac:dyDescent="0.25">
      <c r="J622" s="73"/>
      <c r="K622" s="108"/>
      <c r="AC622" s="113">
        <f t="shared" si="90"/>
        <v>45176</v>
      </c>
      <c r="AD622" s="114">
        <f t="shared" si="91"/>
        <v>1.2345600000000002E-2</v>
      </c>
      <c r="AF622" s="115"/>
    </row>
    <row r="623" spans="10:32" x14ac:dyDescent="0.25">
      <c r="J623" s="73"/>
      <c r="K623" s="108"/>
      <c r="AC623" s="113">
        <f t="shared" si="90"/>
        <v>45177</v>
      </c>
      <c r="AD623" s="114">
        <f t="shared" si="91"/>
        <v>1.2345600000000002E-2</v>
      </c>
      <c r="AF623" s="115"/>
    </row>
    <row r="624" spans="10:32" x14ac:dyDescent="0.25">
      <c r="J624" s="73"/>
      <c r="K624" s="108"/>
      <c r="AC624" s="113">
        <f t="shared" si="90"/>
        <v>45178</v>
      </c>
      <c r="AD624" s="114">
        <f t="shared" si="91"/>
        <v>1.2345600000000002E-2</v>
      </c>
      <c r="AF624" s="115"/>
    </row>
    <row r="625" spans="10:32" x14ac:dyDescent="0.25">
      <c r="J625" s="73"/>
      <c r="K625" s="108"/>
      <c r="AC625" s="113">
        <f t="shared" si="90"/>
        <v>45179</v>
      </c>
      <c r="AD625" s="114">
        <f t="shared" si="91"/>
        <v>1.2345600000000002E-2</v>
      </c>
      <c r="AF625" s="115"/>
    </row>
    <row r="626" spans="10:32" x14ac:dyDescent="0.25">
      <c r="J626" s="73"/>
      <c r="K626" s="108"/>
      <c r="AC626" s="113">
        <f t="shared" si="90"/>
        <v>45180</v>
      </c>
      <c r="AD626" s="114">
        <f t="shared" si="91"/>
        <v>1.2345600000000002E-2</v>
      </c>
      <c r="AF626" s="115"/>
    </row>
    <row r="627" spans="10:32" x14ac:dyDescent="0.25">
      <c r="J627" s="73"/>
      <c r="K627" s="108"/>
      <c r="AC627" s="113">
        <f t="shared" si="90"/>
        <v>45181</v>
      </c>
      <c r="AD627" s="114">
        <f t="shared" si="91"/>
        <v>1.2345600000000002E-2</v>
      </c>
      <c r="AF627" s="115"/>
    </row>
    <row r="628" spans="10:32" x14ac:dyDescent="0.25">
      <c r="J628" s="73"/>
      <c r="K628" s="108"/>
      <c r="AC628" s="113">
        <f t="shared" si="90"/>
        <v>45182</v>
      </c>
      <c r="AD628" s="114">
        <f t="shared" si="91"/>
        <v>1.2345600000000002E-2</v>
      </c>
      <c r="AF628" s="115"/>
    </row>
    <row r="629" spans="10:32" x14ac:dyDescent="0.25">
      <c r="J629" s="73"/>
      <c r="K629" s="108"/>
      <c r="AC629" s="113">
        <f t="shared" si="90"/>
        <v>45183</v>
      </c>
      <c r="AD629" s="114">
        <f t="shared" si="91"/>
        <v>1.2345600000000002E-2</v>
      </c>
      <c r="AF629" s="115"/>
    </row>
    <row r="630" spans="10:32" x14ac:dyDescent="0.25">
      <c r="J630" s="73"/>
      <c r="K630" s="108"/>
      <c r="AC630" s="113">
        <f t="shared" si="90"/>
        <v>45184</v>
      </c>
      <c r="AD630" s="114">
        <f t="shared" si="91"/>
        <v>1.2345600000000002E-2</v>
      </c>
      <c r="AF630" s="115"/>
    </row>
    <row r="631" spans="10:32" x14ac:dyDescent="0.25">
      <c r="J631" s="73"/>
      <c r="K631" s="108"/>
      <c r="AC631" s="113">
        <f t="shared" si="90"/>
        <v>45185</v>
      </c>
      <c r="AD631" s="114">
        <f t="shared" si="91"/>
        <v>1.2345600000000002E-2</v>
      </c>
      <c r="AF631" s="115"/>
    </row>
    <row r="632" spans="10:32" x14ac:dyDescent="0.25">
      <c r="J632" s="73"/>
      <c r="K632" s="108"/>
      <c r="AC632" s="113">
        <f t="shared" si="90"/>
        <v>45186</v>
      </c>
      <c r="AD632" s="114">
        <f t="shared" si="91"/>
        <v>1.2345600000000002E-2</v>
      </c>
      <c r="AF632" s="115"/>
    </row>
    <row r="633" spans="10:32" x14ac:dyDescent="0.25">
      <c r="J633" s="73"/>
      <c r="K633" s="108"/>
      <c r="AC633" s="113">
        <f t="shared" si="90"/>
        <v>45187</v>
      </c>
      <c r="AD633" s="114">
        <f t="shared" si="91"/>
        <v>1.2345600000000002E-2</v>
      </c>
      <c r="AF633" s="115"/>
    </row>
    <row r="634" spans="10:32" x14ac:dyDescent="0.25">
      <c r="J634" s="73"/>
      <c r="K634" s="108"/>
      <c r="AC634" s="113">
        <f t="shared" si="90"/>
        <v>45188</v>
      </c>
      <c r="AD634" s="114">
        <f t="shared" si="91"/>
        <v>1.2345600000000002E-2</v>
      </c>
      <c r="AF634" s="115"/>
    </row>
    <row r="635" spans="10:32" x14ac:dyDescent="0.25">
      <c r="J635" s="73"/>
      <c r="K635" s="108"/>
      <c r="AC635" s="113">
        <f t="shared" si="90"/>
        <v>45189</v>
      </c>
      <c r="AD635" s="114">
        <f t="shared" si="91"/>
        <v>1.2345600000000002E-2</v>
      </c>
      <c r="AF635" s="115"/>
    </row>
    <row r="636" spans="10:32" x14ac:dyDescent="0.25">
      <c r="J636" s="73"/>
      <c r="K636" s="108"/>
      <c r="AC636" s="113">
        <f t="shared" si="90"/>
        <v>45190</v>
      </c>
      <c r="AD636" s="114">
        <f t="shared" si="91"/>
        <v>1.2345600000000002E-2</v>
      </c>
      <c r="AF636" s="115"/>
    </row>
    <row r="637" spans="10:32" x14ac:dyDescent="0.25">
      <c r="J637" s="73"/>
      <c r="K637" s="108"/>
      <c r="AC637" s="113">
        <f t="shared" si="90"/>
        <v>45191</v>
      </c>
      <c r="AD637" s="114">
        <f t="shared" si="91"/>
        <v>1.2345600000000002E-2</v>
      </c>
      <c r="AF637" s="115"/>
    </row>
    <row r="638" spans="10:32" x14ac:dyDescent="0.25">
      <c r="J638" s="73"/>
      <c r="K638" s="108"/>
      <c r="AC638" s="113">
        <f t="shared" si="90"/>
        <v>45192</v>
      </c>
      <c r="AD638" s="114">
        <f t="shared" si="91"/>
        <v>1.2345600000000002E-2</v>
      </c>
      <c r="AF638" s="115"/>
    </row>
    <row r="639" spans="10:32" x14ac:dyDescent="0.25">
      <c r="J639" s="73"/>
      <c r="K639" s="108"/>
      <c r="AC639" s="113">
        <f t="shared" si="90"/>
        <v>45193</v>
      </c>
      <c r="AD639" s="114">
        <f t="shared" si="91"/>
        <v>1.2345600000000002E-2</v>
      </c>
      <c r="AF639" s="115"/>
    </row>
    <row r="640" spans="10:32" x14ac:dyDescent="0.25">
      <c r="J640" s="73"/>
      <c r="K640" s="108"/>
      <c r="AC640" s="113">
        <f t="shared" si="90"/>
        <v>45194</v>
      </c>
      <c r="AD640" s="114">
        <f t="shared" si="91"/>
        <v>1.2345600000000002E-2</v>
      </c>
      <c r="AF640" s="115"/>
    </row>
    <row r="641" spans="10:32" x14ac:dyDescent="0.25">
      <c r="J641" s="73"/>
      <c r="K641" s="108"/>
      <c r="AC641" s="113">
        <f t="shared" si="90"/>
        <v>45195</v>
      </c>
      <c r="AD641" s="114">
        <f t="shared" si="91"/>
        <v>1.2345600000000002E-2</v>
      </c>
      <c r="AF641" s="115"/>
    </row>
    <row r="642" spans="10:32" x14ac:dyDescent="0.25">
      <c r="J642" s="73"/>
      <c r="K642" s="108"/>
      <c r="AC642" s="113">
        <f t="shared" si="90"/>
        <v>45196</v>
      </c>
      <c r="AD642" s="114">
        <f t="shared" si="91"/>
        <v>1.2345800000000001E-2</v>
      </c>
      <c r="AF642" s="115"/>
    </row>
    <row r="643" spans="10:32" x14ac:dyDescent="0.25">
      <c r="J643" s="73"/>
      <c r="K643" s="108"/>
      <c r="AC643" s="113">
        <f t="shared" si="90"/>
        <v>45197</v>
      </c>
      <c r="AD643" s="114">
        <f t="shared" si="91"/>
        <v>1.2345800000000001E-2</v>
      </c>
      <c r="AF643" s="115"/>
    </row>
    <row r="644" spans="10:32" x14ac:dyDescent="0.25">
      <c r="J644" s="73"/>
      <c r="K644" s="108"/>
      <c r="AC644" s="113">
        <f t="shared" si="90"/>
        <v>45198</v>
      </c>
      <c r="AD644" s="114">
        <f t="shared" si="91"/>
        <v>1.2345800000000001E-2</v>
      </c>
      <c r="AF644" s="115"/>
    </row>
    <row r="645" spans="10:32" x14ac:dyDescent="0.25">
      <c r="J645" s="73"/>
      <c r="K645" s="108"/>
      <c r="AC645" s="113">
        <f t="shared" si="90"/>
        <v>45199</v>
      </c>
      <c r="AD645" s="114">
        <f t="shared" si="91"/>
        <v>1.2345800000000001E-2</v>
      </c>
      <c r="AF645" s="115"/>
    </row>
    <row r="646" spans="10:32" x14ac:dyDescent="0.25">
      <c r="J646" s="73"/>
      <c r="K646" s="108"/>
      <c r="AC646" s="113">
        <f t="shared" si="90"/>
        <v>45200</v>
      </c>
      <c r="AD646" s="114">
        <f t="shared" si="91"/>
        <v>1.2345800000000001E-2</v>
      </c>
      <c r="AF646" s="115"/>
    </row>
    <row r="647" spans="10:32" x14ac:dyDescent="0.25">
      <c r="J647" s="73"/>
      <c r="K647" s="108"/>
      <c r="AC647" s="113">
        <f t="shared" si="90"/>
        <v>45201</v>
      </c>
      <c r="AD647" s="114">
        <f t="shared" si="91"/>
        <v>1.2345800000000001E-2</v>
      </c>
      <c r="AF647" s="115"/>
    </row>
    <row r="648" spans="10:32" x14ac:dyDescent="0.25">
      <c r="J648" s="73"/>
      <c r="K648" s="108"/>
      <c r="AC648" s="113">
        <f t="shared" ref="AC648:AC711" si="92">AC647+1</f>
        <v>45202</v>
      </c>
      <c r="AD648" s="114">
        <f t="shared" ref="AD648:AD711" si="93">_xlfn.IFNA(VLOOKUP(AC648,J:K,2,FALSE)/100,AD647)</f>
        <v>1.2345800000000001E-2</v>
      </c>
      <c r="AF648" s="115"/>
    </row>
    <row r="649" spans="10:32" x14ac:dyDescent="0.25">
      <c r="J649" s="73"/>
      <c r="K649" s="108"/>
      <c r="AC649" s="113">
        <f t="shared" si="92"/>
        <v>45203</v>
      </c>
      <c r="AD649" s="114">
        <f t="shared" si="93"/>
        <v>1.2345800000000001E-2</v>
      </c>
      <c r="AF649" s="115"/>
    </row>
    <row r="650" spans="10:32" x14ac:dyDescent="0.25">
      <c r="J650" s="73"/>
      <c r="K650" s="108"/>
      <c r="AC650" s="113">
        <f t="shared" si="92"/>
        <v>45204</v>
      </c>
      <c r="AD650" s="114">
        <f t="shared" si="93"/>
        <v>1.2345800000000001E-2</v>
      </c>
      <c r="AF650" s="115"/>
    </row>
    <row r="651" spans="10:32" x14ac:dyDescent="0.25">
      <c r="J651" s="73"/>
      <c r="K651" s="108"/>
      <c r="AC651" s="113">
        <f t="shared" si="92"/>
        <v>45205</v>
      </c>
      <c r="AD651" s="114">
        <f t="shared" si="93"/>
        <v>1.2345800000000001E-2</v>
      </c>
      <c r="AF651" s="115"/>
    </row>
    <row r="652" spans="10:32" x14ac:dyDescent="0.25">
      <c r="J652" s="73"/>
      <c r="K652" s="108"/>
      <c r="AC652" s="113">
        <f t="shared" si="92"/>
        <v>45206</v>
      </c>
      <c r="AD652" s="114">
        <f t="shared" si="93"/>
        <v>1.2345800000000001E-2</v>
      </c>
      <c r="AF652" s="115"/>
    </row>
    <row r="653" spans="10:32" x14ac:dyDescent="0.25">
      <c r="J653" s="73"/>
      <c r="K653" s="108"/>
      <c r="AC653" s="113">
        <f t="shared" si="92"/>
        <v>45207</v>
      </c>
      <c r="AD653" s="114">
        <f t="shared" si="93"/>
        <v>1.2345800000000001E-2</v>
      </c>
      <c r="AF653" s="115"/>
    </row>
    <row r="654" spans="10:32" x14ac:dyDescent="0.25">
      <c r="J654" s="73"/>
      <c r="K654" s="108"/>
      <c r="AC654" s="113">
        <f t="shared" si="92"/>
        <v>45208</v>
      </c>
      <c r="AD654" s="114">
        <f t="shared" si="93"/>
        <v>1.2345800000000001E-2</v>
      </c>
      <c r="AF654" s="115"/>
    </row>
    <row r="655" spans="10:32" x14ac:dyDescent="0.25">
      <c r="J655" s="73"/>
      <c r="K655" s="108"/>
      <c r="AC655" s="113">
        <f t="shared" si="92"/>
        <v>45209</v>
      </c>
      <c r="AD655" s="114">
        <f t="shared" si="93"/>
        <v>1.2345800000000001E-2</v>
      </c>
      <c r="AF655" s="115"/>
    </row>
    <row r="656" spans="10:32" x14ac:dyDescent="0.25">
      <c r="J656" s="73"/>
      <c r="K656" s="108"/>
      <c r="AC656" s="113">
        <f t="shared" si="92"/>
        <v>45210</v>
      </c>
      <c r="AD656" s="114">
        <f t="shared" si="93"/>
        <v>1.2345800000000001E-2</v>
      </c>
      <c r="AF656" s="115"/>
    </row>
    <row r="657" spans="10:32" x14ac:dyDescent="0.25">
      <c r="J657" s="73"/>
      <c r="K657" s="108"/>
      <c r="AC657" s="113">
        <f t="shared" si="92"/>
        <v>45211</v>
      </c>
      <c r="AD657" s="114">
        <f t="shared" si="93"/>
        <v>1.2345800000000001E-2</v>
      </c>
      <c r="AF657" s="115"/>
    </row>
    <row r="658" spans="10:32" x14ac:dyDescent="0.25">
      <c r="J658" s="73"/>
      <c r="K658" s="108"/>
      <c r="AC658" s="113">
        <f t="shared" si="92"/>
        <v>45212</v>
      </c>
      <c r="AD658" s="114">
        <f t="shared" si="93"/>
        <v>1.2345800000000001E-2</v>
      </c>
      <c r="AF658" s="115"/>
    </row>
    <row r="659" spans="10:32" x14ac:dyDescent="0.25">
      <c r="J659" s="73"/>
      <c r="K659" s="108"/>
      <c r="AC659" s="113">
        <f t="shared" si="92"/>
        <v>45213</v>
      </c>
      <c r="AD659" s="114">
        <f t="shared" si="93"/>
        <v>1.2345800000000001E-2</v>
      </c>
      <c r="AF659" s="115"/>
    </row>
    <row r="660" spans="10:32" x14ac:dyDescent="0.25">
      <c r="J660" s="73"/>
      <c r="K660" s="108"/>
      <c r="AC660" s="113">
        <f t="shared" si="92"/>
        <v>45214</v>
      </c>
      <c r="AD660" s="114">
        <f t="shared" si="93"/>
        <v>1.2345800000000001E-2</v>
      </c>
      <c r="AF660" s="115"/>
    </row>
    <row r="661" spans="10:32" x14ac:dyDescent="0.25">
      <c r="J661" s="73"/>
      <c r="K661" s="108"/>
      <c r="AC661" s="113">
        <f t="shared" si="92"/>
        <v>45215</v>
      </c>
      <c r="AD661" s="114">
        <f t="shared" si="93"/>
        <v>1.2345800000000001E-2</v>
      </c>
      <c r="AF661" s="115"/>
    </row>
    <row r="662" spans="10:32" x14ac:dyDescent="0.25">
      <c r="J662" s="73"/>
      <c r="K662" s="108"/>
      <c r="AC662" s="113">
        <f t="shared" si="92"/>
        <v>45216</v>
      </c>
      <c r="AD662" s="114">
        <f t="shared" si="93"/>
        <v>1.2345800000000001E-2</v>
      </c>
      <c r="AF662" s="115"/>
    </row>
    <row r="663" spans="10:32" x14ac:dyDescent="0.25">
      <c r="J663" s="73"/>
      <c r="K663" s="108"/>
      <c r="AC663" s="113">
        <f t="shared" si="92"/>
        <v>45217</v>
      </c>
      <c r="AD663" s="114">
        <f t="shared" si="93"/>
        <v>1.2345800000000001E-2</v>
      </c>
      <c r="AF663" s="115"/>
    </row>
    <row r="664" spans="10:32" x14ac:dyDescent="0.25">
      <c r="J664" s="73"/>
      <c r="K664" s="108"/>
      <c r="AC664" s="113">
        <f t="shared" si="92"/>
        <v>45218</v>
      </c>
      <c r="AD664" s="114">
        <f t="shared" si="93"/>
        <v>1.2345800000000001E-2</v>
      </c>
      <c r="AF664" s="115"/>
    </row>
    <row r="665" spans="10:32" x14ac:dyDescent="0.25">
      <c r="J665" s="73"/>
      <c r="K665" s="108"/>
      <c r="AC665" s="113">
        <f t="shared" si="92"/>
        <v>45219</v>
      </c>
      <c r="AD665" s="114">
        <f t="shared" si="93"/>
        <v>1.2345800000000001E-2</v>
      </c>
      <c r="AF665" s="115"/>
    </row>
    <row r="666" spans="10:32" x14ac:dyDescent="0.25">
      <c r="J666" s="73"/>
      <c r="K666" s="108"/>
      <c r="AC666" s="113">
        <f t="shared" si="92"/>
        <v>45220</v>
      </c>
      <c r="AD666" s="114">
        <f t="shared" si="93"/>
        <v>1.2345800000000001E-2</v>
      </c>
      <c r="AF666" s="115"/>
    </row>
    <row r="667" spans="10:32" x14ac:dyDescent="0.25">
      <c r="J667" s="73"/>
      <c r="K667" s="108"/>
      <c r="AC667" s="113">
        <f t="shared" si="92"/>
        <v>45221</v>
      </c>
      <c r="AD667" s="114">
        <f t="shared" si="93"/>
        <v>1.2345800000000001E-2</v>
      </c>
      <c r="AF667" s="115"/>
    </row>
    <row r="668" spans="10:32" x14ac:dyDescent="0.25">
      <c r="J668" s="73"/>
      <c r="K668" s="108"/>
      <c r="AC668" s="113">
        <f t="shared" si="92"/>
        <v>45222</v>
      </c>
      <c r="AD668" s="114">
        <f t="shared" si="93"/>
        <v>1.2345800000000001E-2</v>
      </c>
      <c r="AF668" s="115"/>
    </row>
    <row r="669" spans="10:32" x14ac:dyDescent="0.25">
      <c r="J669" s="73"/>
      <c r="K669" s="108"/>
      <c r="AC669" s="113">
        <f t="shared" si="92"/>
        <v>45223</v>
      </c>
      <c r="AD669" s="114">
        <f t="shared" si="93"/>
        <v>1.2345800000000001E-2</v>
      </c>
      <c r="AF669" s="115"/>
    </row>
    <row r="670" spans="10:32" x14ac:dyDescent="0.25">
      <c r="J670" s="73"/>
      <c r="K670" s="108"/>
      <c r="AC670" s="113">
        <f t="shared" si="92"/>
        <v>45224</v>
      </c>
      <c r="AD670" s="114">
        <f t="shared" si="93"/>
        <v>1.2345800000000001E-2</v>
      </c>
      <c r="AF670" s="115"/>
    </row>
    <row r="671" spans="10:32" x14ac:dyDescent="0.25">
      <c r="J671" s="73"/>
      <c r="K671" s="108"/>
      <c r="AC671" s="113">
        <f t="shared" si="92"/>
        <v>45225</v>
      </c>
      <c r="AD671" s="114">
        <f t="shared" si="93"/>
        <v>1.2345800000000001E-2</v>
      </c>
      <c r="AF671" s="115"/>
    </row>
    <row r="672" spans="10:32" x14ac:dyDescent="0.25">
      <c r="J672" s="73"/>
      <c r="K672" s="108"/>
      <c r="AC672" s="113">
        <f t="shared" si="92"/>
        <v>45226</v>
      </c>
      <c r="AD672" s="114">
        <f t="shared" si="93"/>
        <v>1.2345800000000001E-2</v>
      </c>
      <c r="AF672" s="115"/>
    </row>
    <row r="673" spans="10:32" x14ac:dyDescent="0.25">
      <c r="J673" s="73"/>
      <c r="K673" s="108"/>
      <c r="AC673" s="113">
        <f t="shared" si="92"/>
        <v>45227</v>
      </c>
      <c r="AD673" s="114">
        <f t="shared" si="93"/>
        <v>1.2345800000000001E-2</v>
      </c>
      <c r="AF673" s="115"/>
    </row>
    <row r="674" spans="10:32" x14ac:dyDescent="0.25">
      <c r="J674" s="73"/>
      <c r="K674" s="108"/>
      <c r="AC674" s="113">
        <f t="shared" si="92"/>
        <v>45228</v>
      </c>
      <c r="AD674" s="114">
        <f t="shared" si="93"/>
        <v>1.2345800000000001E-2</v>
      </c>
      <c r="AF674" s="115"/>
    </row>
    <row r="675" spans="10:32" x14ac:dyDescent="0.25">
      <c r="J675" s="73"/>
      <c r="K675" s="108"/>
      <c r="AC675" s="113">
        <f t="shared" si="92"/>
        <v>45229</v>
      </c>
      <c r="AD675" s="114">
        <f t="shared" si="93"/>
        <v>1.2345800000000001E-2</v>
      </c>
      <c r="AF675" s="115"/>
    </row>
    <row r="676" spans="10:32" x14ac:dyDescent="0.25">
      <c r="J676" s="73"/>
      <c r="K676" s="108"/>
      <c r="AC676" s="113">
        <f t="shared" si="92"/>
        <v>45230</v>
      </c>
      <c r="AD676" s="114">
        <f t="shared" si="93"/>
        <v>1.2345800000000001E-2</v>
      </c>
      <c r="AF676" s="115"/>
    </row>
    <row r="677" spans="10:32" x14ac:dyDescent="0.25">
      <c r="J677" s="73"/>
      <c r="K677" s="108"/>
      <c r="AC677" s="113">
        <f t="shared" si="92"/>
        <v>45231</v>
      </c>
      <c r="AD677" s="114">
        <f t="shared" si="93"/>
        <v>1.2345800000000001E-2</v>
      </c>
      <c r="AF677" s="115"/>
    </row>
    <row r="678" spans="10:32" x14ac:dyDescent="0.25">
      <c r="J678" s="73"/>
      <c r="K678" s="108"/>
      <c r="AC678" s="113">
        <f t="shared" si="92"/>
        <v>45232</v>
      </c>
      <c r="AD678" s="114">
        <f t="shared" si="93"/>
        <v>1.2345800000000001E-2</v>
      </c>
      <c r="AF678" s="115"/>
    </row>
    <row r="679" spans="10:32" x14ac:dyDescent="0.25">
      <c r="J679" s="73"/>
      <c r="K679" s="108"/>
      <c r="AC679" s="113">
        <f t="shared" si="92"/>
        <v>45233</v>
      </c>
      <c r="AD679" s="114">
        <f t="shared" si="93"/>
        <v>1.2345800000000001E-2</v>
      </c>
      <c r="AF679" s="115"/>
    </row>
    <row r="680" spans="10:32" x14ac:dyDescent="0.25">
      <c r="J680" s="73"/>
      <c r="K680" s="108"/>
      <c r="AC680" s="113">
        <f t="shared" si="92"/>
        <v>45234</v>
      </c>
      <c r="AD680" s="114">
        <f t="shared" si="93"/>
        <v>1.2345800000000001E-2</v>
      </c>
      <c r="AF680" s="115"/>
    </row>
    <row r="681" spans="10:32" x14ac:dyDescent="0.25">
      <c r="J681" s="73"/>
      <c r="K681" s="108"/>
      <c r="AC681" s="113">
        <f t="shared" si="92"/>
        <v>45235</v>
      </c>
      <c r="AD681" s="114">
        <f t="shared" si="93"/>
        <v>1.2345800000000001E-2</v>
      </c>
      <c r="AF681" s="115"/>
    </row>
    <row r="682" spans="10:32" x14ac:dyDescent="0.25">
      <c r="J682" s="73"/>
      <c r="K682" s="108"/>
      <c r="AC682" s="113">
        <f t="shared" si="92"/>
        <v>45236</v>
      </c>
      <c r="AD682" s="114">
        <f t="shared" si="93"/>
        <v>1.2345800000000001E-2</v>
      </c>
      <c r="AF682" s="115"/>
    </row>
    <row r="683" spans="10:32" x14ac:dyDescent="0.25">
      <c r="J683" s="73"/>
      <c r="K683" s="108"/>
      <c r="AC683" s="113">
        <f t="shared" si="92"/>
        <v>45237</v>
      </c>
      <c r="AD683" s="114">
        <f t="shared" si="93"/>
        <v>1.2345800000000001E-2</v>
      </c>
      <c r="AF683" s="115"/>
    </row>
    <row r="684" spans="10:32" x14ac:dyDescent="0.25">
      <c r="J684" s="73"/>
      <c r="K684" s="108"/>
      <c r="AC684" s="113">
        <f t="shared" si="92"/>
        <v>45238</v>
      </c>
      <c r="AD684" s="114">
        <f t="shared" si="93"/>
        <v>1.2345800000000001E-2</v>
      </c>
      <c r="AF684" s="115"/>
    </row>
    <row r="685" spans="10:32" x14ac:dyDescent="0.25">
      <c r="J685" s="73"/>
      <c r="K685" s="108"/>
      <c r="AC685" s="113">
        <f t="shared" si="92"/>
        <v>45239</v>
      </c>
      <c r="AD685" s="114">
        <f t="shared" si="93"/>
        <v>1.2345800000000001E-2</v>
      </c>
      <c r="AF685" s="115"/>
    </row>
    <row r="686" spans="10:32" x14ac:dyDescent="0.25">
      <c r="J686" s="73"/>
      <c r="K686" s="108"/>
      <c r="AC686" s="113">
        <f t="shared" si="92"/>
        <v>45240</v>
      </c>
      <c r="AD686" s="114">
        <f t="shared" si="93"/>
        <v>1.2345800000000001E-2</v>
      </c>
      <c r="AF686" s="115"/>
    </row>
    <row r="687" spans="10:32" x14ac:dyDescent="0.25">
      <c r="J687" s="73"/>
      <c r="K687" s="108"/>
      <c r="AC687" s="113">
        <f t="shared" si="92"/>
        <v>45241</v>
      </c>
      <c r="AD687" s="114">
        <f t="shared" si="93"/>
        <v>1.2345800000000001E-2</v>
      </c>
      <c r="AF687" s="115"/>
    </row>
    <row r="688" spans="10:32" x14ac:dyDescent="0.25">
      <c r="J688" s="73"/>
      <c r="K688" s="108"/>
      <c r="AC688" s="113">
        <f t="shared" si="92"/>
        <v>45242</v>
      </c>
      <c r="AD688" s="114">
        <f t="shared" si="93"/>
        <v>1.2345800000000001E-2</v>
      </c>
      <c r="AF688" s="115"/>
    </row>
    <row r="689" spans="10:32" x14ac:dyDescent="0.25">
      <c r="J689" s="73"/>
      <c r="K689" s="108"/>
      <c r="AC689" s="113">
        <f t="shared" si="92"/>
        <v>45243</v>
      </c>
      <c r="AD689" s="114">
        <f t="shared" si="93"/>
        <v>1.2345800000000001E-2</v>
      </c>
      <c r="AF689" s="115"/>
    </row>
    <row r="690" spans="10:32" x14ac:dyDescent="0.25">
      <c r="J690" s="73"/>
      <c r="K690" s="108"/>
      <c r="AC690" s="113">
        <f t="shared" si="92"/>
        <v>45244</v>
      </c>
      <c r="AD690" s="114">
        <f t="shared" si="93"/>
        <v>1.2345800000000001E-2</v>
      </c>
      <c r="AF690" s="115"/>
    </row>
    <row r="691" spans="10:32" x14ac:dyDescent="0.25">
      <c r="J691" s="73"/>
      <c r="K691" s="108"/>
      <c r="AC691" s="113">
        <f t="shared" si="92"/>
        <v>45245</v>
      </c>
      <c r="AD691" s="114">
        <f t="shared" si="93"/>
        <v>1.2345800000000001E-2</v>
      </c>
      <c r="AF691" s="115"/>
    </row>
    <row r="692" spans="10:32" x14ac:dyDescent="0.25">
      <c r="J692" s="73"/>
      <c r="K692" s="108"/>
      <c r="AC692" s="113">
        <f t="shared" si="92"/>
        <v>45246</v>
      </c>
      <c r="AD692" s="114">
        <f t="shared" si="93"/>
        <v>1.2345800000000001E-2</v>
      </c>
      <c r="AF692" s="115"/>
    </row>
    <row r="693" spans="10:32" x14ac:dyDescent="0.25">
      <c r="J693" s="73"/>
      <c r="K693" s="108"/>
      <c r="AC693" s="113">
        <f t="shared" si="92"/>
        <v>45247</v>
      </c>
      <c r="AD693" s="114">
        <f t="shared" si="93"/>
        <v>1.2345800000000001E-2</v>
      </c>
      <c r="AF693" s="115"/>
    </row>
    <row r="694" spans="10:32" x14ac:dyDescent="0.25">
      <c r="J694" s="73"/>
      <c r="K694" s="108"/>
      <c r="AC694" s="113">
        <f t="shared" si="92"/>
        <v>45248</v>
      </c>
      <c r="AD694" s="114">
        <f t="shared" si="93"/>
        <v>1.2345800000000001E-2</v>
      </c>
      <c r="AF694" s="115"/>
    </row>
    <row r="695" spans="10:32" x14ac:dyDescent="0.25">
      <c r="J695" s="73"/>
      <c r="K695" s="108"/>
      <c r="AC695" s="113">
        <f t="shared" si="92"/>
        <v>45249</v>
      </c>
      <c r="AD695" s="114">
        <f t="shared" si="93"/>
        <v>1.2345800000000001E-2</v>
      </c>
      <c r="AF695" s="115"/>
    </row>
    <row r="696" spans="10:32" x14ac:dyDescent="0.25">
      <c r="J696" s="73"/>
      <c r="K696" s="108"/>
      <c r="AC696" s="113">
        <f t="shared" si="92"/>
        <v>45250</v>
      </c>
      <c r="AD696" s="114">
        <f t="shared" si="93"/>
        <v>1.2345800000000001E-2</v>
      </c>
      <c r="AF696" s="115"/>
    </row>
    <row r="697" spans="10:32" x14ac:dyDescent="0.25">
      <c r="J697" s="73"/>
      <c r="K697" s="108"/>
      <c r="AC697" s="113">
        <f t="shared" si="92"/>
        <v>45251</v>
      </c>
      <c r="AD697" s="114">
        <f t="shared" si="93"/>
        <v>1.2345800000000001E-2</v>
      </c>
      <c r="AF697" s="115"/>
    </row>
    <row r="698" spans="10:32" x14ac:dyDescent="0.25">
      <c r="J698" s="73"/>
      <c r="K698" s="108"/>
      <c r="AC698" s="113">
        <f t="shared" si="92"/>
        <v>45252</v>
      </c>
      <c r="AD698" s="114">
        <f t="shared" si="93"/>
        <v>1.2345800000000001E-2</v>
      </c>
      <c r="AF698" s="115"/>
    </row>
    <row r="699" spans="10:32" x14ac:dyDescent="0.25">
      <c r="J699" s="73"/>
      <c r="K699" s="108"/>
      <c r="AC699" s="113">
        <f t="shared" si="92"/>
        <v>45253</v>
      </c>
      <c r="AD699" s="114">
        <f t="shared" si="93"/>
        <v>1.2345800000000001E-2</v>
      </c>
      <c r="AF699" s="115"/>
    </row>
    <row r="700" spans="10:32" x14ac:dyDescent="0.25">
      <c r="J700" s="73"/>
      <c r="K700" s="108"/>
      <c r="AC700" s="113">
        <f t="shared" si="92"/>
        <v>45254</v>
      </c>
      <c r="AD700" s="114">
        <f t="shared" si="93"/>
        <v>1.2345800000000001E-2</v>
      </c>
      <c r="AF700" s="115"/>
    </row>
    <row r="701" spans="10:32" x14ac:dyDescent="0.25">
      <c r="J701" s="73"/>
      <c r="K701" s="108"/>
      <c r="AC701" s="113">
        <f t="shared" si="92"/>
        <v>45255</v>
      </c>
      <c r="AD701" s="114">
        <f t="shared" si="93"/>
        <v>1.2345800000000001E-2</v>
      </c>
      <c r="AF701" s="115"/>
    </row>
    <row r="702" spans="10:32" x14ac:dyDescent="0.25">
      <c r="J702" s="73"/>
      <c r="K702" s="108"/>
      <c r="AC702" s="113">
        <f t="shared" si="92"/>
        <v>45256</v>
      </c>
      <c r="AD702" s="114">
        <f t="shared" si="93"/>
        <v>1.2345800000000001E-2</v>
      </c>
      <c r="AF702" s="115"/>
    </row>
    <row r="703" spans="10:32" x14ac:dyDescent="0.25">
      <c r="J703" s="73"/>
      <c r="K703" s="108"/>
      <c r="AC703" s="113">
        <f t="shared" si="92"/>
        <v>45257</v>
      </c>
      <c r="AD703" s="114">
        <f t="shared" si="93"/>
        <v>1.2345800000000001E-2</v>
      </c>
      <c r="AF703" s="115"/>
    </row>
    <row r="704" spans="10:32" x14ac:dyDescent="0.25">
      <c r="J704" s="73"/>
      <c r="K704" s="108"/>
      <c r="AC704" s="113">
        <f t="shared" si="92"/>
        <v>45258</v>
      </c>
      <c r="AD704" s="114">
        <f t="shared" si="93"/>
        <v>1.2345399999999999E-2</v>
      </c>
      <c r="AF704" s="115"/>
    </row>
    <row r="705" spans="10:32" x14ac:dyDescent="0.25">
      <c r="J705" s="73"/>
      <c r="K705" s="108"/>
      <c r="AC705" s="113">
        <f t="shared" si="92"/>
        <v>45259</v>
      </c>
      <c r="AD705" s="114">
        <f t="shared" si="93"/>
        <v>1.2345399999999999E-2</v>
      </c>
      <c r="AF705" s="115"/>
    </row>
    <row r="706" spans="10:32" x14ac:dyDescent="0.25">
      <c r="J706" s="73"/>
      <c r="K706" s="108"/>
      <c r="AC706" s="113">
        <f t="shared" si="92"/>
        <v>45260</v>
      </c>
      <c r="AD706" s="114">
        <f t="shared" si="93"/>
        <v>1.2345399999999999E-2</v>
      </c>
      <c r="AF706" s="115"/>
    </row>
    <row r="707" spans="10:32" x14ac:dyDescent="0.25">
      <c r="J707" s="73"/>
      <c r="K707" s="108"/>
      <c r="AC707" s="113">
        <f t="shared" si="92"/>
        <v>45261</v>
      </c>
      <c r="AD707" s="114">
        <f t="shared" si="93"/>
        <v>1.2345399999999999E-2</v>
      </c>
      <c r="AF707" s="115"/>
    </row>
    <row r="708" spans="10:32" x14ac:dyDescent="0.25">
      <c r="J708" s="73"/>
      <c r="K708" s="108"/>
      <c r="AC708" s="113">
        <f t="shared" si="92"/>
        <v>45262</v>
      </c>
      <c r="AD708" s="114">
        <f t="shared" si="93"/>
        <v>1.2345399999999999E-2</v>
      </c>
      <c r="AF708" s="115"/>
    </row>
    <row r="709" spans="10:32" x14ac:dyDescent="0.25">
      <c r="J709" s="73"/>
      <c r="K709" s="108"/>
      <c r="AC709" s="113">
        <f t="shared" si="92"/>
        <v>45263</v>
      </c>
      <c r="AD709" s="114">
        <f t="shared" si="93"/>
        <v>1.2345399999999999E-2</v>
      </c>
      <c r="AF709" s="115"/>
    </row>
    <row r="710" spans="10:32" x14ac:dyDescent="0.25">
      <c r="J710" s="73"/>
      <c r="K710" s="108"/>
      <c r="AC710" s="113">
        <f t="shared" si="92"/>
        <v>45264</v>
      </c>
      <c r="AD710" s="114">
        <f t="shared" si="93"/>
        <v>1.2345399999999999E-2</v>
      </c>
      <c r="AF710" s="115"/>
    </row>
    <row r="711" spans="10:32" x14ac:dyDescent="0.25">
      <c r="J711" s="73"/>
      <c r="K711" s="108"/>
      <c r="AC711" s="113">
        <f t="shared" si="92"/>
        <v>45265</v>
      </c>
      <c r="AD711" s="114">
        <f t="shared" si="93"/>
        <v>1.2345399999999999E-2</v>
      </c>
      <c r="AF711" s="115"/>
    </row>
    <row r="712" spans="10:32" x14ac:dyDescent="0.25">
      <c r="J712" s="73"/>
      <c r="K712" s="108"/>
      <c r="AC712" s="113">
        <f t="shared" ref="AC712:AC775" si="94">AC711+1</f>
        <v>45266</v>
      </c>
      <c r="AD712" s="114">
        <f t="shared" ref="AD712:AD775" si="95">_xlfn.IFNA(VLOOKUP(AC712,J:K,2,FALSE)/100,AD711)</f>
        <v>1.2345399999999999E-2</v>
      </c>
      <c r="AF712" s="115"/>
    </row>
    <row r="713" spans="10:32" x14ac:dyDescent="0.25">
      <c r="J713" s="73"/>
      <c r="K713" s="108"/>
      <c r="AC713" s="113">
        <f t="shared" si="94"/>
        <v>45267</v>
      </c>
      <c r="AD713" s="114">
        <f t="shared" si="95"/>
        <v>1.2345399999999999E-2</v>
      </c>
      <c r="AF713" s="115"/>
    </row>
    <row r="714" spans="10:32" x14ac:dyDescent="0.25">
      <c r="J714" s="73"/>
      <c r="K714" s="108"/>
      <c r="AC714" s="113">
        <f t="shared" si="94"/>
        <v>45268</v>
      </c>
      <c r="AD714" s="114">
        <f t="shared" si="95"/>
        <v>1.2345399999999999E-2</v>
      </c>
      <c r="AF714" s="115"/>
    </row>
    <row r="715" spans="10:32" x14ac:dyDescent="0.25">
      <c r="J715" s="73"/>
      <c r="K715" s="108"/>
      <c r="AC715" s="113">
        <f t="shared" si="94"/>
        <v>45269</v>
      </c>
      <c r="AD715" s="114">
        <f t="shared" si="95"/>
        <v>1.2345399999999999E-2</v>
      </c>
      <c r="AF715" s="115"/>
    </row>
    <row r="716" spans="10:32" x14ac:dyDescent="0.25">
      <c r="J716" s="73"/>
      <c r="K716" s="108"/>
      <c r="AC716" s="113">
        <f t="shared" si="94"/>
        <v>45270</v>
      </c>
      <c r="AD716" s="114">
        <f t="shared" si="95"/>
        <v>1.2345399999999999E-2</v>
      </c>
      <c r="AF716" s="115"/>
    </row>
    <row r="717" spans="10:32" x14ac:dyDescent="0.25">
      <c r="J717" s="73"/>
      <c r="K717" s="108"/>
      <c r="AC717" s="113">
        <f t="shared" si="94"/>
        <v>45271</v>
      </c>
      <c r="AD717" s="114">
        <f t="shared" si="95"/>
        <v>1.2345399999999999E-2</v>
      </c>
      <c r="AF717" s="115"/>
    </row>
    <row r="718" spans="10:32" x14ac:dyDescent="0.25">
      <c r="J718" s="73"/>
      <c r="K718" s="108"/>
      <c r="AC718" s="113">
        <f t="shared" si="94"/>
        <v>45272</v>
      </c>
      <c r="AD718" s="114">
        <f t="shared" si="95"/>
        <v>1.2345399999999999E-2</v>
      </c>
      <c r="AF718" s="115"/>
    </row>
    <row r="719" spans="10:32" x14ac:dyDescent="0.25">
      <c r="J719" s="73"/>
      <c r="K719" s="108"/>
      <c r="AC719" s="113">
        <f t="shared" si="94"/>
        <v>45273</v>
      </c>
      <c r="AD719" s="114">
        <f t="shared" si="95"/>
        <v>1.2345399999999999E-2</v>
      </c>
      <c r="AF719" s="115"/>
    </row>
    <row r="720" spans="10:32" x14ac:dyDescent="0.25">
      <c r="J720" s="73"/>
      <c r="K720" s="108"/>
      <c r="AC720" s="113">
        <f t="shared" si="94"/>
        <v>45274</v>
      </c>
      <c r="AD720" s="114">
        <f t="shared" si="95"/>
        <v>1.2345399999999999E-2</v>
      </c>
      <c r="AF720" s="115"/>
    </row>
    <row r="721" spans="10:32" x14ac:dyDescent="0.25">
      <c r="J721" s="73"/>
      <c r="K721" s="108"/>
      <c r="AC721" s="113">
        <f t="shared" si="94"/>
        <v>45275</v>
      </c>
      <c r="AD721" s="114">
        <f t="shared" si="95"/>
        <v>1.2345399999999999E-2</v>
      </c>
      <c r="AF721" s="115"/>
    </row>
    <row r="722" spans="10:32" x14ac:dyDescent="0.25">
      <c r="J722" s="73"/>
      <c r="K722" s="108"/>
      <c r="AC722" s="113">
        <f t="shared" si="94"/>
        <v>45276</v>
      </c>
      <c r="AD722" s="114">
        <f t="shared" si="95"/>
        <v>1.2345399999999999E-2</v>
      </c>
      <c r="AF722" s="115"/>
    </row>
    <row r="723" spans="10:32" x14ac:dyDescent="0.25">
      <c r="J723" s="73"/>
      <c r="K723" s="108"/>
      <c r="AC723" s="113">
        <f t="shared" si="94"/>
        <v>45277</v>
      </c>
      <c r="AD723" s="114">
        <f t="shared" si="95"/>
        <v>1.2345399999999999E-2</v>
      </c>
      <c r="AF723" s="115"/>
    </row>
    <row r="724" spans="10:32" x14ac:dyDescent="0.25">
      <c r="J724" s="73"/>
      <c r="K724" s="108"/>
      <c r="AC724" s="113">
        <f t="shared" si="94"/>
        <v>45278</v>
      </c>
      <c r="AD724" s="114">
        <f t="shared" si="95"/>
        <v>1.2345399999999999E-2</v>
      </c>
      <c r="AF724" s="115"/>
    </row>
    <row r="725" spans="10:32" x14ac:dyDescent="0.25">
      <c r="J725" s="73"/>
      <c r="K725" s="108"/>
      <c r="AC725" s="113">
        <f t="shared" si="94"/>
        <v>45279</v>
      </c>
      <c r="AD725" s="114">
        <f t="shared" si="95"/>
        <v>1.2345399999999999E-2</v>
      </c>
      <c r="AF725" s="115"/>
    </row>
    <row r="726" spans="10:32" x14ac:dyDescent="0.25">
      <c r="J726" s="73"/>
      <c r="K726" s="108"/>
      <c r="AC726" s="113">
        <f t="shared" si="94"/>
        <v>45280</v>
      </c>
      <c r="AD726" s="114">
        <f t="shared" si="95"/>
        <v>1.2345399999999999E-2</v>
      </c>
      <c r="AF726" s="115"/>
    </row>
    <row r="727" spans="10:32" x14ac:dyDescent="0.25">
      <c r="J727" s="73"/>
      <c r="K727" s="108"/>
      <c r="AC727" s="113">
        <f t="shared" si="94"/>
        <v>45281</v>
      </c>
      <c r="AD727" s="114">
        <f t="shared" si="95"/>
        <v>1.2345399999999999E-2</v>
      </c>
      <c r="AF727" s="115"/>
    </row>
    <row r="728" spans="10:32" x14ac:dyDescent="0.25">
      <c r="J728" s="73"/>
      <c r="K728" s="108"/>
      <c r="AC728" s="113">
        <f t="shared" si="94"/>
        <v>45282</v>
      </c>
      <c r="AD728" s="114">
        <f t="shared" si="95"/>
        <v>1.2345399999999999E-2</v>
      </c>
      <c r="AF728" s="115"/>
    </row>
    <row r="729" spans="10:32" x14ac:dyDescent="0.25">
      <c r="J729" s="73"/>
      <c r="K729" s="108"/>
      <c r="AC729" s="113">
        <f t="shared" si="94"/>
        <v>45283</v>
      </c>
      <c r="AD729" s="114">
        <f t="shared" si="95"/>
        <v>1.2345399999999999E-2</v>
      </c>
      <c r="AF729" s="115"/>
    </row>
    <row r="730" spans="10:32" x14ac:dyDescent="0.25">
      <c r="J730" s="73"/>
      <c r="K730" s="108"/>
      <c r="AC730" s="113">
        <f t="shared" si="94"/>
        <v>45284</v>
      </c>
      <c r="AD730" s="114">
        <f t="shared" si="95"/>
        <v>1.2345399999999999E-2</v>
      </c>
      <c r="AF730" s="115"/>
    </row>
    <row r="731" spans="10:32" x14ac:dyDescent="0.25">
      <c r="J731" s="73"/>
      <c r="K731" s="108"/>
      <c r="AC731" s="113">
        <f t="shared" si="94"/>
        <v>45285</v>
      </c>
      <c r="AD731" s="114">
        <f t="shared" si="95"/>
        <v>1.2345399999999999E-2</v>
      </c>
      <c r="AF731" s="115"/>
    </row>
    <row r="732" spans="10:32" x14ac:dyDescent="0.25">
      <c r="J732" s="73"/>
      <c r="K732" s="108"/>
      <c r="AC732" s="113">
        <f t="shared" si="94"/>
        <v>45286</v>
      </c>
      <c r="AD732" s="114">
        <f t="shared" si="95"/>
        <v>1.2345399999999999E-2</v>
      </c>
      <c r="AF732" s="115"/>
    </row>
    <row r="733" spans="10:32" x14ac:dyDescent="0.25">
      <c r="J733" s="73"/>
      <c r="K733" s="108"/>
      <c r="AC733" s="113">
        <f t="shared" si="94"/>
        <v>45287</v>
      </c>
      <c r="AD733" s="114">
        <f t="shared" si="95"/>
        <v>1.34135E-2</v>
      </c>
      <c r="AF733" s="115"/>
    </row>
    <row r="734" spans="10:32" x14ac:dyDescent="0.25">
      <c r="J734" s="73"/>
      <c r="K734" s="108"/>
      <c r="AC734" s="113">
        <f t="shared" si="94"/>
        <v>45288</v>
      </c>
      <c r="AD734" s="114">
        <f t="shared" si="95"/>
        <v>1.34135E-2</v>
      </c>
      <c r="AF734" s="115"/>
    </row>
    <row r="735" spans="10:32" x14ac:dyDescent="0.25">
      <c r="J735" s="73"/>
      <c r="K735" s="108"/>
      <c r="AC735" s="113">
        <f t="shared" si="94"/>
        <v>45289</v>
      </c>
      <c r="AD735" s="114">
        <f t="shared" si="95"/>
        <v>1.34135E-2</v>
      </c>
      <c r="AF735" s="115"/>
    </row>
    <row r="736" spans="10:32" x14ac:dyDescent="0.25">
      <c r="J736" s="73"/>
      <c r="K736" s="108"/>
      <c r="AC736" s="113">
        <f t="shared" si="94"/>
        <v>45290</v>
      </c>
      <c r="AD736" s="114">
        <f t="shared" si="95"/>
        <v>1.34135E-2</v>
      </c>
      <c r="AF736" s="115"/>
    </row>
    <row r="737" spans="10:32" x14ac:dyDescent="0.25">
      <c r="J737" s="73"/>
      <c r="K737" s="108"/>
      <c r="AC737" s="113">
        <f t="shared" si="94"/>
        <v>45291</v>
      </c>
      <c r="AD737" s="114">
        <f t="shared" si="95"/>
        <v>1.34135E-2</v>
      </c>
      <c r="AF737" s="115"/>
    </row>
    <row r="738" spans="10:32" x14ac:dyDescent="0.25">
      <c r="J738" s="73"/>
      <c r="K738" s="108"/>
      <c r="AC738" s="113">
        <f t="shared" si="94"/>
        <v>45292</v>
      </c>
      <c r="AD738" s="114">
        <f t="shared" si="95"/>
        <v>1.34135E-2</v>
      </c>
      <c r="AF738" s="115"/>
    </row>
    <row r="739" spans="10:32" x14ac:dyDescent="0.25">
      <c r="J739" s="73"/>
      <c r="K739" s="108"/>
      <c r="AC739" s="113">
        <f t="shared" si="94"/>
        <v>45293</v>
      </c>
      <c r="AD739" s="114">
        <f t="shared" si="95"/>
        <v>1.34135E-2</v>
      </c>
      <c r="AF739" s="115"/>
    </row>
    <row r="740" spans="10:32" x14ac:dyDescent="0.25">
      <c r="J740" s="73"/>
      <c r="K740" s="108"/>
      <c r="AC740" s="113">
        <f t="shared" si="94"/>
        <v>45294</v>
      </c>
      <c r="AD740" s="114">
        <f t="shared" si="95"/>
        <v>1.34135E-2</v>
      </c>
      <c r="AF740" s="115"/>
    </row>
    <row r="741" spans="10:32" x14ac:dyDescent="0.25">
      <c r="J741" s="73"/>
      <c r="K741" s="108"/>
      <c r="AC741" s="113">
        <f t="shared" si="94"/>
        <v>45295</v>
      </c>
      <c r="AD741" s="114">
        <f t="shared" si="95"/>
        <v>1.34135E-2</v>
      </c>
      <c r="AF741" s="115"/>
    </row>
    <row r="742" spans="10:32" x14ac:dyDescent="0.25">
      <c r="J742" s="73"/>
      <c r="K742" s="108"/>
      <c r="AC742" s="113">
        <f t="shared" si="94"/>
        <v>45296</v>
      </c>
      <c r="AD742" s="114">
        <f t="shared" si="95"/>
        <v>1.34135E-2</v>
      </c>
      <c r="AF742" s="115"/>
    </row>
    <row r="743" spans="10:32" x14ac:dyDescent="0.25">
      <c r="J743" s="73"/>
      <c r="K743" s="108"/>
      <c r="AC743" s="113">
        <f t="shared" si="94"/>
        <v>45297</v>
      </c>
      <c r="AD743" s="114">
        <f t="shared" si="95"/>
        <v>1.34135E-2</v>
      </c>
      <c r="AF743" s="115"/>
    </row>
    <row r="744" spans="10:32" x14ac:dyDescent="0.25">
      <c r="J744" s="73"/>
      <c r="K744" s="108"/>
      <c r="AC744" s="113">
        <f t="shared" si="94"/>
        <v>45298</v>
      </c>
      <c r="AD744" s="114">
        <f t="shared" si="95"/>
        <v>1.34135E-2</v>
      </c>
      <c r="AF744" s="115"/>
    </row>
    <row r="745" spans="10:32" x14ac:dyDescent="0.25">
      <c r="J745" s="73"/>
      <c r="K745" s="108"/>
      <c r="AC745" s="113">
        <f t="shared" si="94"/>
        <v>45299</v>
      </c>
      <c r="AD745" s="114">
        <f t="shared" si="95"/>
        <v>1.34135E-2</v>
      </c>
      <c r="AF745" s="115"/>
    </row>
    <row r="746" spans="10:32" x14ac:dyDescent="0.25">
      <c r="J746" s="73"/>
      <c r="K746" s="108"/>
      <c r="AC746" s="113">
        <f t="shared" si="94"/>
        <v>45300</v>
      </c>
      <c r="AD746" s="114">
        <f t="shared" si="95"/>
        <v>1.34135E-2</v>
      </c>
      <c r="AF746" s="115"/>
    </row>
    <row r="747" spans="10:32" x14ac:dyDescent="0.25">
      <c r="J747" s="73"/>
      <c r="K747" s="108"/>
      <c r="AC747" s="113">
        <f t="shared" si="94"/>
        <v>45301</v>
      </c>
      <c r="AD747" s="114">
        <f t="shared" si="95"/>
        <v>1.34135E-2</v>
      </c>
      <c r="AF747" s="115"/>
    </row>
    <row r="748" spans="10:32" x14ac:dyDescent="0.25">
      <c r="J748" s="73"/>
      <c r="K748" s="108"/>
      <c r="AC748" s="113">
        <f t="shared" si="94"/>
        <v>45302</v>
      </c>
      <c r="AD748" s="114">
        <f t="shared" si="95"/>
        <v>1.34135E-2</v>
      </c>
      <c r="AF748" s="115"/>
    </row>
    <row r="749" spans="10:32" x14ac:dyDescent="0.25">
      <c r="J749" s="73"/>
      <c r="K749" s="108"/>
      <c r="AC749" s="113">
        <f t="shared" si="94"/>
        <v>45303</v>
      </c>
      <c r="AD749" s="114">
        <f t="shared" si="95"/>
        <v>1.34135E-2</v>
      </c>
      <c r="AF749" s="115"/>
    </row>
    <row r="750" spans="10:32" x14ac:dyDescent="0.25">
      <c r="J750" s="73"/>
      <c r="K750" s="108"/>
      <c r="AC750" s="113">
        <f t="shared" si="94"/>
        <v>45304</v>
      </c>
      <c r="AD750" s="114">
        <f t="shared" si="95"/>
        <v>1.34135E-2</v>
      </c>
      <c r="AF750" s="115"/>
    </row>
    <row r="751" spans="10:32" x14ac:dyDescent="0.25">
      <c r="J751" s="73"/>
      <c r="K751" s="108"/>
      <c r="AC751" s="113">
        <f t="shared" si="94"/>
        <v>45305</v>
      </c>
      <c r="AD751" s="114">
        <f t="shared" si="95"/>
        <v>1.34135E-2</v>
      </c>
      <c r="AF751" s="115"/>
    </row>
    <row r="752" spans="10:32" x14ac:dyDescent="0.25">
      <c r="J752" s="73"/>
      <c r="K752" s="108"/>
      <c r="AC752" s="113">
        <f t="shared" si="94"/>
        <v>45306</v>
      </c>
      <c r="AD752" s="114">
        <f t="shared" si="95"/>
        <v>1.34135E-2</v>
      </c>
      <c r="AF752" s="115"/>
    </row>
    <row r="753" spans="10:32" x14ac:dyDescent="0.25">
      <c r="J753" s="73"/>
      <c r="K753" s="108"/>
      <c r="AC753" s="113">
        <f t="shared" si="94"/>
        <v>45307</v>
      </c>
      <c r="AD753" s="114">
        <f t="shared" si="95"/>
        <v>1.34135E-2</v>
      </c>
      <c r="AF753" s="115"/>
    </row>
    <row r="754" spans="10:32" x14ac:dyDescent="0.25">
      <c r="J754" s="73"/>
      <c r="K754" s="108"/>
      <c r="AC754" s="113">
        <f t="shared" si="94"/>
        <v>45308</v>
      </c>
      <c r="AD754" s="114">
        <f t="shared" si="95"/>
        <v>1.34135E-2</v>
      </c>
      <c r="AF754" s="115"/>
    </row>
    <row r="755" spans="10:32" x14ac:dyDescent="0.25">
      <c r="J755" s="73"/>
      <c r="K755" s="108"/>
      <c r="AC755" s="113">
        <f t="shared" si="94"/>
        <v>45309</v>
      </c>
      <c r="AD755" s="114">
        <f t="shared" si="95"/>
        <v>1.34135E-2</v>
      </c>
      <c r="AF755" s="115"/>
    </row>
    <row r="756" spans="10:32" x14ac:dyDescent="0.25">
      <c r="J756" s="73"/>
      <c r="K756" s="108"/>
      <c r="AC756" s="113">
        <f t="shared" si="94"/>
        <v>45310</v>
      </c>
      <c r="AD756" s="114">
        <f t="shared" si="95"/>
        <v>1.34135E-2</v>
      </c>
      <c r="AF756" s="115"/>
    </row>
    <row r="757" spans="10:32" x14ac:dyDescent="0.25">
      <c r="J757" s="73"/>
      <c r="K757" s="108"/>
      <c r="AC757" s="113">
        <f t="shared" si="94"/>
        <v>45311</v>
      </c>
      <c r="AD757" s="114">
        <f t="shared" si="95"/>
        <v>1.34135E-2</v>
      </c>
      <c r="AF757" s="115"/>
    </row>
    <row r="758" spans="10:32" x14ac:dyDescent="0.25">
      <c r="J758" s="73"/>
      <c r="K758" s="108"/>
      <c r="AC758" s="113">
        <f t="shared" si="94"/>
        <v>45312</v>
      </c>
      <c r="AD758" s="114">
        <f t="shared" si="95"/>
        <v>1.34135E-2</v>
      </c>
      <c r="AF758" s="115"/>
    </row>
    <row r="759" spans="10:32" x14ac:dyDescent="0.25">
      <c r="J759" s="73"/>
      <c r="K759" s="108"/>
      <c r="AC759" s="113">
        <f t="shared" si="94"/>
        <v>45313</v>
      </c>
      <c r="AD759" s="114">
        <f t="shared" si="95"/>
        <v>1.34135E-2</v>
      </c>
      <c r="AF759" s="115"/>
    </row>
    <row r="760" spans="10:32" x14ac:dyDescent="0.25">
      <c r="J760" s="73"/>
      <c r="K760" s="108"/>
      <c r="AC760" s="113">
        <f t="shared" si="94"/>
        <v>45314</v>
      </c>
      <c r="AD760" s="114">
        <f t="shared" si="95"/>
        <v>1.34135E-2</v>
      </c>
      <c r="AF760" s="115"/>
    </row>
    <row r="761" spans="10:32" x14ac:dyDescent="0.25">
      <c r="J761" s="73"/>
      <c r="K761" s="108"/>
      <c r="AC761" s="113">
        <f t="shared" si="94"/>
        <v>45315</v>
      </c>
      <c r="AD761" s="114">
        <f t="shared" si="95"/>
        <v>1.34135E-2</v>
      </c>
      <c r="AF761" s="115"/>
    </row>
    <row r="762" spans="10:32" x14ac:dyDescent="0.25">
      <c r="J762" s="73"/>
      <c r="K762" s="108"/>
      <c r="AC762" s="113">
        <f t="shared" si="94"/>
        <v>45316</v>
      </c>
      <c r="AD762" s="114">
        <f t="shared" si="95"/>
        <v>1.34135E-2</v>
      </c>
      <c r="AF762" s="115"/>
    </row>
    <row r="763" spans="10:32" x14ac:dyDescent="0.25">
      <c r="J763" s="73"/>
      <c r="K763" s="108"/>
      <c r="AC763" s="113">
        <f t="shared" si="94"/>
        <v>45317</v>
      </c>
      <c r="AD763" s="114">
        <f t="shared" si="95"/>
        <v>1.37246E-2</v>
      </c>
      <c r="AF763" s="115"/>
    </row>
    <row r="764" spans="10:32" x14ac:dyDescent="0.25">
      <c r="J764" s="73"/>
      <c r="K764" s="108"/>
      <c r="AC764" s="113">
        <f t="shared" si="94"/>
        <v>45318</v>
      </c>
      <c r="AD764" s="114">
        <f t="shared" si="95"/>
        <v>1.37246E-2</v>
      </c>
      <c r="AF764" s="115"/>
    </row>
    <row r="765" spans="10:32" x14ac:dyDescent="0.25">
      <c r="J765" s="73"/>
      <c r="K765" s="108"/>
      <c r="AC765" s="113">
        <f t="shared" si="94"/>
        <v>45319</v>
      </c>
      <c r="AD765" s="114">
        <f t="shared" si="95"/>
        <v>1.37246E-2</v>
      </c>
      <c r="AF765" s="115"/>
    </row>
    <row r="766" spans="10:32" x14ac:dyDescent="0.25">
      <c r="J766" s="73"/>
      <c r="K766" s="108"/>
      <c r="AC766" s="113">
        <f t="shared" si="94"/>
        <v>45320</v>
      </c>
      <c r="AD766" s="114">
        <f t="shared" si="95"/>
        <v>1.37246E-2</v>
      </c>
      <c r="AF766" s="115"/>
    </row>
    <row r="767" spans="10:32" x14ac:dyDescent="0.25">
      <c r="J767" s="73"/>
      <c r="K767" s="108"/>
      <c r="AC767" s="113">
        <f t="shared" si="94"/>
        <v>45321</v>
      </c>
      <c r="AD767" s="114">
        <f t="shared" si="95"/>
        <v>1.37246E-2</v>
      </c>
      <c r="AF767" s="115"/>
    </row>
    <row r="768" spans="10:32" x14ac:dyDescent="0.25">
      <c r="J768" s="73"/>
      <c r="K768" s="108"/>
      <c r="AC768" s="113">
        <f t="shared" si="94"/>
        <v>45322</v>
      </c>
      <c r="AD768" s="114">
        <f t="shared" si="95"/>
        <v>1.37246E-2</v>
      </c>
      <c r="AF768" s="115"/>
    </row>
    <row r="769" spans="10:32" x14ac:dyDescent="0.25">
      <c r="J769" s="73"/>
      <c r="K769" s="108"/>
      <c r="AC769" s="113">
        <f t="shared" si="94"/>
        <v>45323</v>
      </c>
      <c r="AD769" s="114">
        <f t="shared" si="95"/>
        <v>1.37246E-2</v>
      </c>
      <c r="AF769" s="115"/>
    </row>
    <row r="770" spans="10:32" x14ac:dyDescent="0.25">
      <c r="J770" s="73"/>
      <c r="K770" s="108"/>
      <c r="AC770" s="113">
        <f t="shared" si="94"/>
        <v>45324</v>
      </c>
      <c r="AD770" s="114">
        <f t="shared" si="95"/>
        <v>1.37246E-2</v>
      </c>
      <c r="AF770" s="115"/>
    </row>
    <row r="771" spans="10:32" x14ac:dyDescent="0.25">
      <c r="J771" s="73"/>
      <c r="K771" s="108"/>
      <c r="AC771" s="113">
        <f t="shared" si="94"/>
        <v>45325</v>
      </c>
      <c r="AD771" s="114">
        <f t="shared" si="95"/>
        <v>1.37246E-2</v>
      </c>
      <c r="AF771" s="115"/>
    </row>
    <row r="772" spans="10:32" x14ac:dyDescent="0.25">
      <c r="J772" s="73"/>
      <c r="K772" s="108"/>
      <c r="AC772" s="113">
        <f t="shared" si="94"/>
        <v>45326</v>
      </c>
      <c r="AD772" s="114">
        <f t="shared" si="95"/>
        <v>1.37246E-2</v>
      </c>
      <c r="AF772" s="115"/>
    </row>
    <row r="773" spans="10:32" x14ac:dyDescent="0.25">
      <c r="J773" s="73"/>
      <c r="K773" s="108"/>
      <c r="AC773" s="113">
        <f t="shared" si="94"/>
        <v>45327</v>
      </c>
      <c r="AD773" s="114">
        <f t="shared" si="95"/>
        <v>1.37246E-2</v>
      </c>
      <c r="AF773" s="115"/>
    </row>
    <row r="774" spans="10:32" x14ac:dyDescent="0.25">
      <c r="J774" s="73"/>
      <c r="K774" s="108"/>
      <c r="AC774" s="113">
        <f t="shared" si="94"/>
        <v>45328</v>
      </c>
      <c r="AD774" s="114">
        <f t="shared" si="95"/>
        <v>1.37246E-2</v>
      </c>
      <c r="AF774" s="115"/>
    </row>
    <row r="775" spans="10:32" x14ac:dyDescent="0.25">
      <c r="J775" s="73"/>
      <c r="K775" s="108"/>
      <c r="AC775" s="113">
        <f t="shared" si="94"/>
        <v>45329</v>
      </c>
      <c r="AD775" s="114">
        <f t="shared" si="95"/>
        <v>1.37246E-2</v>
      </c>
      <c r="AF775" s="115"/>
    </row>
    <row r="776" spans="10:32" x14ac:dyDescent="0.25">
      <c r="J776" s="73"/>
      <c r="K776" s="108"/>
      <c r="AC776" s="113">
        <f t="shared" ref="AC776:AC839" si="96">AC775+1</f>
        <v>45330</v>
      </c>
      <c r="AD776" s="114">
        <f t="shared" ref="AD776:AD839" si="97">_xlfn.IFNA(VLOOKUP(AC776,J:K,2,FALSE)/100,AD775)</f>
        <v>1.37246E-2</v>
      </c>
      <c r="AF776" s="115"/>
    </row>
    <row r="777" spans="10:32" x14ac:dyDescent="0.25">
      <c r="J777" s="73"/>
      <c r="K777" s="108"/>
      <c r="AC777" s="113">
        <f t="shared" si="96"/>
        <v>45331</v>
      </c>
      <c r="AD777" s="114">
        <f t="shared" si="97"/>
        <v>1.37246E-2</v>
      </c>
      <c r="AF777" s="115"/>
    </row>
    <row r="778" spans="10:32" x14ac:dyDescent="0.25">
      <c r="J778" s="73"/>
      <c r="K778" s="108"/>
      <c r="AC778" s="113">
        <f t="shared" si="96"/>
        <v>45332</v>
      </c>
      <c r="AD778" s="114">
        <f t="shared" si="97"/>
        <v>1.37246E-2</v>
      </c>
      <c r="AF778" s="115"/>
    </row>
    <row r="779" spans="10:32" x14ac:dyDescent="0.25">
      <c r="J779" s="73"/>
      <c r="K779" s="108"/>
      <c r="AC779" s="113">
        <f t="shared" si="96"/>
        <v>45333</v>
      </c>
      <c r="AD779" s="114">
        <f t="shared" si="97"/>
        <v>1.37246E-2</v>
      </c>
      <c r="AF779" s="115"/>
    </row>
    <row r="780" spans="10:32" x14ac:dyDescent="0.25">
      <c r="J780" s="73"/>
      <c r="K780" s="108"/>
      <c r="AC780" s="113">
        <f t="shared" si="96"/>
        <v>45334</v>
      </c>
      <c r="AD780" s="114">
        <f t="shared" si="97"/>
        <v>1.37246E-2</v>
      </c>
      <c r="AF780" s="115"/>
    </row>
    <row r="781" spans="10:32" x14ac:dyDescent="0.25">
      <c r="J781" s="73"/>
      <c r="K781" s="108"/>
      <c r="AC781" s="113">
        <f t="shared" si="96"/>
        <v>45335</v>
      </c>
      <c r="AD781" s="114">
        <f t="shared" si="97"/>
        <v>1.37246E-2</v>
      </c>
      <c r="AF781" s="115"/>
    </row>
    <row r="782" spans="10:32" x14ac:dyDescent="0.25">
      <c r="J782" s="73"/>
      <c r="K782" s="108"/>
      <c r="AC782" s="113">
        <f t="shared" si="96"/>
        <v>45336</v>
      </c>
      <c r="AD782" s="114">
        <f t="shared" si="97"/>
        <v>1.37246E-2</v>
      </c>
      <c r="AF782" s="115"/>
    </row>
    <row r="783" spans="10:32" x14ac:dyDescent="0.25">
      <c r="J783" s="73"/>
      <c r="K783" s="108"/>
      <c r="AC783" s="113">
        <f t="shared" si="96"/>
        <v>45337</v>
      </c>
      <c r="AD783" s="114">
        <f t="shared" si="97"/>
        <v>1.37246E-2</v>
      </c>
      <c r="AF783" s="115"/>
    </row>
    <row r="784" spans="10:32" x14ac:dyDescent="0.25">
      <c r="J784" s="73"/>
      <c r="K784" s="108"/>
      <c r="AC784" s="113">
        <f t="shared" si="96"/>
        <v>45338</v>
      </c>
      <c r="AD784" s="114">
        <f t="shared" si="97"/>
        <v>1.37246E-2</v>
      </c>
      <c r="AF784" s="115"/>
    </row>
    <row r="785" spans="10:32" x14ac:dyDescent="0.25">
      <c r="J785" s="73"/>
      <c r="K785" s="108"/>
      <c r="AC785" s="113">
        <f t="shared" si="96"/>
        <v>45339</v>
      </c>
      <c r="AD785" s="114">
        <f t="shared" si="97"/>
        <v>1.37246E-2</v>
      </c>
      <c r="AF785" s="115"/>
    </row>
    <row r="786" spans="10:32" x14ac:dyDescent="0.25">
      <c r="J786" s="73"/>
      <c r="K786" s="108"/>
      <c r="AC786" s="113">
        <f t="shared" si="96"/>
        <v>45340</v>
      </c>
      <c r="AD786" s="114">
        <f t="shared" si="97"/>
        <v>1.37246E-2</v>
      </c>
      <c r="AF786" s="115"/>
    </row>
    <row r="787" spans="10:32" x14ac:dyDescent="0.25">
      <c r="J787" s="73"/>
      <c r="K787" s="108"/>
      <c r="AC787" s="113">
        <f t="shared" si="96"/>
        <v>45341</v>
      </c>
      <c r="AD787" s="114">
        <f t="shared" si="97"/>
        <v>1.37246E-2</v>
      </c>
      <c r="AF787" s="115"/>
    </row>
    <row r="788" spans="10:32" x14ac:dyDescent="0.25">
      <c r="J788" s="73"/>
      <c r="K788" s="108"/>
      <c r="AC788" s="113">
        <f t="shared" si="96"/>
        <v>45342</v>
      </c>
      <c r="AD788" s="114">
        <f t="shared" si="97"/>
        <v>1.37246E-2</v>
      </c>
      <c r="AF788" s="115"/>
    </row>
    <row r="789" spans="10:32" x14ac:dyDescent="0.25">
      <c r="J789" s="73"/>
      <c r="K789" s="108"/>
      <c r="AC789" s="113">
        <f t="shared" si="96"/>
        <v>45343</v>
      </c>
      <c r="AD789" s="114">
        <f t="shared" si="97"/>
        <v>1.37246E-2</v>
      </c>
      <c r="AF789" s="115"/>
    </row>
    <row r="790" spans="10:32" x14ac:dyDescent="0.25">
      <c r="J790" s="73"/>
      <c r="K790" s="108"/>
      <c r="AC790" s="113">
        <f t="shared" si="96"/>
        <v>45344</v>
      </c>
      <c r="AD790" s="114">
        <f t="shared" si="97"/>
        <v>1.37246E-2</v>
      </c>
      <c r="AF790" s="115"/>
    </row>
    <row r="791" spans="10:32" x14ac:dyDescent="0.25">
      <c r="J791" s="73"/>
      <c r="K791" s="108"/>
      <c r="AC791" s="113">
        <f t="shared" si="96"/>
        <v>45345</v>
      </c>
      <c r="AD791" s="114">
        <f t="shared" si="97"/>
        <v>1.37246E-2</v>
      </c>
      <c r="AF791" s="115"/>
    </row>
    <row r="792" spans="10:32" x14ac:dyDescent="0.25">
      <c r="J792" s="73"/>
      <c r="K792" s="108"/>
      <c r="AC792" s="113">
        <f t="shared" si="96"/>
        <v>45346</v>
      </c>
      <c r="AD792" s="114">
        <f t="shared" si="97"/>
        <v>1.37246E-2</v>
      </c>
      <c r="AF792" s="115"/>
    </row>
    <row r="793" spans="10:32" x14ac:dyDescent="0.25">
      <c r="J793" s="73"/>
      <c r="K793" s="108"/>
      <c r="AC793" s="113">
        <f t="shared" si="96"/>
        <v>45347</v>
      </c>
      <c r="AD793" s="114">
        <f t="shared" si="97"/>
        <v>1.37246E-2</v>
      </c>
      <c r="AF793" s="115"/>
    </row>
    <row r="794" spans="10:32" x14ac:dyDescent="0.25">
      <c r="J794" s="73"/>
      <c r="K794" s="108"/>
      <c r="AC794" s="113">
        <f t="shared" si="96"/>
        <v>45348</v>
      </c>
      <c r="AD794" s="114">
        <f t="shared" si="97"/>
        <v>1.37246E-2</v>
      </c>
      <c r="AF794" s="115"/>
    </row>
    <row r="795" spans="10:32" x14ac:dyDescent="0.25">
      <c r="J795" s="73"/>
      <c r="K795" s="108"/>
      <c r="AC795" s="113">
        <f t="shared" si="96"/>
        <v>45349</v>
      </c>
      <c r="AD795" s="114">
        <f t="shared" si="97"/>
        <v>1.3724099999999999E-2</v>
      </c>
      <c r="AF795" s="115"/>
    </row>
    <row r="796" spans="10:32" x14ac:dyDescent="0.25">
      <c r="J796" s="73"/>
      <c r="K796" s="108"/>
      <c r="AC796" s="113">
        <f t="shared" si="96"/>
        <v>45350</v>
      </c>
      <c r="AD796" s="114">
        <f t="shared" si="97"/>
        <v>1.3724099999999999E-2</v>
      </c>
      <c r="AF796" s="115"/>
    </row>
    <row r="797" spans="10:32" x14ac:dyDescent="0.25">
      <c r="J797" s="73"/>
      <c r="K797" s="108"/>
      <c r="AC797" s="113">
        <f t="shared" si="96"/>
        <v>45351</v>
      </c>
      <c r="AD797" s="114">
        <f t="shared" si="97"/>
        <v>1.3724099999999999E-2</v>
      </c>
      <c r="AF797" s="115"/>
    </row>
    <row r="798" spans="10:32" x14ac:dyDescent="0.25">
      <c r="J798" s="73"/>
      <c r="K798" s="108"/>
      <c r="AC798" s="113">
        <f t="shared" si="96"/>
        <v>45352</v>
      </c>
      <c r="AD798" s="114">
        <f t="shared" si="97"/>
        <v>1.3724099999999999E-2</v>
      </c>
      <c r="AF798" s="115"/>
    </row>
    <row r="799" spans="10:32" x14ac:dyDescent="0.25">
      <c r="J799" s="73"/>
      <c r="K799" s="108"/>
      <c r="AC799" s="113">
        <f t="shared" si="96"/>
        <v>45353</v>
      </c>
      <c r="AD799" s="114">
        <f t="shared" si="97"/>
        <v>1.3724099999999999E-2</v>
      </c>
      <c r="AF799" s="115"/>
    </row>
    <row r="800" spans="10:32" x14ac:dyDescent="0.25">
      <c r="J800" s="73"/>
      <c r="K800" s="108"/>
      <c r="AC800" s="113">
        <f t="shared" si="96"/>
        <v>45354</v>
      </c>
      <c r="AD800" s="114">
        <f t="shared" si="97"/>
        <v>1.3724099999999999E-2</v>
      </c>
      <c r="AF800" s="115"/>
    </row>
    <row r="801" spans="10:32" x14ac:dyDescent="0.25">
      <c r="J801" s="73"/>
      <c r="K801" s="108"/>
      <c r="AC801" s="113">
        <f t="shared" si="96"/>
        <v>45355</v>
      </c>
      <c r="AD801" s="114">
        <f t="shared" si="97"/>
        <v>1.3724099999999999E-2</v>
      </c>
      <c r="AF801" s="115"/>
    </row>
    <row r="802" spans="10:32" x14ac:dyDescent="0.25">
      <c r="J802" s="73"/>
      <c r="K802" s="108"/>
      <c r="AC802" s="113">
        <f t="shared" si="96"/>
        <v>45356</v>
      </c>
      <c r="AD802" s="114">
        <f t="shared" si="97"/>
        <v>1.3724099999999999E-2</v>
      </c>
      <c r="AF802" s="115"/>
    </row>
    <row r="803" spans="10:32" x14ac:dyDescent="0.25">
      <c r="J803" s="73"/>
      <c r="K803" s="108"/>
      <c r="AC803" s="113">
        <f t="shared" si="96"/>
        <v>45357</v>
      </c>
      <c r="AD803" s="114">
        <f t="shared" si="97"/>
        <v>1.3724099999999999E-2</v>
      </c>
      <c r="AF803" s="115"/>
    </row>
    <row r="804" spans="10:32" x14ac:dyDescent="0.25">
      <c r="J804" s="73"/>
      <c r="K804" s="108"/>
      <c r="AC804" s="113">
        <f t="shared" si="96"/>
        <v>45358</v>
      </c>
      <c r="AD804" s="114">
        <f t="shared" si="97"/>
        <v>1.3724099999999999E-2</v>
      </c>
      <c r="AF804" s="115"/>
    </row>
    <row r="805" spans="10:32" x14ac:dyDescent="0.25">
      <c r="J805" s="73"/>
      <c r="K805" s="108"/>
      <c r="AC805" s="113">
        <f t="shared" si="96"/>
        <v>45359</v>
      </c>
      <c r="AD805" s="114">
        <f t="shared" si="97"/>
        <v>1.3724099999999999E-2</v>
      </c>
      <c r="AF805" s="115"/>
    </row>
    <row r="806" spans="10:32" x14ac:dyDescent="0.25">
      <c r="J806" s="73"/>
      <c r="K806" s="108"/>
      <c r="AC806" s="113">
        <f t="shared" si="96"/>
        <v>45360</v>
      </c>
      <c r="AD806" s="114">
        <f t="shared" si="97"/>
        <v>1.3724099999999999E-2</v>
      </c>
      <c r="AF806" s="115"/>
    </row>
    <row r="807" spans="10:32" x14ac:dyDescent="0.25">
      <c r="J807" s="73"/>
      <c r="K807" s="108"/>
      <c r="AC807" s="113">
        <f t="shared" si="96"/>
        <v>45361</v>
      </c>
      <c r="AD807" s="114">
        <f t="shared" si="97"/>
        <v>1.3724099999999999E-2</v>
      </c>
      <c r="AF807" s="115"/>
    </row>
    <row r="808" spans="10:32" x14ac:dyDescent="0.25">
      <c r="J808" s="73"/>
      <c r="K808" s="108"/>
      <c r="AC808" s="113">
        <f t="shared" si="96"/>
        <v>45362</v>
      </c>
      <c r="AD808" s="114">
        <f t="shared" si="97"/>
        <v>1.3724099999999999E-2</v>
      </c>
      <c r="AF808" s="115"/>
    </row>
    <row r="809" spans="10:32" x14ac:dyDescent="0.25">
      <c r="J809" s="73"/>
      <c r="K809" s="108"/>
      <c r="AC809" s="113">
        <f t="shared" si="96"/>
        <v>45363</v>
      </c>
      <c r="AD809" s="114">
        <f t="shared" si="97"/>
        <v>1.3724099999999999E-2</v>
      </c>
      <c r="AF809" s="115"/>
    </row>
    <row r="810" spans="10:32" x14ac:dyDescent="0.25">
      <c r="J810" s="73"/>
      <c r="K810" s="108"/>
      <c r="AC810" s="113">
        <f t="shared" si="96"/>
        <v>45364</v>
      </c>
      <c r="AD810" s="114">
        <f t="shared" si="97"/>
        <v>1.3724099999999999E-2</v>
      </c>
      <c r="AF810" s="115"/>
    </row>
    <row r="811" spans="10:32" x14ac:dyDescent="0.25">
      <c r="J811" s="73"/>
      <c r="K811" s="108"/>
      <c r="AC811" s="113">
        <f t="shared" si="96"/>
        <v>45365</v>
      </c>
      <c r="AD811" s="114">
        <f t="shared" si="97"/>
        <v>1.3724099999999999E-2</v>
      </c>
      <c r="AF811" s="115"/>
    </row>
    <row r="812" spans="10:32" x14ac:dyDescent="0.25">
      <c r="J812" s="73"/>
      <c r="K812" s="108"/>
      <c r="AC812" s="113">
        <f t="shared" si="96"/>
        <v>45366</v>
      </c>
      <c r="AD812" s="114">
        <f t="shared" si="97"/>
        <v>1.3724099999999999E-2</v>
      </c>
      <c r="AF812" s="115"/>
    </row>
    <row r="813" spans="10:32" x14ac:dyDescent="0.25">
      <c r="J813" s="73"/>
      <c r="K813" s="108"/>
      <c r="AC813" s="113">
        <f t="shared" si="96"/>
        <v>45367</v>
      </c>
      <c r="AD813" s="114">
        <f t="shared" si="97"/>
        <v>1.3724099999999999E-2</v>
      </c>
      <c r="AF813" s="115"/>
    </row>
    <row r="814" spans="10:32" x14ac:dyDescent="0.25">
      <c r="J814" s="73"/>
      <c r="K814" s="108"/>
      <c r="AC814" s="113">
        <f t="shared" si="96"/>
        <v>45368</v>
      </c>
      <c r="AD814" s="114">
        <f t="shared" si="97"/>
        <v>1.3724099999999999E-2</v>
      </c>
      <c r="AF814" s="115"/>
    </row>
    <row r="815" spans="10:32" x14ac:dyDescent="0.25">
      <c r="J815" s="73"/>
      <c r="K815" s="108"/>
      <c r="AC815" s="113">
        <f t="shared" si="96"/>
        <v>45369</v>
      </c>
      <c r="AD815" s="114">
        <f t="shared" si="97"/>
        <v>1.3724099999999999E-2</v>
      </c>
      <c r="AF815" s="115"/>
    </row>
    <row r="816" spans="10:32" x14ac:dyDescent="0.25">
      <c r="J816" s="73"/>
      <c r="K816" s="108"/>
      <c r="AC816" s="113">
        <f t="shared" si="96"/>
        <v>45370</v>
      </c>
      <c r="AD816" s="114">
        <f t="shared" si="97"/>
        <v>1.3724099999999999E-2</v>
      </c>
      <c r="AF816" s="115"/>
    </row>
    <row r="817" spans="10:32" x14ac:dyDescent="0.25">
      <c r="J817" s="73"/>
      <c r="K817" s="108"/>
      <c r="AC817" s="113">
        <f t="shared" si="96"/>
        <v>45371</v>
      </c>
      <c r="AD817" s="114">
        <f t="shared" si="97"/>
        <v>1.3724099999999999E-2</v>
      </c>
      <c r="AF817" s="115"/>
    </row>
    <row r="818" spans="10:32" x14ac:dyDescent="0.25">
      <c r="J818" s="73"/>
      <c r="K818" s="108"/>
      <c r="AC818" s="113">
        <f t="shared" si="96"/>
        <v>45372</v>
      </c>
      <c r="AD818" s="114">
        <f t="shared" si="97"/>
        <v>1.3724099999999999E-2</v>
      </c>
      <c r="AF818" s="115"/>
    </row>
    <row r="819" spans="10:32" x14ac:dyDescent="0.25">
      <c r="J819" s="73"/>
      <c r="K819" s="108"/>
      <c r="AC819" s="113">
        <f t="shared" si="96"/>
        <v>45373</v>
      </c>
      <c r="AD819" s="114">
        <f t="shared" si="97"/>
        <v>1.3724099999999999E-2</v>
      </c>
      <c r="AF819" s="115"/>
    </row>
    <row r="820" spans="10:32" x14ac:dyDescent="0.25">
      <c r="J820" s="73"/>
      <c r="K820" s="108"/>
      <c r="AC820" s="113">
        <f t="shared" si="96"/>
        <v>45374</v>
      </c>
      <c r="AD820" s="114">
        <f t="shared" si="97"/>
        <v>1.3724099999999999E-2</v>
      </c>
      <c r="AF820" s="115"/>
    </row>
    <row r="821" spans="10:32" x14ac:dyDescent="0.25">
      <c r="J821" s="73"/>
      <c r="K821" s="108"/>
      <c r="AC821" s="113">
        <f t="shared" si="96"/>
        <v>45375</v>
      </c>
      <c r="AD821" s="114">
        <f t="shared" si="97"/>
        <v>1.3724099999999999E-2</v>
      </c>
      <c r="AF821" s="115"/>
    </row>
    <row r="822" spans="10:32" x14ac:dyDescent="0.25">
      <c r="J822" s="73"/>
      <c r="K822" s="108"/>
      <c r="AC822" s="113">
        <f t="shared" si="96"/>
        <v>45376</v>
      </c>
      <c r="AD822" s="114">
        <f t="shared" si="97"/>
        <v>1.3724099999999999E-2</v>
      </c>
      <c r="AF822" s="115"/>
    </row>
    <row r="823" spans="10:32" x14ac:dyDescent="0.25">
      <c r="J823" s="73"/>
      <c r="K823" s="108"/>
      <c r="AC823" s="113">
        <f t="shared" si="96"/>
        <v>45377</v>
      </c>
      <c r="AD823" s="114">
        <f t="shared" si="97"/>
        <v>1.3724099999999999E-2</v>
      </c>
      <c r="AF823" s="115"/>
    </row>
    <row r="824" spans="10:32" x14ac:dyDescent="0.25">
      <c r="J824" s="73"/>
      <c r="K824" s="108"/>
      <c r="AC824" s="113">
        <f t="shared" si="96"/>
        <v>45378</v>
      </c>
      <c r="AD824" s="114">
        <f t="shared" si="97"/>
        <v>1.37246E-2</v>
      </c>
      <c r="AF824" s="115"/>
    </row>
    <row r="825" spans="10:32" x14ac:dyDescent="0.25">
      <c r="J825" s="73"/>
      <c r="K825" s="108"/>
      <c r="AC825" s="113">
        <f t="shared" si="96"/>
        <v>45379</v>
      </c>
      <c r="AD825" s="114">
        <f t="shared" si="97"/>
        <v>1.37246E-2</v>
      </c>
      <c r="AF825" s="115"/>
    </row>
    <row r="826" spans="10:32" x14ac:dyDescent="0.25">
      <c r="J826" s="73"/>
      <c r="K826" s="108"/>
      <c r="AC826" s="113">
        <f t="shared" si="96"/>
        <v>45380</v>
      </c>
      <c r="AD826" s="114">
        <f t="shared" si="97"/>
        <v>1.37246E-2</v>
      </c>
      <c r="AF826" s="115"/>
    </row>
    <row r="827" spans="10:32" x14ac:dyDescent="0.25">
      <c r="J827" s="73"/>
      <c r="K827" s="108"/>
      <c r="AC827" s="113">
        <f t="shared" si="96"/>
        <v>45381</v>
      </c>
      <c r="AD827" s="114">
        <f t="shared" si="97"/>
        <v>1.37246E-2</v>
      </c>
      <c r="AF827" s="115"/>
    </row>
    <row r="828" spans="10:32" x14ac:dyDescent="0.25">
      <c r="J828" s="73"/>
      <c r="K828" s="108"/>
      <c r="AC828" s="113">
        <f t="shared" si="96"/>
        <v>45382</v>
      </c>
      <c r="AD828" s="114">
        <f t="shared" si="97"/>
        <v>1.37246E-2</v>
      </c>
      <c r="AF828" s="115"/>
    </row>
    <row r="829" spans="10:32" x14ac:dyDescent="0.25">
      <c r="J829" s="73"/>
      <c r="K829" s="108"/>
      <c r="AC829" s="113">
        <f t="shared" si="96"/>
        <v>45383</v>
      </c>
      <c r="AD829" s="114">
        <f t="shared" si="97"/>
        <v>1.37246E-2</v>
      </c>
      <c r="AF829" s="115"/>
    </row>
    <row r="830" spans="10:32" x14ac:dyDescent="0.25">
      <c r="J830" s="73"/>
      <c r="K830" s="108"/>
      <c r="AC830" s="113">
        <f t="shared" si="96"/>
        <v>45384</v>
      </c>
      <c r="AD830" s="114">
        <f t="shared" si="97"/>
        <v>1.37246E-2</v>
      </c>
      <c r="AF830" s="115"/>
    </row>
    <row r="831" spans="10:32" x14ac:dyDescent="0.25">
      <c r="J831" s="73"/>
      <c r="K831" s="108"/>
      <c r="AC831" s="113">
        <f t="shared" si="96"/>
        <v>45385</v>
      </c>
      <c r="AD831" s="114">
        <f t="shared" si="97"/>
        <v>1.37246E-2</v>
      </c>
      <c r="AF831" s="115"/>
    </row>
    <row r="832" spans="10:32" x14ac:dyDescent="0.25">
      <c r="J832" s="73"/>
      <c r="K832" s="108"/>
      <c r="AC832" s="113">
        <f t="shared" si="96"/>
        <v>45386</v>
      </c>
      <c r="AD832" s="114">
        <f t="shared" si="97"/>
        <v>1.37246E-2</v>
      </c>
      <c r="AF832" s="115"/>
    </row>
    <row r="833" spans="10:32" x14ac:dyDescent="0.25">
      <c r="J833" s="73"/>
      <c r="K833" s="108"/>
      <c r="AC833" s="113">
        <f t="shared" si="96"/>
        <v>45387</v>
      </c>
      <c r="AD833" s="114">
        <f t="shared" si="97"/>
        <v>1.37246E-2</v>
      </c>
      <c r="AF833" s="115"/>
    </row>
    <row r="834" spans="10:32" x14ac:dyDescent="0.25">
      <c r="J834" s="73"/>
      <c r="K834" s="108"/>
      <c r="AC834" s="113">
        <f t="shared" si="96"/>
        <v>45388</v>
      </c>
      <c r="AD834" s="114">
        <f t="shared" si="97"/>
        <v>1.37246E-2</v>
      </c>
      <c r="AF834" s="115"/>
    </row>
    <row r="835" spans="10:32" x14ac:dyDescent="0.25">
      <c r="J835" s="73"/>
      <c r="K835" s="108"/>
      <c r="AC835" s="113">
        <f t="shared" si="96"/>
        <v>45389</v>
      </c>
      <c r="AD835" s="114">
        <f t="shared" si="97"/>
        <v>1.37246E-2</v>
      </c>
      <c r="AF835" s="115"/>
    </row>
    <row r="836" spans="10:32" x14ac:dyDescent="0.25">
      <c r="J836" s="73"/>
      <c r="K836" s="108"/>
      <c r="AC836" s="113">
        <f t="shared" si="96"/>
        <v>45390</v>
      </c>
      <c r="AD836" s="114">
        <f t="shared" si="97"/>
        <v>1.37246E-2</v>
      </c>
      <c r="AF836" s="115"/>
    </row>
    <row r="837" spans="10:32" x14ac:dyDescent="0.25">
      <c r="J837" s="73"/>
      <c r="K837" s="108"/>
      <c r="AC837" s="113">
        <f t="shared" si="96"/>
        <v>45391</v>
      </c>
      <c r="AD837" s="114">
        <f t="shared" si="97"/>
        <v>1.37246E-2</v>
      </c>
      <c r="AF837" s="115"/>
    </row>
    <row r="838" spans="10:32" x14ac:dyDescent="0.25">
      <c r="J838" s="73"/>
      <c r="K838" s="108"/>
      <c r="AC838" s="113">
        <f t="shared" si="96"/>
        <v>45392</v>
      </c>
      <c r="AD838" s="114">
        <f t="shared" si="97"/>
        <v>1.37246E-2</v>
      </c>
      <c r="AF838" s="115"/>
    </row>
    <row r="839" spans="10:32" x14ac:dyDescent="0.25">
      <c r="J839" s="73"/>
      <c r="K839" s="108"/>
      <c r="AC839" s="113">
        <f t="shared" si="96"/>
        <v>45393</v>
      </c>
      <c r="AD839" s="114">
        <f t="shared" si="97"/>
        <v>1.37246E-2</v>
      </c>
      <c r="AF839" s="115"/>
    </row>
    <row r="840" spans="10:32" x14ac:dyDescent="0.25">
      <c r="J840" s="73"/>
      <c r="K840" s="108"/>
      <c r="AC840" s="113">
        <f t="shared" ref="AC840:AC903" si="98">AC839+1</f>
        <v>45394</v>
      </c>
      <c r="AD840" s="114">
        <f t="shared" ref="AD840:AD903" si="99">_xlfn.IFNA(VLOOKUP(AC840,J:K,2,FALSE)/100,AD839)</f>
        <v>1.37246E-2</v>
      </c>
      <c r="AF840" s="115"/>
    </row>
    <row r="841" spans="10:32" x14ac:dyDescent="0.25">
      <c r="J841" s="73"/>
      <c r="K841" s="108"/>
      <c r="AC841" s="113">
        <f t="shared" si="98"/>
        <v>45395</v>
      </c>
      <c r="AD841" s="114">
        <f t="shared" si="99"/>
        <v>1.37246E-2</v>
      </c>
      <c r="AF841" s="115"/>
    </row>
    <row r="842" spans="10:32" x14ac:dyDescent="0.25">
      <c r="J842" s="73"/>
      <c r="K842" s="108"/>
      <c r="AC842" s="113">
        <f t="shared" si="98"/>
        <v>45396</v>
      </c>
      <c r="AD842" s="114">
        <f t="shared" si="99"/>
        <v>1.37246E-2</v>
      </c>
      <c r="AF842" s="115"/>
    </row>
    <row r="843" spans="10:32" x14ac:dyDescent="0.25">
      <c r="J843" s="73"/>
      <c r="K843" s="108"/>
      <c r="AC843" s="113">
        <f t="shared" si="98"/>
        <v>45397</v>
      </c>
      <c r="AD843" s="114">
        <f t="shared" si="99"/>
        <v>1.37246E-2</v>
      </c>
      <c r="AF843" s="115"/>
    </row>
    <row r="844" spans="10:32" x14ac:dyDescent="0.25">
      <c r="J844" s="73"/>
      <c r="K844" s="108"/>
      <c r="AC844" s="113">
        <f t="shared" si="98"/>
        <v>45398</v>
      </c>
      <c r="AD844" s="114">
        <f t="shared" si="99"/>
        <v>1.37246E-2</v>
      </c>
      <c r="AF844" s="115"/>
    </row>
    <row r="845" spans="10:32" x14ac:dyDescent="0.25">
      <c r="J845" s="73"/>
      <c r="K845" s="108"/>
      <c r="AC845" s="113">
        <f t="shared" si="98"/>
        <v>45399</v>
      </c>
      <c r="AD845" s="114">
        <f t="shared" si="99"/>
        <v>1.37246E-2</v>
      </c>
      <c r="AF845" s="115"/>
    </row>
    <row r="846" spans="10:32" x14ac:dyDescent="0.25">
      <c r="J846" s="73"/>
      <c r="K846" s="108"/>
      <c r="AC846" s="113">
        <f t="shared" si="98"/>
        <v>45400</v>
      </c>
      <c r="AD846" s="114">
        <f t="shared" si="99"/>
        <v>1.37246E-2</v>
      </c>
      <c r="AF846" s="115"/>
    </row>
    <row r="847" spans="10:32" x14ac:dyDescent="0.25">
      <c r="J847" s="73"/>
      <c r="K847" s="108"/>
      <c r="AC847" s="113">
        <f t="shared" si="98"/>
        <v>45401</v>
      </c>
      <c r="AD847" s="114">
        <f t="shared" si="99"/>
        <v>1.37246E-2</v>
      </c>
      <c r="AF847" s="115"/>
    </row>
    <row r="848" spans="10:32" x14ac:dyDescent="0.25">
      <c r="J848" s="73"/>
      <c r="K848" s="108"/>
      <c r="AC848" s="113">
        <f t="shared" si="98"/>
        <v>45402</v>
      </c>
      <c r="AD848" s="114">
        <f t="shared" si="99"/>
        <v>1.37246E-2</v>
      </c>
      <c r="AF848" s="115"/>
    </row>
    <row r="849" spans="10:32" x14ac:dyDescent="0.25">
      <c r="J849" s="73"/>
      <c r="K849" s="108"/>
      <c r="AC849" s="113">
        <f t="shared" si="98"/>
        <v>45403</v>
      </c>
      <c r="AD849" s="114">
        <f t="shared" si="99"/>
        <v>1.37246E-2</v>
      </c>
      <c r="AF849" s="115"/>
    </row>
    <row r="850" spans="10:32" x14ac:dyDescent="0.25">
      <c r="J850" s="73"/>
      <c r="K850" s="108"/>
      <c r="AC850" s="113">
        <f t="shared" si="98"/>
        <v>45404</v>
      </c>
      <c r="AD850" s="114">
        <f t="shared" si="99"/>
        <v>1.37246E-2</v>
      </c>
      <c r="AF850" s="115"/>
    </row>
    <row r="851" spans="10:32" x14ac:dyDescent="0.25">
      <c r="J851" s="73"/>
      <c r="K851" s="108"/>
      <c r="AC851" s="113">
        <f t="shared" si="98"/>
        <v>45405</v>
      </c>
      <c r="AD851" s="114">
        <f t="shared" si="99"/>
        <v>1.37246E-2</v>
      </c>
      <c r="AF851" s="115"/>
    </row>
    <row r="852" spans="10:32" x14ac:dyDescent="0.25">
      <c r="J852" s="73"/>
      <c r="K852" s="108"/>
      <c r="AC852" s="113">
        <f t="shared" si="98"/>
        <v>45406</v>
      </c>
      <c r="AD852" s="114">
        <f t="shared" si="99"/>
        <v>1.37246E-2</v>
      </c>
      <c r="AF852" s="115"/>
    </row>
    <row r="853" spans="10:32" x14ac:dyDescent="0.25">
      <c r="J853" s="73"/>
      <c r="K853" s="108"/>
      <c r="AC853" s="113">
        <f t="shared" si="98"/>
        <v>45407</v>
      </c>
      <c r="AD853" s="114">
        <f t="shared" si="99"/>
        <v>1.37246E-2</v>
      </c>
      <c r="AF853" s="115"/>
    </row>
    <row r="854" spans="10:32" x14ac:dyDescent="0.25">
      <c r="J854" s="73"/>
      <c r="K854" s="108"/>
      <c r="AC854" s="113">
        <f t="shared" si="98"/>
        <v>45408</v>
      </c>
      <c r="AD854" s="114">
        <f t="shared" si="99"/>
        <v>1.37249E-2</v>
      </c>
      <c r="AF854" s="115"/>
    </row>
    <row r="855" spans="10:32" x14ac:dyDescent="0.25">
      <c r="J855" s="73"/>
      <c r="K855" s="108"/>
      <c r="AC855" s="113">
        <f t="shared" si="98"/>
        <v>45409</v>
      </c>
      <c r="AD855" s="114">
        <f t="shared" si="99"/>
        <v>1.37249E-2</v>
      </c>
      <c r="AF855" s="115"/>
    </row>
    <row r="856" spans="10:32" x14ac:dyDescent="0.25">
      <c r="J856" s="73"/>
      <c r="K856" s="108"/>
      <c r="AC856" s="113">
        <f t="shared" si="98"/>
        <v>45410</v>
      </c>
      <c r="AD856" s="114">
        <f t="shared" si="99"/>
        <v>1.37249E-2</v>
      </c>
      <c r="AF856" s="115"/>
    </row>
    <row r="857" spans="10:32" x14ac:dyDescent="0.25">
      <c r="J857" s="73"/>
      <c r="K857" s="108"/>
      <c r="AC857" s="113">
        <f t="shared" si="98"/>
        <v>45411</v>
      </c>
      <c r="AD857" s="114">
        <f t="shared" si="99"/>
        <v>1.37249E-2</v>
      </c>
      <c r="AF857" s="115"/>
    </row>
    <row r="858" spans="10:32" x14ac:dyDescent="0.25">
      <c r="J858" s="73"/>
      <c r="K858" s="108"/>
      <c r="AC858" s="113">
        <f t="shared" si="98"/>
        <v>45412</v>
      </c>
      <c r="AD858" s="114">
        <f t="shared" si="99"/>
        <v>1.37249E-2</v>
      </c>
      <c r="AF858" s="115"/>
    </row>
    <row r="859" spans="10:32" x14ac:dyDescent="0.25">
      <c r="J859" s="73"/>
      <c r="K859" s="108"/>
      <c r="AC859" s="113">
        <f t="shared" si="98"/>
        <v>45413</v>
      </c>
      <c r="AD859" s="114">
        <f t="shared" si="99"/>
        <v>1.37249E-2</v>
      </c>
      <c r="AF859" s="115"/>
    </row>
    <row r="860" spans="10:32" x14ac:dyDescent="0.25">
      <c r="J860" s="73"/>
      <c r="K860" s="108"/>
      <c r="AC860" s="113">
        <f t="shared" si="98"/>
        <v>45414</v>
      </c>
      <c r="AD860" s="114">
        <f t="shared" si="99"/>
        <v>1.37249E-2</v>
      </c>
      <c r="AF860" s="115"/>
    </row>
    <row r="861" spans="10:32" x14ac:dyDescent="0.25">
      <c r="J861" s="73"/>
      <c r="K861" s="108"/>
      <c r="AC861" s="113">
        <f t="shared" si="98"/>
        <v>45415</v>
      </c>
      <c r="AD861" s="114">
        <f t="shared" si="99"/>
        <v>1.37249E-2</v>
      </c>
      <c r="AF861" s="115"/>
    </row>
    <row r="862" spans="10:32" x14ac:dyDescent="0.25">
      <c r="J862" s="73"/>
      <c r="K862" s="108"/>
      <c r="AC862" s="113">
        <f t="shared" si="98"/>
        <v>45416</v>
      </c>
      <c r="AD862" s="114">
        <f t="shared" si="99"/>
        <v>1.37249E-2</v>
      </c>
      <c r="AF862" s="115"/>
    </row>
    <row r="863" spans="10:32" x14ac:dyDescent="0.25">
      <c r="J863" s="73"/>
      <c r="K863" s="108"/>
      <c r="AC863" s="113">
        <f t="shared" si="98"/>
        <v>45417</v>
      </c>
      <c r="AD863" s="114">
        <f t="shared" si="99"/>
        <v>1.37249E-2</v>
      </c>
      <c r="AF863" s="115"/>
    </row>
    <row r="864" spans="10:32" x14ac:dyDescent="0.25">
      <c r="J864" s="73"/>
      <c r="K864" s="108"/>
      <c r="AC864" s="113">
        <f t="shared" si="98"/>
        <v>45418</v>
      </c>
      <c r="AD864" s="114">
        <f t="shared" si="99"/>
        <v>1.37249E-2</v>
      </c>
      <c r="AF864" s="115"/>
    </row>
    <row r="865" spans="10:32" x14ac:dyDescent="0.25">
      <c r="J865" s="73"/>
      <c r="K865" s="108"/>
      <c r="AC865" s="113">
        <f t="shared" si="98"/>
        <v>45419</v>
      </c>
      <c r="AD865" s="114">
        <f t="shared" si="99"/>
        <v>1.37249E-2</v>
      </c>
      <c r="AF865" s="115"/>
    </row>
    <row r="866" spans="10:32" x14ac:dyDescent="0.25">
      <c r="J866" s="73"/>
      <c r="K866" s="108"/>
      <c r="AC866" s="113">
        <f t="shared" si="98"/>
        <v>45420</v>
      </c>
      <c r="AD866" s="114">
        <f t="shared" si="99"/>
        <v>1.37249E-2</v>
      </c>
      <c r="AF866" s="115"/>
    </row>
    <row r="867" spans="10:32" x14ac:dyDescent="0.25">
      <c r="J867" s="73"/>
      <c r="K867" s="108"/>
      <c r="AC867" s="113">
        <f t="shared" si="98"/>
        <v>45421</v>
      </c>
      <c r="AD867" s="114">
        <f t="shared" si="99"/>
        <v>1.37249E-2</v>
      </c>
      <c r="AF867" s="115"/>
    </row>
    <row r="868" spans="10:32" x14ac:dyDescent="0.25">
      <c r="J868" s="73"/>
      <c r="K868" s="108"/>
      <c r="AC868" s="113">
        <f t="shared" si="98"/>
        <v>45422</v>
      </c>
      <c r="AD868" s="114">
        <f t="shared" si="99"/>
        <v>1.37249E-2</v>
      </c>
      <c r="AF868" s="115"/>
    </row>
    <row r="869" spans="10:32" x14ac:dyDescent="0.25">
      <c r="J869" s="73"/>
      <c r="K869" s="108"/>
      <c r="AC869" s="113">
        <f t="shared" si="98"/>
        <v>45423</v>
      </c>
      <c r="AD869" s="114">
        <f t="shared" si="99"/>
        <v>1.37249E-2</v>
      </c>
      <c r="AF869" s="115"/>
    </row>
    <row r="870" spans="10:32" x14ac:dyDescent="0.25">
      <c r="J870" s="73"/>
      <c r="K870" s="108"/>
      <c r="AC870" s="113">
        <f t="shared" si="98"/>
        <v>45424</v>
      </c>
      <c r="AD870" s="114">
        <f t="shared" si="99"/>
        <v>1.37249E-2</v>
      </c>
      <c r="AF870" s="115"/>
    </row>
    <row r="871" spans="10:32" x14ac:dyDescent="0.25">
      <c r="J871" s="73"/>
      <c r="K871" s="108"/>
      <c r="AC871" s="113">
        <f t="shared" si="98"/>
        <v>45425</v>
      </c>
      <c r="AD871" s="114">
        <f t="shared" si="99"/>
        <v>1.37249E-2</v>
      </c>
      <c r="AF871" s="115"/>
    </row>
    <row r="872" spans="10:32" x14ac:dyDescent="0.25">
      <c r="J872" s="73"/>
      <c r="K872" s="108"/>
      <c r="AC872" s="113">
        <f t="shared" si="98"/>
        <v>45426</v>
      </c>
      <c r="AD872" s="114">
        <f t="shared" si="99"/>
        <v>1.37249E-2</v>
      </c>
      <c r="AF872" s="115"/>
    </row>
    <row r="873" spans="10:32" x14ac:dyDescent="0.25">
      <c r="J873" s="73"/>
      <c r="K873" s="108"/>
      <c r="AC873" s="113">
        <f t="shared" si="98"/>
        <v>45427</v>
      </c>
      <c r="AD873" s="114">
        <f t="shared" si="99"/>
        <v>1.37249E-2</v>
      </c>
      <c r="AF873" s="115"/>
    </row>
    <row r="874" spans="10:32" x14ac:dyDescent="0.25">
      <c r="J874" s="73"/>
      <c r="K874" s="108"/>
      <c r="AC874" s="113">
        <f t="shared" si="98"/>
        <v>45428</v>
      </c>
      <c r="AD874" s="114">
        <f t="shared" si="99"/>
        <v>1.37249E-2</v>
      </c>
      <c r="AF874" s="115"/>
    </row>
    <row r="875" spans="10:32" x14ac:dyDescent="0.25">
      <c r="J875" s="73"/>
      <c r="K875" s="108"/>
      <c r="AC875" s="113">
        <f t="shared" si="98"/>
        <v>45429</v>
      </c>
      <c r="AD875" s="114">
        <f t="shared" si="99"/>
        <v>1.37249E-2</v>
      </c>
      <c r="AF875" s="115"/>
    </row>
    <row r="876" spans="10:32" x14ac:dyDescent="0.25">
      <c r="J876" s="73"/>
      <c r="K876" s="108"/>
      <c r="AC876" s="113">
        <f t="shared" si="98"/>
        <v>45430</v>
      </c>
      <c r="AD876" s="114">
        <f t="shared" si="99"/>
        <v>1.37249E-2</v>
      </c>
      <c r="AF876" s="115"/>
    </row>
    <row r="877" spans="10:32" x14ac:dyDescent="0.25">
      <c r="J877" s="73"/>
      <c r="K877" s="108"/>
      <c r="AC877" s="113">
        <f t="shared" si="98"/>
        <v>45431</v>
      </c>
      <c r="AD877" s="114">
        <f t="shared" si="99"/>
        <v>1.37249E-2</v>
      </c>
      <c r="AF877" s="115"/>
    </row>
    <row r="878" spans="10:32" x14ac:dyDescent="0.25">
      <c r="J878" s="73"/>
      <c r="K878" s="108"/>
      <c r="AC878" s="113">
        <f t="shared" si="98"/>
        <v>45432</v>
      </c>
      <c r="AD878" s="114">
        <f t="shared" si="99"/>
        <v>1.37249E-2</v>
      </c>
      <c r="AF878" s="115"/>
    </row>
    <row r="879" spans="10:32" x14ac:dyDescent="0.25">
      <c r="J879" s="73"/>
      <c r="K879" s="108"/>
      <c r="AC879" s="113">
        <f t="shared" si="98"/>
        <v>45433</v>
      </c>
      <c r="AD879" s="114">
        <f t="shared" si="99"/>
        <v>1.37249E-2</v>
      </c>
      <c r="AF879" s="115"/>
    </row>
    <row r="880" spans="10:32" x14ac:dyDescent="0.25">
      <c r="J880" s="73"/>
      <c r="K880" s="108"/>
      <c r="AC880" s="113">
        <f t="shared" si="98"/>
        <v>45434</v>
      </c>
      <c r="AD880" s="114">
        <f t="shared" si="99"/>
        <v>1.37249E-2</v>
      </c>
      <c r="AF880" s="115"/>
    </row>
    <row r="881" spans="10:32" x14ac:dyDescent="0.25">
      <c r="J881" s="73"/>
      <c r="K881" s="108"/>
      <c r="AC881" s="113">
        <f t="shared" si="98"/>
        <v>45435</v>
      </c>
      <c r="AD881" s="114">
        <f t="shared" si="99"/>
        <v>1.37249E-2</v>
      </c>
      <c r="AF881" s="115"/>
    </row>
    <row r="882" spans="10:32" x14ac:dyDescent="0.25">
      <c r="J882" s="73"/>
      <c r="K882" s="108"/>
      <c r="AC882" s="113">
        <f t="shared" si="98"/>
        <v>45436</v>
      </c>
      <c r="AD882" s="114">
        <f t="shared" si="99"/>
        <v>1.37249E-2</v>
      </c>
      <c r="AF882" s="115"/>
    </row>
    <row r="883" spans="10:32" x14ac:dyDescent="0.25">
      <c r="J883" s="73"/>
      <c r="K883" s="108"/>
      <c r="AC883" s="113">
        <f t="shared" si="98"/>
        <v>45437</v>
      </c>
      <c r="AD883" s="114">
        <f t="shared" si="99"/>
        <v>1.37249E-2</v>
      </c>
      <c r="AF883" s="115"/>
    </row>
    <row r="884" spans="10:32" x14ac:dyDescent="0.25">
      <c r="J884" s="73"/>
      <c r="K884" s="108"/>
      <c r="AC884" s="113">
        <f t="shared" si="98"/>
        <v>45438</v>
      </c>
      <c r="AD884" s="114">
        <f t="shared" si="99"/>
        <v>1.37249E-2</v>
      </c>
      <c r="AF884" s="115"/>
    </row>
    <row r="885" spans="10:32" x14ac:dyDescent="0.25">
      <c r="J885" s="73"/>
      <c r="K885" s="108"/>
      <c r="AC885" s="113">
        <f t="shared" si="98"/>
        <v>45439</v>
      </c>
      <c r="AD885" s="114">
        <f t="shared" si="99"/>
        <v>1.37249E-2</v>
      </c>
      <c r="AF885" s="115"/>
    </row>
    <row r="886" spans="10:32" x14ac:dyDescent="0.25">
      <c r="J886" s="73"/>
      <c r="K886" s="108"/>
      <c r="AC886" s="113">
        <f t="shared" si="98"/>
        <v>45440</v>
      </c>
      <c r="AD886" s="114">
        <f t="shared" si="99"/>
        <v>1.37243E-2</v>
      </c>
      <c r="AF886" s="115"/>
    </row>
    <row r="887" spans="10:32" x14ac:dyDescent="0.25">
      <c r="J887" s="73"/>
      <c r="K887" s="108"/>
      <c r="AC887" s="113">
        <f t="shared" si="98"/>
        <v>45441</v>
      </c>
      <c r="AD887" s="114">
        <f t="shared" si="99"/>
        <v>1.37243E-2</v>
      </c>
      <c r="AF887" s="115"/>
    </row>
    <row r="888" spans="10:32" x14ac:dyDescent="0.25">
      <c r="J888" s="73"/>
      <c r="K888" s="108"/>
      <c r="AC888" s="113">
        <f t="shared" si="98"/>
        <v>45442</v>
      </c>
      <c r="AD888" s="114">
        <f t="shared" si="99"/>
        <v>1.37243E-2</v>
      </c>
      <c r="AF888" s="115"/>
    </row>
    <row r="889" spans="10:32" x14ac:dyDescent="0.25">
      <c r="J889" s="73"/>
      <c r="K889" s="108"/>
      <c r="AC889" s="113">
        <f t="shared" si="98"/>
        <v>45443</v>
      </c>
      <c r="AD889" s="114">
        <f t="shared" si="99"/>
        <v>1.37243E-2</v>
      </c>
      <c r="AF889" s="115"/>
    </row>
    <row r="890" spans="10:32" x14ac:dyDescent="0.25">
      <c r="J890" s="73"/>
      <c r="K890" s="108"/>
      <c r="AC890" s="113">
        <f t="shared" si="98"/>
        <v>45444</v>
      </c>
      <c r="AD890" s="114">
        <f t="shared" si="99"/>
        <v>1.37243E-2</v>
      </c>
      <c r="AF890" s="115"/>
    </row>
    <row r="891" spans="10:32" x14ac:dyDescent="0.25">
      <c r="J891" s="73"/>
      <c r="K891" s="108"/>
      <c r="AC891" s="113">
        <f t="shared" si="98"/>
        <v>45445</v>
      </c>
      <c r="AD891" s="114">
        <f t="shared" si="99"/>
        <v>1.37243E-2</v>
      </c>
      <c r="AF891" s="115"/>
    </row>
    <row r="892" spans="10:32" x14ac:dyDescent="0.25">
      <c r="J892" s="73"/>
      <c r="K892" s="108"/>
      <c r="AC892" s="113">
        <f t="shared" si="98"/>
        <v>45446</v>
      </c>
      <c r="AD892" s="114">
        <f t="shared" si="99"/>
        <v>1.37243E-2</v>
      </c>
      <c r="AF892" s="115"/>
    </row>
    <row r="893" spans="10:32" x14ac:dyDescent="0.25">
      <c r="J893" s="73"/>
      <c r="K893" s="108"/>
      <c r="AC893" s="113">
        <f t="shared" si="98"/>
        <v>45447</v>
      </c>
      <c r="AD893" s="114">
        <f t="shared" si="99"/>
        <v>1.37243E-2</v>
      </c>
      <c r="AF893" s="115"/>
    </row>
    <row r="894" spans="10:32" x14ac:dyDescent="0.25">
      <c r="J894" s="73"/>
      <c r="K894" s="108"/>
      <c r="AC894" s="113">
        <f t="shared" si="98"/>
        <v>45448</v>
      </c>
      <c r="AD894" s="114">
        <f t="shared" si="99"/>
        <v>1.37243E-2</v>
      </c>
      <c r="AF894" s="115"/>
    </row>
    <row r="895" spans="10:32" x14ac:dyDescent="0.25">
      <c r="J895" s="73"/>
      <c r="K895" s="108"/>
      <c r="AC895" s="113">
        <f t="shared" si="98"/>
        <v>45449</v>
      </c>
      <c r="AD895" s="114">
        <f t="shared" si="99"/>
        <v>1.37243E-2</v>
      </c>
      <c r="AF895" s="115"/>
    </row>
    <row r="896" spans="10:32" x14ac:dyDescent="0.25">
      <c r="J896" s="73"/>
      <c r="K896" s="108"/>
      <c r="AC896" s="113">
        <f t="shared" si="98"/>
        <v>45450</v>
      </c>
      <c r="AD896" s="114">
        <f t="shared" si="99"/>
        <v>1.37243E-2</v>
      </c>
      <c r="AF896" s="115"/>
    </row>
    <row r="897" spans="10:32" x14ac:dyDescent="0.25">
      <c r="J897" s="73"/>
      <c r="K897" s="108"/>
      <c r="AC897" s="113">
        <f t="shared" si="98"/>
        <v>45451</v>
      </c>
      <c r="AD897" s="114">
        <f t="shared" si="99"/>
        <v>1.37243E-2</v>
      </c>
      <c r="AF897" s="115"/>
    </row>
    <row r="898" spans="10:32" x14ac:dyDescent="0.25">
      <c r="J898" s="73"/>
      <c r="K898" s="108"/>
      <c r="AC898" s="113">
        <f t="shared" si="98"/>
        <v>45452</v>
      </c>
      <c r="AD898" s="114">
        <f t="shared" si="99"/>
        <v>1.37243E-2</v>
      </c>
      <c r="AF898" s="115"/>
    </row>
    <row r="899" spans="10:32" x14ac:dyDescent="0.25">
      <c r="J899" s="73"/>
      <c r="K899" s="108"/>
      <c r="AC899" s="113">
        <f t="shared" si="98"/>
        <v>45453</v>
      </c>
      <c r="AD899" s="114">
        <f t="shared" si="99"/>
        <v>1.37243E-2</v>
      </c>
      <c r="AF899" s="115"/>
    </row>
    <row r="900" spans="10:32" x14ac:dyDescent="0.25">
      <c r="J900" s="73"/>
      <c r="K900" s="108"/>
      <c r="AC900" s="113">
        <f t="shared" si="98"/>
        <v>45454</v>
      </c>
      <c r="AD900" s="114">
        <f t="shared" si="99"/>
        <v>1.37243E-2</v>
      </c>
      <c r="AF900" s="115"/>
    </row>
    <row r="901" spans="10:32" x14ac:dyDescent="0.25">
      <c r="J901" s="73"/>
      <c r="K901" s="108"/>
      <c r="AC901" s="113">
        <f t="shared" si="98"/>
        <v>45455</v>
      </c>
      <c r="AD901" s="114">
        <f t="shared" si="99"/>
        <v>1.37243E-2</v>
      </c>
      <c r="AF901" s="115"/>
    </row>
    <row r="902" spans="10:32" x14ac:dyDescent="0.25">
      <c r="J902" s="73"/>
      <c r="K902" s="108"/>
      <c r="AC902" s="113">
        <f t="shared" si="98"/>
        <v>45456</v>
      </c>
      <c r="AD902" s="114">
        <f t="shared" si="99"/>
        <v>1.37243E-2</v>
      </c>
      <c r="AF902" s="115"/>
    </row>
    <row r="903" spans="10:32" x14ac:dyDescent="0.25">
      <c r="J903" s="73"/>
      <c r="K903" s="108"/>
      <c r="AC903" s="113">
        <f t="shared" si="98"/>
        <v>45457</v>
      </c>
      <c r="AD903" s="114">
        <f t="shared" si="99"/>
        <v>1.37243E-2</v>
      </c>
      <c r="AF903" s="115"/>
    </row>
    <row r="904" spans="10:32" x14ac:dyDescent="0.25">
      <c r="J904" s="73"/>
      <c r="K904" s="108"/>
      <c r="AC904" s="113">
        <f t="shared" ref="AC904:AC967" si="100">AC903+1</f>
        <v>45458</v>
      </c>
      <c r="AD904" s="114">
        <f t="shared" ref="AD904:AD967" si="101">_xlfn.IFNA(VLOOKUP(AC904,J:K,2,FALSE)/100,AD903)</f>
        <v>1.37243E-2</v>
      </c>
      <c r="AF904" s="115"/>
    </row>
    <row r="905" spans="10:32" x14ac:dyDescent="0.25">
      <c r="J905" s="73"/>
      <c r="K905" s="108"/>
      <c r="AC905" s="113">
        <f t="shared" si="100"/>
        <v>45459</v>
      </c>
      <c r="AD905" s="114">
        <f t="shared" si="101"/>
        <v>1.37243E-2</v>
      </c>
      <c r="AF905" s="115"/>
    </row>
    <row r="906" spans="10:32" x14ac:dyDescent="0.25">
      <c r="J906" s="73"/>
      <c r="K906" s="108"/>
      <c r="AC906" s="113">
        <f t="shared" si="100"/>
        <v>45460</v>
      </c>
      <c r="AD906" s="114">
        <f t="shared" si="101"/>
        <v>1.37243E-2</v>
      </c>
      <c r="AF906" s="115"/>
    </row>
    <row r="907" spans="10:32" x14ac:dyDescent="0.25">
      <c r="J907" s="73"/>
      <c r="K907" s="108"/>
      <c r="AC907" s="113">
        <f t="shared" si="100"/>
        <v>45461</v>
      </c>
      <c r="AD907" s="114">
        <f t="shared" si="101"/>
        <v>1.37243E-2</v>
      </c>
      <c r="AF907" s="115"/>
    </row>
    <row r="908" spans="10:32" x14ac:dyDescent="0.25">
      <c r="J908" s="73"/>
      <c r="K908" s="108"/>
      <c r="AC908" s="113">
        <f t="shared" si="100"/>
        <v>45462</v>
      </c>
      <c r="AD908" s="114">
        <f t="shared" si="101"/>
        <v>1.37243E-2</v>
      </c>
      <c r="AF908" s="115"/>
    </row>
    <row r="909" spans="10:32" x14ac:dyDescent="0.25">
      <c r="J909" s="73"/>
      <c r="K909" s="108"/>
      <c r="AC909" s="113">
        <f t="shared" si="100"/>
        <v>45463</v>
      </c>
      <c r="AD909" s="114">
        <f t="shared" si="101"/>
        <v>1.37243E-2</v>
      </c>
      <c r="AF909" s="115"/>
    </row>
    <row r="910" spans="10:32" x14ac:dyDescent="0.25">
      <c r="J910" s="73"/>
      <c r="K910" s="108"/>
      <c r="AC910" s="113">
        <f t="shared" si="100"/>
        <v>45464</v>
      </c>
      <c r="AD910" s="114">
        <f t="shared" si="101"/>
        <v>1.37243E-2</v>
      </c>
      <c r="AF910" s="115"/>
    </row>
    <row r="911" spans="10:32" x14ac:dyDescent="0.25">
      <c r="J911" s="73"/>
      <c r="K911" s="108"/>
      <c r="AC911" s="113">
        <f t="shared" si="100"/>
        <v>45465</v>
      </c>
      <c r="AD911" s="114">
        <f t="shared" si="101"/>
        <v>1.37243E-2</v>
      </c>
      <c r="AF911" s="115"/>
    </row>
    <row r="912" spans="10:32" x14ac:dyDescent="0.25">
      <c r="J912" s="73"/>
      <c r="K912" s="108"/>
      <c r="AC912" s="113">
        <f t="shared" si="100"/>
        <v>45466</v>
      </c>
      <c r="AD912" s="114">
        <f t="shared" si="101"/>
        <v>1.37243E-2</v>
      </c>
      <c r="AF912" s="115"/>
    </row>
    <row r="913" spans="10:32" x14ac:dyDescent="0.25">
      <c r="J913" s="73"/>
      <c r="K913" s="108"/>
      <c r="AC913" s="113">
        <f t="shared" si="100"/>
        <v>45467</v>
      </c>
      <c r="AD913" s="114">
        <f t="shared" si="101"/>
        <v>1.37243E-2</v>
      </c>
      <c r="AF913" s="115"/>
    </row>
    <row r="914" spans="10:32" x14ac:dyDescent="0.25">
      <c r="J914" s="73"/>
      <c r="K914" s="108"/>
      <c r="AC914" s="113">
        <f t="shared" si="100"/>
        <v>45468</v>
      </c>
      <c r="AD914" s="114">
        <f t="shared" si="101"/>
        <v>1.37243E-2</v>
      </c>
      <c r="AF914" s="115"/>
    </row>
    <row r="915" spans="10:32" x14ac:dyDescent="0.25">
      <c r="J915" s="73"/>
      <c r="K915" s="108"/>
      <c r="AC915" s="113">
        <f t="shared" si="100"/>
        <v>45469</v>
      </c>
      <c r="AD915" s="114">
        <f t="shared" si="101"/>
        <v>1.37249E-2</v>
      </c>
      <c r="AF915" s="115"/>
    </row>
    <row r="916" spans="10:32" x14ac:dyDescent="0.25">
      <c r="J916" s="73"/>
      <c r="K916" s="108"/>
      <c r="AC916" s="113">
        <f t="shared" si="100"/>
        <v>45470</v>
      </c>
      <c r="AD916" s="114">
        <f t="shared" si="101"/>
        <v>1.37249E-2</v>
      </c>
      <c r="AF916" s="115"/>
    </row>
    <row r="917" spans="10:32" x14ac:dyDescent="0.25">
      <c r="J917" s="73"/>
      <c r="K917" s="108"/>
      <c r="AC917" s="113">
        <f t="shared" si="100"/>
        <v>45471</v>
      </c>
      <c r="AD917" s="114">
        <f t="shared" si="101"/>
        <v>1.37249E-2</v>
      </c>
      <c r="AF917" s="115"/>
    </row>
    <row r="918" spans="10:32" x14ac:dyDescent="0.25">
      <c r="J918" s="73"/>
      <c r="K918" s="108"/>
      <c r="AC918" s="113">
        <f t="shared" si="100"/>
        <v>45472</v>
      </c>
      <c r="AD918" s="114">
        <f t="shared" si="101"/>
        <v>1.37249E-2</v>
      </c>
      <c r="AF918" s="115"/>
    </row>
    <row r="919" spans="10:32" x14ac:dyDescent="0.25">
      <c r="J919" s="73"/>
      <c r="K919" s="108"/>
      <c r="AC919" s="113">
        <f t="shared" si="100"/>
        <v>45473</v>
      </c>
      <c r="AD919" s="114">
        <f t="shared" si="101"/>
        <v>1.37249E-2</v>
      </c>
      <c r="AF919" s="115"/>
    </row>
    <row r="920" spans="10:32" x14ac:dyDescent="0.25">
      <c r="J920" s="73"/>
      <c r="K920" s="108"/>
      <c r="AC920" s="113">
        <f t="shared" si="100"/>
        <v>45474</v>
      </c>
      <c r="AD920" s="114">
        <f t="shared" si="101"/>
        <v>1.37249E-2</v>
      </c>
      <c r="AF920" s="115"/>
    </row>
    <row r="921" spans="10:32" x14ac:dyDescent="0.25">
      <c r="J921" s="73"/>
      <c r="K921" s="108"/>
      <c r="AC921" s="113">
        <f t="shared" si="100"/>
        <v>45475</v>
      </c>
      <c r="AD921" s="114">
        <f t="shared" si="101"/>
        <v>1.37249E-2</v>
      </c>
      <c r="AF921" s="115"/>
    </row>
    <row r="922" spans="10:32" x14ac:dyDescent="0.25">
      <c r="J922" s="73"/>
      <c r="K922" s="108"/>
      <c r="AC922" s="113">
        <f t="shared" si="100"/>
        <v>45476</v>
      </c>
      <c r="AD922" s="114">
        <f t="shared" si="101"/>
        <v>1.37249E-2</v>
      </c>
      <c r="AF922" s="115"/>
    </row>
    <row r="923" spans="10:32" x14ac:dyDescent="0.25">
      <c r="J923" s="73"/>
      <c r="K923" s="108"/>
      <c r="AC923" s="113">
        <f t="shared" si="100"/>
        <v>45477</v>
      </c>
      <c r="AD923" s="114">
        <f t="shared" si="101"/>
        <v>1.37249E-2</v>
      </c>
      <c r="AF923" s="115"/>
    </row>
    <row r="924" spans="10:32" x14ac:dyDescent="0.25">
      <c r="J924" s="73"/>
      <c r="K924" s="108"/>
      <c r="AC924" s="113">
        <f t="shared" si="100"/>
        <v>45478</v>
      </c>
      <c r="AD924" s="114">
        <f t="shared" si="101"/>
        <v>1.37249E-2</v>
      </c>
      <c r="AF924" s="115"/>
    </row>
    <row r="925" spans="10:32" x14ac:dyDescent="0.25">
      <c r="J925" s="73"/>
      <c r="K925" s="108"/>
      <c r="AC925" s="113">
        <f t="shared" si="100"/>
        <v>45479</v>
      </c>
      <c r="AD925" s="114">
        <f t="shared" si="101"/>
        <v>1.37249E-2</v>
      </c>
      <c r="AF925" s="115"/>
    </row>
    <row r="926" spans="10:32" x14ac:dyDescent="0.25">
      <c r="J926" s="73"/>
      <c r="K926" s="108"/>
      <c r="AC926" s="113">
        <f t="shared" si="100"/>
        <v>45480</v>
      </c>
      <c r="AD926" s="114">
        <f t="shared" si="101"/>
        <v>1.37249E-2</v>
      </c>
      <c r="AF926" s="115"/>
    </row>
    <row r="927" spans="10:32" x14ac:dyDescent="0.25">
      <c r="J927" s="73"/>
      <c r="K927" s="108"/>
      <c r="AC927" s="113">
        <f t="shared" si="100"/>
        <v>45481</v>
      </c>
      <c r="AD927" s="114">
        <f t="shared" si="101"/>
        <v>1.37249E-2</v>
      </c>
      <c r="AF927" s="115"/>
    </row>
    <row r="928" spans="10:32" x14ac:dyDescent="0.25">
      <c r="J928" s="73"/>
      <c r="K928" s="108"/>
      <c r="AC928" s="113">
        <f t="shared" si="100"/>
        <v>45482</v>
      </c>
      <c r="AD928" s="114">
        <f t="shared" si="101"/>
        <v>1.37249E-2</v>
      </c>
      <c r="AF928" s="115"/>
    </row>
    <row r="929" spans="10:32" x14ac:dyDescent="0.25">
      <c r="J929" s="73"/>
      <c r="K929" s="108"/>
      <c r="AC929" s="113">
        <f t="shared" si="100"/>
        <v>45483</v>
      </c>
      <c r="AD929" s="114">
        <f t="shared" si="101"/>
        <v>1.37249E-2</v>
      </c>
      <c r="AF929" s="115"/>
    </row>
    <row r="930" spans="10:32" x14ac:dyDescent="0.25">
      <c r="J930" s="73"/>
      <c r="K930" s="108"/>
      <c r="AC930" s="113">
        <f t="shared" si="100"/>
        <v>45484</v>
      </c>
      <c r="AD930" s="114">
        <f t="shared" si="101"/>
        <v>1.37249E-2</v>
      </c>
      <c r="AF930" s="115"/>
    </row>
    <row r="931" spans="10:32" x14ac:dyDescent="0.25">
      <c r="J931" s="73"/>
      <c r="K931" s="108"/>
      <c r="AC931" s="113">
        <f t="shared" si="100"/>
        <v>45485</v>
      </c>
      <c r="AD931" s="114">
        <f t="shared" si="101"/>
        <v>1.37249E-2</v>
      </c>
      <c r="AF931" s="115"/>
    </row>
    <row r="932" spans="10:32" x14ac:dyDescent="0.25">
      <c r="J932" s="73"/>
      <c r="K932" s="108"/>
      <c r="AC932" s="113">
        <f t="shared" si="100"/>
        <v>45486</v>
      </c>
      <c r="AD932" s="114">
        <f t="shared" si="101"/>
        <v>1.37249E-2</v>
      </c>
      <c r="AF932" s="115"/>
    </row>
    <row r="933" spans="10:32" x14ac:dyDescent="0.25">
      <c r="J933" s="73"/>
      <c r="K933" s="108"/>
      <c r="AC933" s="113">
        <f t="shared" si="100"/>
        <v>45487</v>
      </c>
      <c r="AD933" s="114">
        <f t="shared" si="101"/>
        <v>1.37249E-2</v>
      </c>
      <c r="AF933" s="115"/>
    </row>
    <row r="934" spans="10:32" x14ac:dyDescent="0.25">
      <c r="J934" s="73"/>
      <c r="K934" s="108"/>
      <c r="AC934" s="113">
        <f t="shared" si="100"/>
        <v>45488</v>
      </c>
      <c r="AD934" s="114">
        <f t="shared" si="101"/>
        <v>1.37249E-2</v>
      </c>
      <c r="AF934" s="115"/>
    </row>
    <row r="935" spans="10:32" x14ac:dyDescent="0.25">
      <c r="J935" s="73"/>
      <c r="K935" s="108"/>
      <c r="AC935" s="113">
        <f t="shared" si="100"/>
        <v>45489</v>
      </c>
      <c r="AD935" s="114">
        <f t="shared" si="101"/>
        <v>1.37249E-2</v>
      </c>
      <c r="AF935" s="115"/>
    </row>
    <row r="936" spans="10:32" x14ac:dyDescent="0.25">
      <c r="J936" s="73"/>
      <c r="K936" s="108"/>
      <c r="AC936" s="113">
        <f t="shared" si="100"/>
        <v>45490</v>
      </c>
      <c r="AD936" s="114">
        <f t="shared" si="101"/>
        <v>1.37249E-2</v>
      </c>
      <c r="AF936" s="115"/>
    </row>
    <row r="937" spans="10:32" x14ac:dyDescent="0.25">
      <c r="J937" s="73"/>
      <c r="K937" s="108"/>
      <c r="AC937" s="113">
        <f t="shared" si="100"/>
        <v>45491</v>
      </c>
      <c r="AD937" s="114">
        <f t="shared" si="101"/>
        <v>1.37249E-2</v>
      </c>
      <c r="AF937" s="115"/>
    </row>
    <row r="938" spans="10:32" x14ac:dyDescent="0.25">
      <c r="J938" s="73"/>
      <c r="K938" s="108"/>
      <c r="AC938" s="113">
        <f t="shared" si="100"/>
        <v>45492</v>
      </c>
      <c r="AD938" s="114">
        <f t="shared" si="101"/>
        <v>1.37249E-2</v>
      </c>
      <c r="AF938" s="115"/>
    </row>
    <row r="939" spans="10:32" x14ac:dyDescent="0.25">
      <c r="J939" s="73"/>
      <c r="K939" s="108"/>
      <c r="AC939" s="113">
        <f t="shared" si="100"/>
        <v>45493</v>
      </c>
      <c r="AD939" s="114">
        <f t="shared" si="101"/>
        <v>1.37249E-2</v>
      </c>
      <c r="AF939" s="115"/>
    </row>
    <row r="940" spans="10:32" x14ac:dyDescent="0.25">
      <c r="J940" s="73"/>
      <c r="K940" s="108"/>
      <c r="AC940" s="113">
        <f t="shared" si="100"/>
        <v>45494</v>
      </c>
      <c r="AD940" s="114">
        <f t="shared" si="101"/>
        <v>1.37249E-2</v>
      </c>
      <c r="AF940" s="115"/>
    </row>
    <row r="941" spans="10:32" x14ac:dyDescent="0.25">
      <c r="J941" s="73"/>
      <c r="K941" s="108"/>
      <c r="AC941" s="113">
        <f t="shared" si="100"/>
        <v>45495</v>
      </c>
      <c r="AD941" s="114">
        <f t="shared" si="101"/>
        <v>1.37249E-2</v>
      </c>
      <c r="AF941" s="115"/>
    </row>
    <row r="942" spans="10:32" x14ac:dyDescent="0.25">
      <c r="J942" s="73"/>
      <c r="K942" s="108"/>
      <c r="AC942" s="113">
        <f t="shared" si="100"/>
        <v>45496</v>
      </c>
      <c r="AD942" s="114">
        <f t="shared" si="101"/>
        <v>1.37249E-2</v>
      </c>
      <c r="AF942" s="115"/>
    </row>
    <row r="943" spans="10:32" x14ac:dyDescent="0.25">
      <c r="J943" s="73"/>
      <c r="K943" s="108"/>
      <c r="AC943" s="113">
        <f t="shared" si="100"/>
        <v>45497</v>
      </c>
      <c r="AD943" s="114">
        <f t="shared" si="101"/>
        <v>1.37249E-2</v>
      </c>
      <c r="AF943" s="115"/>
    </row>
    <row r="944" spans="10:32" x14ac:dyDescent="0.25">
      <c r="J944" s="73"/>
      <c r="K944" s="108"/>
      <c r="AC944" s="113">
        <f t="shared" si="100"/>
        <v>45498</v>
      </c>
      <c r="AD944" s="114">
        <f t="shared" si="101"/>
        <v>1.37249E-2</v>
      </c>
      <c r="AF944" s="115"/>
    </row>
    <row r="945" spans="10:32" x14ac:dyDescent="0.25">
      <c r="J945" s="73"/>
      <c r="K945" s="108"/>
      <c r="AC945" s="113">
        <f t="shared" si="100"/>
        <v>45499</v>
      </c>
      <c r="AD945" s="114">
        <f t="shared" si="101"/>
        <v>1.37249E-2</v>
      </c>
      <c r="AF945" s="115"/>
    </row>
    <row r="946" spans="10:32" x14ac:dyDescent="0.25">
      <c r="J946" s="73"/>
      <c r="K946" s="108"/>
      <c r="AC946" s="113">
        <f t="shared" si="100"/>
        <v>45500</v>
      </c>
      <c r="AD946" s="114">
        <f t="shared" si="101"/>
        <v>1.37249E-2</v>
      </c>
      <c r="AF946" s="115"/>
    </row>
    <row r="947" spans="10:32" x14ac:dyDescent="0.25">
      <c r="J947" s="73"/>
      <c r="K947" s="108"/>
      <c r="AC947" s="113">
        <f t="shared" si="100"/>
        <v>45501</v>
      </c>
      <c r="AD947" s="114">
        <f t="shared" si="101"/>
        <v>1.37249E-2</v>
      </c>
      <c r="AF947" s="115"/>
    </row>
    <row r="948" spans="10:32" x14ac:dyDescent="0.25">
      <c r="J948" s="73"/>
      <c r="K948" s="108"/>
      <c r="AC948" s="113">
        <f t="shared" si="100"/>
        <v>45502</v>
      </c>
      <c r="AD948" s="114">
        <f t="shared" si="101"/>
        <v>1.37249E-2</v>
      </c>
      <c r="AF948" s="115"/>
    </row>
    <row r="949" spans="10:32" x14ac:dyDescent="0.25">
      <c r="J949" s="73"/>
      <c r="K949" s="108"/>
      <c r="AC949" s="113">
        <f t="shared" si="100"/>
        <v>45503</v>
      </c>
      <c r="AD949" s="114">
        <f t="shared" si="101"/>
        <v>1.37249E-2</v>
      </c>
      <c r="AF949" s="115"/>
    </row>
    <row r="950" spans="10:32" x14ac:dyDescent="0.25">
      <c r="J950" s="73"/>
      <c r="K950" s="108"/>
      <c r="AC950" s="113">
        <f t="shared" si="100"/>
        <v>45504</v>
      </c>
      <c r="AD950" s="114">
        <f t="shared" si="101"/>
        <v>1.37249E-2</v>
      </c>
      <c r="AF950" s="115"/>
    </row>
    <row r="951" spans="10:32" x14ac:dyDescent="0.25">
      <c r="J951" s="73"/>
      <c r="K951" s="108"/>
      <c r="AC951" s="113">
        <f t="shared" si="100"/>
        <v>45505</v>
      </c>
      <c r="AD951" s="114">
        <f t="shared" si="101"/>
        <v>1.37249E-2</v>
      </c>
      <c r="AF951" s="115"/>
    </row>
    <row r="952" spans="10:32" x14ac:dyDescent="0.25">
      <c r="J952" s="73"/>
      <c r="K952" s="108"/>
      <c r="AC952" s="113">
        <f t="shared" si="100"/>
        <v>45506</v>
      </c>
      <c r="AD952" s="114">
        <f t="shared" si="101"/>
        <v>1.37249E-2</v>
      </c>
      <c r="AF952" s="115"/>
    </row>
    <row r="953" spans="10:32" x14ac:dyDescent="0.25">
      <c r="J953" s="73"/>
      <c r="K953" s="108"/>
      <c r="AC953" s="113">
        <f t="shared" si="100"/>
        <v>45507</v>
      </c>
      <c r="AD953" s="114">
        <f t="shared" si="101"/>
        <v>1.37249E-2</v>
      </c>
      <c r="AF953" s="115"/>
    </row>
    <row r="954" spans="10:32" x14ac:dyDescent="0.25">
      <c r="J954" s="73"/>
      <c r="K954" s="108"/>
      <c r="AC954" s="113">
        <f t="shared" si="100"/>
        <v>45508</v>
      </c>
      <c r="AD954" s="114">
        <f t="shared" si="101"/>
        <v>1.37249E-2</v>
      </c>
      <c r="AF954" s="115"/>
    </row>
    <row r="955" spans="10:32" x14ac:dyDescent="0.25">
      <c r="J955" s="73"/>
      <c r="K955" s="108"/>
      <c r="AC955" s="113">
        <f t="shared" si="100"/>
        <v>45509</v>
      </c>
      <c r="AD955" s="114">
        <f t="shared" si="101"/>
        <v>1.37249E-2</v>
      </c>
      <c r="AF955" s="115"/>
    </row>
    <row r="956" spans="10:32" x14ac:dyDescent="0.25">
      <c r="J956" s="73"/>
      <c r="K956" s="108"/>
      <c r="AC956" s="113">
        <f t="shared" si="100"/>
        <v>45510</v>
      </c>
      <c r="AD956" s="114">
        <f t="shared" si="101"/>
        <v>1.37249E-2</v>
      </c>
      <c r="AF956" s="115"/>
    </row>
    <row r="957" spans="10:32" x14ac:dyDescent="0.25">
      <c r="J957" s="73"/>
      <c r="K957" s="108"/>
      <c r="AC957" s="113">
        <f t="shared" si="100"/>
        <v>45511</v>
      </c>
      <c r="AD957" s="114">
        <f t="shared" si="101"/>
        <v>1.37249E-2</v>
      </c>
      <c r="AF957" s="115"/>
    </row>
    <row r="958" spans="10:32" x14ac:dyDescent="0.25">
      <c r="J958" s="73"/>
      <c r="K958" s="108"/>
      <c r="AC958" s="113">
        <f t="shared" si="100"/>
        <v>45512</v>
      </c>
      <c r="AD958" s="114">
        <f t="shared" si="101"/>
        <v>1.37249E-2</v>
      </c>
      <c r="AF958" s="115"/>
    </row>
    <row r="959" spans="10:32" x14ac:dyDescent="0.25">
      <c r="J959" s="73"/>
      <c r="K959" s="108"/>
      <c r="AC959" s="113">
        <f t="shared" si="100"/>
        <v>45513</v>
      </c>
      <c r="AD959" s="114">
        <f t="shared" si="101"/>
        <v>1.37249E-2</v>
      </c>
      <c r="AF959" s="115"/>
    </row>
    <row r="960" spans="10:32" x14ac:dyDescent="0.25">
      <c r="J960" s="73"/>
      <c r="K960" s="108"/>
      <c r="AC960" s="113">
        <f t="shared" si="100"/>
        <v>45514</v>
      </c>
      <c r="AD960" s="114">
        <f t="shared" si="101"/>
        <v>1.37249E-2</v>
      </c>
      <c r="AF960" s="115"/>
    </row>
    <row r="961" spans="10:32" x14ac:dyDescent="0.25">
      <c r="J961" s="73"/>
      <c r="K961" s="108"/>
      <c r="AC961" s="113">
        <f t="shared" si="100"/>
        <v>45515</v>
      </c>
      <c r="AD961" s="114">
        <f t="shared" si="101"/>
        <v>1.37249E-2</v>
      </c>
      <c r="AF961" s="115"/>
    </row>
    <row r="962" spans="10:32" x14ac:dyDescent="0.25">
      <c r="J962" s="73"/>
      <c r="K962" s="108"/>
      <c r="AC962" s="113">
        <f t="shared" si="100"/>
        <v>45516</v>
      </c>
      <c r="AD962" s="114">
        <f t="shared" si="101"/>
        <v>1.37249E-2</v>
      </c>
      <c r="AF962" s="115"/>
    </row>
    <row r="963" spans="10:32" x14ac:dyDescent="0.25">
      <c r="J963" s="73"/>
      <c r="K963" s="108"/>
      <c r="AC963" s="113">
        <f t="shared" si="100"/>
        <v>45517</v>
      </c>
      <c r="AD963" s="114">
        <f t="shared" si="101"/>
        <v>1.37249E-2</v>
      </c>
      <c r="AF963" s="115"/>
    </row>
    <row r="964" spans="10:32" x14ac:dyDescent="0.25">
      <c r="J964" s="73"/>
      <c r="K964" s="108"/>
      <c r="AC964" s="113">
        <f t="shared" si="100"/>
        <v>45518</v>
      </c>
      <c r="AD964" s="114">
        <f t="shared" si="101"/>
        <v>1.37249E-2</v>
      </c>
      <c r="AF964" s="115"/>
    </row>
    <row r="965" spans="10:32" x14ac:dyDescent="0.25">
      <c r="J965" s="73"/>
      <c r="K965" s="108"/>
      <c r="AC965" s="113">
        <f t="shared" si="100"/>
        <v>45519</v>
      </c>
      <c r="AD965" s="114">
        <f t="shared" si="101"/>
        <v>1.37249E-2</v>
      </c>
      <c r="AF965" s="115"/>
    </row>
    <row r="966" spans="10:32" x14ac:dyDescent="0.25">
      <c r="J966" s="73"/>
      <c r="K966" s="108"/>
      <c r="AC966" s="113">
        <f t="shared" si="100"/>
        <v>45520</v>
      </c>
      <c r="AD966" s="114">
        <f t="shared" si="101"/>
        <v>1.37249E-2</v>
      </c>
      <c r="AF966" s="115"/>
    </row>
    <row r="967" spans="10:32" x14ac:dyDescent="0.25">
      <c r="J967" s="73"/>
      <c r="K967" s="108"/>
      <c r="AC967" s="113">
        <f t="shared" si="100"/>
        <v>45521</v>
      </c>
      <c r="AD967" s="114">
        <f t="shared" si="101"/>
        <v>1.37249E-2</v>
      </c>
      <c r="AF967" s="115"/>
    </row>
    <row r="968" spans="10:32" x14ac:dyDescent="0.25">
      <c r="J968" s="73"/>
      <c r="K968" s="108"/>
      <c r="AC968" s="113">
        <f t="shared" ref="AC968:AC1031" si="102">AC967+1</f>
        <v>45522</v>
      </c>
      <c r="AD968" s="114">
        <f t="shared" ref="AD968:AD1031" si="103">_xlfn.IFNA(VLOOKUP(AC968,J:K,2,FALSE)/100,AD967)</f>
        <v>1.37249E-2</v>
      </c>
      <c r="AF968" s="115"/>
    </row>
    <row r="969" spans="10:32" x14ac:dyDescent="0.25">
      <c r="J969" s="73"/>
      <c r="K969" s="108"/>
      <c r="AC969" s="113">
        <f t="shared" si="102"/>
        <v>45523</v>
      </c>
      <c r="AD969" s="114">
        <f t="shared" si="103"/>
        <v>1.37249E-2</v>
      </c>
      <c r="AF969" s="115"/>
    </row>
    <row r="970" spans="10:32" x14ac:dyDescent="0.25">
      <c r="J970" s="73"/>
      <c r="K970" s="108"/>
      <c r="AC970" s="113">
        <f t="shared" si="102"/>
        <v>45524</v>
      </c>
      <c r="AD970" s="114">
        <f t="shared" si="103"/>
        <v>1.37249E-2</v>
      </c>
      <c r="AF970" s="115"/>
    </row>
    <row r="971" spans="10:32" x14ac:dyDescent="0.25">
      <c r="J971" s="73"/>
      <c r="K971" s="108"/>
      <c r="AC971" s="113">
        <f t="shared" si="102"/>
        <v>45525</v>
      </c>
      <c r="AD971" s="114">
        <f t="shared" si="103"/>
        <v>1.37249E-2</v>
      </c>
      <c r="AF971" s="115"/>
    </row>
    <row r="972" spans="10:32" x14ac:dyDescent="0.25">
      <c r="J972" s="73"/>
      <c r="K972" s="108"/>
      <c r="AC972" s="113">
        <f t="shared" si="102"/>
        <v>45526</v>
      </c>
      <c r="AD972" s="114">
        <f t="shared" si="103"/>
        <v>1.37249E-2</v>
      </c>
      <c r="AF972" s="115"/>
    </row>
    <row r="973" spans="10:32" x14ac:dyDescent="0.25">
      <c r="J973" s="73"/>
      <c r="K973" s="108"/>
      <c r="AC973" s="113">
        <f t="shared" si="102"/>
        <v>45527</v>
      </c>
      <c r="AD973" s="114">
        <f t="shared" si="103"/>
        <v>1.37249E-2</v>
      </c>
      <c r="AF973" s="115"/>
    </row>
    <row r="974" spans="10:32" x14ac:dyDescent="0.25">
      <c r="J974" s="73"/>
      <c r="K974" s="108"/>
      <c r="AC974" s="113">
        <f t="shared" si="102"/>
        <v>45528</v>
      </c>
      <c r="AD974" s="114">
        <f t="shared" si="103"/>
        <v>1.37249E-2</v>
      </c>
      <c r="AF974" s="115"/>
    </row>
    <row r="975" spans="10:32" x14ac:dyDescent="0.25">
      <c r="J975" s="73"/>
      <c r="K975" s="108"/>
      <c r="AC975" s="113">
        <f t="shared" si="102"/>
        <v>45529</v>
      </c>
      <c r="AD975" s="114">
        <f t="shared" si="103"/>
        <v>1.37249E-2</v>
      </c>
      <c r="AF975" s="115"/>
    </row>
    <row r="976" spans="10:32" x14ac:dyDescent="0.25">
      <c r="J976" s="73"/>
      <c r="K976" s="108"/>
      <c r="AC976" s="113">
        <f t="shared" si="102"/>
        <v>45530</v>
      </c>
      <c r="AD976" s="114">
        <f t="shared" si="103"/>
        <v>1.37249E-2</v>
      </c>
      <c r="AF976" s="115"/>
    </row>
    <row r="977" spans="10:32" x14ac:dyDescent="0.25">
      <c r="J977" s="73"/>
      <c r="K977" s="108"/>
      <c r="AC977" s="113">
        <f t="shared" si="102"/>
        <v>45531</v>
      </c>
      <c r="AD977" s="114">
        <f t="shared" si="103"/>
        <v>1.37249E-2</v>
      </c>
      <c r="AF977" s="115"/>
    </row>
    <row r="978" spans="10:32" x14ac:dyDescent="0.25">
      <c r="J978" s="73"/>
      <c r="K978" s="108"/>
      <c r="AC978" s="113">
        <f t="shared" si="102"/>
        <v>45532</v>
      </c>
      <c r="AD978" s="114">
        <f t="shared" si="103"/>
        <v>1.37249E-2</v>
      </c>
      <c r="AF978" s="115"/>
    </row>
    <row r="979" spans="10:32" x14ac:dyDescent="0.25">
      <c r="J979" s="73"/>
      <c r="K979" s="108"/>
      <c r="AC979" s="113">
        <f t="shared" si="102"/>
        <v>45533</v>
      </c>
      <c r="AD979" s="114">
        <f t="shared" si="103"/>
        <v>1.37249E-2</v>
      </c>
      <c r="AF979" s="115"/>
    </row>
    <row r="980" spans="10:32" x14ac:dyDescent="0.25">
      <c r="J980" s="73"/>
      <c r="K980" s="108"/>
      <c r="AC980" s="113">
        <f t="shared" si="102"/>
        <v>45534</v>
      </c>
      <c r="AD980" s="114">
        <f t="shared" si="103"/>
        <v>1.37249E-2</v>
      </c>
      <c r="AF980" s="115"/>
    </row>
    <row r="981" spans="10:32" x14ac:dyDescent="0.25">
      <c r="J981" s="73"/>
      <c r="K981" s="108"/>
      <c r="AC981" s="113">
        <f t="shared" si="102"/>
        <v>45535</v>
      </c>
      <c r="AD981" s="114">
        <f t="shared" si="103"/>
        <v>1.37249E-2</v>
      </c>
      <c r="AF981" s="115"/>
    </row>
    <row r="982" spans="10:32" x14ac:dyDescent="0.25">
      <c r="J982" s="73"/>
      <c r="K982" s="108"/>
      <c r="AC982" s="113">
        <f t="shared" si="102"/>
        <v>45536</v>
      </c>
      <c r="AD982" s="114">
        <f t="shared" si="103"/>
        <v>1.37249E-2</v>
      </c>
      <c r="AF982" s="115"/>
    </row>
    <row r="983" spans="10:32" x14ac:dyDescent="0.25">
      <c r="J983" s="73"/>
      <c r="K983" s="108"/>
      <c r="AC983" s="113">
        <f t="shared" si="102"/>
        <v>45537</v>
      </c>
      <c r="AD983" s="114">
        <f t="shared" si="103"/>
        <v>1.37249E-2</v>
      </c>
      <c r="AF983" s="115"/>
    </row>
    <row r="984" spans="10:32" x14ac:dyDescent="0.25">
      <c r="J984" s="73"/>
      <c r="K984" s="108"/>
      <c r="AC984" s="113">
        <f t="shared" si="102"/>
        <v>45538</v>
      </c>
      <c r="AD984" s="114">
        <f t="shared" si="103"/>
        <v>1.37249E-2</v>
      </c>
      <c r="AF984" s="115"/>
    </row>
    <row r="985" spans="10:32" x14ac:dyDescent="0.25">
      <c r="J985" s="73"/>
      <c r="K985" s="108"/>
      <c r="AC985" s="113">
        <f t="shared" si="102"/>
        <v>45539</v>
      </c>
      <c r="AD985" s="114">
        <f t="shared" si="103"/>
        <v>1.37249E-2</v>
      </c>
      <c r="AF985" s="115"/>
    </row>
    <row r="986" spans="10:32" x14ac:dyDescent="0.25">
      <c r="J986" s="73"/>
      <c r="K986" s="108"/>
      <c r="AC986" s="113">
        <f t="shared" si="102"/>
        <v>45540</v>
      </c>
      <c r="AD986" s="114">
        <f t="shared" si="103"/>
        <v>1.37249E-2</v>
      </c>
      <c r="AF986" s="115"/>
    </row>
    <row r="987" spans="10:32" x14ac:dyDescent="0.25">
      <c r="J987" s="73"/>
      <c r="K987" s="108"/>
      <c r="AC987" s="113">
        <f t="shared" si="102"/>
        <v>45541</v>
      </c>
      <c r="AD987" s="114">
        <f t="shared" si="103"/>
        <v>1.37249E-2</v>
      </c>
      <c r="AF987" s="115"/>
    </row>
    <row r="988" spans="10:32" x14ac:dyDescent="0.25">
      <c r="J988" s="73"/>
      <c r="K988" s="108"/>
      <c r="AC988" s="113">
        <f t="shared" si="102"/>
        <v>45542</v>
      </c>
      <c r="AD988" s="114">
        <f t="shared" si="103"/>
        <v>1.37249E-2</v>
      </c>
      <c r="AF988" s="115"/>
    </row>
    <row r="989" spans="10:32" x14ac:dyDescent="0.25">
      <c r="J989" s="73"/>
      <c r="K989" s="108"/>
      <c r="AC989" s="113">
        <f t="shared" si="102"/>
        <v>45543</v>
      </c>
      <c r="AD989" s="114">
        <f t="shared" si="103"/>
        <v>1.37249E-2</v>
      </c>
      <c r="AF989" s="115"/>
    </row>
    <row r="990" spans="10:32" x14ac:dyDescent="0.25">
      <c r="J990" s="73"/>
      <c r="K990" s="108"/>
      <c r="AC990" s="113">
        <f t="shared" si="102"/>
        <v>45544</v>
      </c>
      <c r="AD990" s="114">
        <f t="shared" si="103"/>
        <v>1.37249E-2</v>
      </c>
      <c r="AF990" s="115"/>
    </row>
    <row r="991" spans="10:32" x14ac:dyDescent="0.25">
      <c r="J991" s="73"/>
      <c r="K991" s="108"/>
      <c r="AC991" s="113">
        <f t="shared" si="102"/>
        <v>45545</v>
      </c>
      <c r="AD991" s="114">
        <f t="shared" si="103"/>
        <v>1.37249E-2</v>
      </c>
      <c r="AF991" s="115"/>
    </row>
    <row r="992" spans="10:32" x14ac:dyDescent="0.25">
      <c r="J992" s="73"/>
      <c r="K992" s="108"/>
      <c r="AC992" s="113">
        <f t="shared" si="102"/>
        <v>45546</v>
      </c>
      <c r="AD992" s="114">
        <f t="shared" si="103"/>
        <v>1.37249E-2</v>
      </c>
      <c r="AF992" s="115"/>
    </row>
    <row r="993" spans="10:32" x14ac:dyDescent="0.25">
      <c r="J993" s="73"/>
      <c r="K993" s="108"/>
      <c r="AC993" s="113">
        <f t="shared" si="102"/>
        <v>45547</v>
      </c>
      <c r="AD993" s="114">
        <f t="shared" si="103"/>
        <v>1.37249E-2</v>
      </c>
      <c r="AF993" s="115"/>
    </row>
    <row r="994" spans="10:32" x14ac:dyDescent="0.25">
      <c r="J994" s="73"/>
      <c r="K994" s="108"/>
      <c r="AC994" s="113">
        <f t="shared" si="102"/>
        <v>45548</v>
      </c>
      <c r="AD994" s="114">
        <f t="shared" si="103"/>
        <v>1.37249E-2</v>
      </c>
      <c r="AF994" s="115"/>
    </row>
    <row r="995" spans="10:32" x14ac:dyDescent="0.25">
      <c r="J995" s="73"/>
      <c r="K995" s="108"/>
      <c r="AC995" s="113">
        <f t="shared" si="102"/>
        <v>45549</v>
      </c>
      <c r="AD995" s="114">
        <f t="shared" si="103"/>
        <v>1.37249E-2</v>
      </c>
      <c r="AF995" s="115"/>
    </row>
    <row r="996" spans="10:32" x14ac:dyDescent="0.25">
      <c r="J996" s="73"/>
      <c r="K996" s="108"/>
      <c r="AC996" s="113">
        <f t="shared" si="102"/>
        <v>45550</v>
      </c>
      <c r="AD996" s="114">
        <f t="shared" si="103"/>
        <v>1.37249E-2</v>
      </c>
      <c r="AF996" s="115"/>
    </row>
    <row r="997" spans="10:32" x14ac:dyDescent="0.25">
      <c r="J997" s="73"/>
      <c r="K997" s="108"/>
      <c r="AC997" s="113">
        <f t="shared" si="102"/>
        <v>45551</v>
      </c>
      <c r="AD997" s="114">
        <f t="shared" si="103"/>
        <v>1.37249E-2</v>
      </c>
      <c r="AF997" s="115"/>
    </row>
    <row r="998" spans="10:32" x14ac:dyDescent="0.25">
      <c r="J998" s="73"/>
      <c r="K998" s="108"/>
      <c r="AC998" s="113">
        <f t="shared" si="102"/>
        <v>45552</v>
      </c>
      <c r="AD998" s="114">
        <f t="shared" si="103"/>
        <v>1.37249E-2</v>
      </c>
      <c r="AF998" s="115"/>
    </row>
    <row r="999" spans="10:32" x14ac:dyDescent="0.25">
      <c r="J999" s="73"/>
      <c r="K999" s="108"/>
      <c r="AC999" s="113">
        <f t="shared" si="102"/>
        <v>45553</v>
      </c>
      <c r="AD999" s="114">
        <f t="shared" si="103"/>
        <v>1.37249E-2</v>
      </c>
      <c r="AF999" s="115"/>
    </row>
    <row r="1000" spans="10:32" x14ac:dyDescent="0.25">
      <c r="J1000" s="73"/>
      <c r="K1000" s="108"/>
      <c r="AC1000" s="113">
        <f t="shared" si="102"/>
        <v>45554</v>
      </c>
      <c r="AD1000" s="114">
        <f t="shared" si="103"/>
        <v>1.37249E-2</v>
      </c>
      <c r="AF1000" s="115"/>
    </row>
    <row r="1001" spans="10:32" x14ac:dyDescent="0.25">
      <c r="J1001" s="73"/>
      <c r="K1001" s="108"/>
      <c r="AC1001" s="113">
        <f t="shared" si="102"/>
        <v>45555</v>
      </c>
      <c r="AD1001" s="114">
        <f t="shared" si="103"/>
        <v>1.37249E-2</v>
      </c>
      <c r="AF1001" s="115"/>
    </row>
    <row r="1002" spans="10:32" x14ac:dyDescent="0.25">
      <c r="J1002" s="73"/>
      <c r="K1002" s="108"/>
      <c r="AC1002" s="113">
        <f t="shared" si="102"/>
        <v>45556</v>
      </c>
      <c r="AD1002" s="114">
        <f t="shared" si="103"/>
        <v>1.37249E-2</v>
      </c>
      <c r="AF1002" s="115"/>
    </row>
    <row r="1003" spans="10:32" x14ac:dyDescent="0.25">
      <c r="J1003" s="73"/>
      <c r="K1003" s="108"/>
      <c r="AC1003" s="113">
        <f t="shared" si="102"/>
        <v>45557</v>
      </c>
      <c r="AD1003" s="114">
        <f t="shared" si="103"/>
        <v>1.37249E-2</v>
      </c>
      <c r="AF1003" s="115"/>
    </row>
    <row r="1004" spans="10:32" x14ac:dyDescent="0.25">
      <c r="J1004" s="73"/>
      <c r="K1004" s="108"/>
      <c r="AC1004" s="113">
        <f t="shared" si="102"/>
        <v>45558</v>
      </c>
      <c r="AD1004" s="114">
        <f t="shared" si="103"/>
        <v>1.37249E-2</v>
      </c>
      <c r="AF1004" s="115"/>
    </row>
    <row r="1005" spans="10:32" x14ac:dyDescent="0.25">
      <c r="J1005" s="73"/>
      <c r="K1005" s="108"/>
      <c r="AC1005" s="113">
        <f t="shared" si="102"/>
        <v>45559</v>
      </c>
      <c r="AD1005" s="114">
        <f t="shared" si="103"/>
        <v>1.37249E-2</v>
      </c>
      <c r="AF1005" s="115"/>
    </row>
    <row r="1006" spans="10:32" x14ac:dyDescent="0.25">
      <c r="J1006" s="73"/>
      <c r="K1006" s="108"/>
      <c r="AC1006" s="113">
        <f t="shared" si="102"/>
        <v>45560</v>
      </c>
      <c r="AD1006" s="114">
        <f t="shared" si="103"/>
        <v>1.37249E-2</v>
      </c>
      <c r="AF1006" s="115"/>
    </row>
    <row r="1007" spans="10:32" x14ac:dyDescent="0.25">
      <c r="J1007" s="73"/>
      <c r="K1007" s="108"/>
      <c r="AC1007" s="113">
        <f t="shared" si="102"/>
        <v>45561</v>
      </c>
      <c r="AD1007" s="114">
        <f t="shared" si="103"/>
        <v>1.37249E-2</v>
      </c>
      <c r="AF1007" s="115"/>
    </row>
    <row r="1008" spans="10:32" x14ac:dyDescent="0.25">
      <c r="J1008" s="73"/>
      <c r="K1008" s="108"/>
      <c r="AC1008" s="113">
        <f t="shared" si="102"/>
        <v>45562</v>
      </c>
      <c r="AD1008" s="114">
        <f t="shared" si="103"/>
        <v>1.37249E-2</v>
      </c>
      <c r="AF1008" s="115"/>
    </row>
    <row r="1009" spans="10:32" x14ac:dyDescent="0.25">
      <c r="J1009" s="73"/>
      <c r="K1009" s="108"/>
      <c r="AC1009" s="113">
        <f t="shared" si="102"/>
        <v>45563</v>
      </c>
      <c r="AD1009" s="114">
        <f t="shared" si="103"/>
        <v>1.37249E-2</v>
      </c>
      <c r="AF1009" s="115"/>
    </row>
    <row r="1010" spans="10:32" x14ac:dyDescent="0.25">
      <c r="J1010" s="73"/>
      <c r="K1010" s="108"/>
      <c r="AC1010" s="113">
        <f t="shared" si="102"/>
        <v>45564</v>
      </c>
      <c r="AD1010" s="114">
        <f t="shared" si="103"/>
        <v>1.37249E-2</v>
      </c>
      <c r="AF1010" s="115"/>
    </row>
    <row r="1011" spans="10:32" x14ac:dyDescent="0.25">
      <c r="J1011" s="73"/>
      <c r="K1011" s="108"/>
      <c r="AC1011" s="113">
        <f t="shared" si="102"/>
        <v>45565</v>
      </c>
      <c r="AD1011" s="114">
        <f t="shared" si="103"/>
        <v>1.37249E-2</v>
      </c>
      <c r="AF1011" s="115"/>
    </row>
    <row r="1012" spans="10:32" x14ac:dyDescent="0.25">
      <c r="J1012" s="73"/>
      <c r="K1012" s="108"/>
      <c r="AC1012" s="113">
        <f t="shared" si="102"/>
        <v>45566</v>
      </c>
      <c r="AD1012" s="114">
        <f t="shared" si="103"/>
        <v>1.37249E-2</v>
      </c>
      <c r="AF1012" s="115"/>
    </row>
    <row r="1013" spans="10:32" x14ac:dyDescent="0.25">
      <c r="J1013" s="73"/>
      <c r="K1013" s="108"/>
      <c r="AC1013" s="113">
        <f t="shared" si="102"/>
        <v>45567</v>
      </c>
      <c r="AD1013" s="114">
        <f t="shared" si="103"/>
        <v>1.37249E-2</v>
      </c>
      <c r="AF1013" s="115"/>
    </row>
    <row r="1014" spans="10:32" x14ac:dyDescent="0.25">
      <c r="J1014" s="73"/>
      <c r="K1014" s="108"/>
      <c r="AC1014" s="113">
        <f t="shared" si="102"/>
        <v>45568</v>
      </c>
      <c r="AD1014" s="114">
        <f t="shared" si="103"/>
        <v>1.37249E-2</v>
      </c>
      <c r="AF1014" s="115"/>
    </row>
    <row r="1015" spans="10:32" x14ac:dyDescent="0.25">
      <c r="J1015" s="73"/>
      <c r="K1015" s="108"/>
      <c r="AC1015" s="113">
        <f t="shared" si="102"/>
        <v>45569</v>
      </c>
      <c r="AD1015" s="114">
        <f t="shared" si="103"/>
        <v>1.37249E-2</v>
      </c>
      <c r="AF1015" s="115"/>
    </row>
    <row r="1016" spans="10:32" x14ac:dyDescent="0.25">
      <c r="J1016" s="73"/>
      <c r="K1016" s="108"/>
      <c r="AC1016" s="113">
        <f t="shared" si="102"/>
        <v>45570</v>
      </c>
      <c r="AD1016" s="114">
        <f t="shared" si="103"/>
        <v>1.37249E-2</v>
      </c>
      <c r="AF1016" s="115"/>
    </row>
    <row r="1017" spans="10:32" x14ac:dyDescent="0.25">
      <c r="J1017" s="73"/>
      <c r="K1017" s="108"/>
      <c r="AC1017" s="113">
        <f t="shared" si="102"/>
        <v>45571</v>
      </c>
      <c r="AD1017" s="114">
        <f t="shared" si="103"/>
        <v>1.37249E-2</v>
      </c>
      <c r="AF1017" s="115"/>
    </row>
    <row r="1018" spans="10:32" x14ac:dyDescent="0.25">
      <c r="J1018" s="73"/>
      <c r="K1018" s="108"/>
      <c r="AC1018" s="113">
        <f t="shared" si="102"/>
        <v>45572</v>
      </c>
      <c r="AD1018" s="114">
        <f t="shared" si="103"/>
        <v>1.37249E-2</v>
      </c>
      <c r="AF1018" s="115"/>
    </row>
    <row r="1019" spans="10:32" x14ac:dyDescent="0.25">
      <c r="J1019" s="73"/>
      <c r="K1019" s="108"/>
      <c r="AC1019" s="113">
        <f t="shared" si="102"/>
        <v>45573</v>
      </c>
      <c r="AD1019" s="114">
        <f t="shared" si="103"/>
        <v>1.37249E-2</v>
      </c>
      <c r="AF1019" s="115"/>
    </row>
    <row r="1020" spans="10:32" x14ac:dyDescent="0.25">
      <c r="J1020" s="73"/>
      <c r="K1020" s="108"/>
      <c r="AC1020" s="113">
        <f t="shared" si="102"/>
        <v>45574</v>
      </c>
      <c r="AD1020" s="114">
        <f t="shared" si="103"/>
        <v>1.37249E-2</v>
      </c>
      <c r="AF1020" s="115"/>
    </row>
    <row r="1021" spans="10:32" x14ac:dyDescent="0.25">
      <c r="J1021" s="73"/>
      <c r="K1021" s="108"/>
      <c r="AC1021" s="113">
        <f t="shared" si="102"/>
        <v>45575</v>
      </c>
      <c r="AD1021" s="114">
        <f t="shared" si="103"/>
        <v>1.37249E-2</v>
      </c>
      <c r="AF1021" s="115"/>
    </row>
    <row r="1022" spans="10:32" x14ac:dyDescent="0.25">
      <c r="J1022" s="73"/>
      <c r="K1022" s="108"/>
      <c r="AC1022" s="113">
        <f t="shared" si="102"/>
        <v>45576</v>
      </c>
      <c r="AD1022" s="114">
        <f t="shared" si="103"/>
        <v>1.37249E-2</v>
      </c>
      <c r="AF1022" s="115"/>
    </row>
    <row r="1023" spans="10:32" x14ac:dyDescent="0.25">
      <c r="J1023" s="73"/>
      <c r="K1023" s="108"/>
      <c r="AC1023" s="113">
        <f t="shared" si="102"/>
        <v>45577</v>
      </c>
      <c r="AD1023" s="114">
        <f t="shared" si="103"/>
        <v>1.37249E-2</v>
      </c>
      <c r="AF1023" s="115"/>
    </row>
    <row r="1024" spans="10:32" x14ac:dyDescent="0.25">
      <c r="J1024" s="73"/>
      <c r="K1024" s="108"/>
      <c r="AC1024" s="113">
        <f t="shared" si="102"/>
        <v>45578</v>
      </c>
      <c r="AD1024" s="114">
        <f t="shared" si="103"/>
        <v>1.37249E-2</v>
      </c>
      <c r="AF1024" s="115"/>
    </row>
    <row r="1025" spans="10:32" x14ac:dyDescent="0.25">
      <c r="J1025" s="73"/>
      <c r="K1025" s="108"/>
      <c r="AC1025" s="113">
        <f t="shared" si="102"/>
        <v>45579</v>
      </c>
      <c r="AD1025" s="114">
        <f t="shared" si="103"/>
        <v>1.37249E-2</v>
      </c>
      <c r="AF1025" s="115"/>
    </row>
    <row r="1026" spans="10:32" x14ac:dyDescent="0.25">
      <c r="J1026" s="73"/>
      <c r="K1026" s="108"/>
      <c r="AC1026" s="113">
        <f t="shared" si="102"/>
        <v>45580</v>
      </c>
      <c r="AD1026" s="114">
        <f t="shared" si="103"/>
        <v>1.37249E-2</v>
      </c>
      <c r="AF1026" s="115"/>
    </row>
    <row r="1027" spans="10:32" x14ac:dyDescent="0.25">
      <c r="J1027" s="73"/>
      <c r="K1027" s="108"/>
      <c r="AC1027" s="113">
        <f t="shared" si="102"/>
        <v>45581</v>
      </c>
      <c r="AD1027" s="114">
        <f t="shared" si="103"/>
        <v>1.37249E-2</v>
      </c>
      <c r="AF1027" s="115"/>
    </row>
    <row r="1028" spans="10:32" x14ac:dyDescent="0.25">
      <c r="J1028" s="73"/>
      <c r="K1028" s="108"/>
      <c r="AC1028" s="113">
        <f t="shared" si="102"/>
        <v>45582</v>
      </c>
      <c r="AD1028" s="114">
        <f t="shared" si="103"/>
        <v>1.37249E-2</v>
      </c>
      <c r="AF1028" s="115"/>
    </row>
    <row r="1029" spans="10:32" x14ac:dyDescent="0.25">
      <c r="J1029" s="73"/>
      <c r="K1029" s="108"/>
      <c r="AC1029" s="113">
        <f t="shared" si="102"/>
        <v>45583</v>
      </c>
      <c r="AD1029" s="114">
        <f t="shared" si="103"/>
        <v>1.37249E-2</v>
      </c>
      <c r="AF1029" s="115"/>
    </row>
    <row r="1030" spans="10:32" x14ac:dyDescent="0.25">
      <c r="J1030" s="73"/>
      <c r="K1030" s="108"/>
      <c r="AC1030" s="113">
        <f t="shared" si="102"/>
        <v>45584</v>
      </c>
      <c r="AD1030" s="114">
        <f t="shared" si="103"/>
        <v>1.37249E-2</v>
      </c>
      <c r="AF1030" s="115"/>
    </row>
    <row r="1031" spans="10:32" x14ac:dyDescent="0.25">
      <c r="J1031" s="73"/>
      <c r="K1031" s="108"/>
      <c r="AC1031" s="113">
        <f t="shared" si="102"/>
        <v>45585</v>
      </c>
      <c r="AD1031" s="114">
        <f t="shared" si="103"/>
        <v>1.37249E-2</v>
      </c>
      <c r="AF1031" s="115"/>
    </row>
    <row r="1032" spans="10:32" x14ac:dyDescent="0.25">
      <c r="J1032" s="73"/>
      <c r="K1032" s="108"/>
      <c r="AC1032" s="113">
        <f t="shared" ref="AC1032:AC1095" si="104">AC1031+1</f>
        <v>45586</v>
      </c>
      <c r="AD1032" s="114">
        <f t="shared" ref="AD1032:AD1095" si="105">_xlfn.IFNA(VLOOKUP(AC1032,J:K,2,FALSE)/100,AD1031)</f>
        <v>1.37249E-2</v>
      </c>
      <c r="AF1032" s="115"/>
    </row>
    <row r="1033" spans="10:32" x14ac:dyDescent="0.25">
      <c r="J1033" s="73"/>
      <c r="K1033" s="108"/>
      <c r="AC1033" s="113">
        <f t="shared" si="104"/>
        <v>45587</v>
      </c>
      <c r="AD1033" s="114">
        <f t="shared" si="105"/>
        <v>1.37249E-2</v>
      </c>
      <c r="AF1033" s="115"/>
    </row>
    <row r="1034" spans="10:32" x14ac:dyDescent="0.25">
      <c r="J1034" s="73"/>
      <c r="K1034" s="108"/>
      <c r="AC1034" s="113">
        <f t="shared" si="104"/>
        <v>45588</v>
      </c>
      <c r="AD1034" s="114">
        <f t="shared" si="105"/>
        <v>1.37249E-2</v>
      </c>
      <c r="AF1034" s="115"/>
    </row>
    <row r="1035" spans="10:32" x14ac:dyDescent="0.25">
      <c r="J1035" s="73"/>
      <c r="K1035" s="108"/>
      <c r="AC1035" s="113">
        <f t="shared" si="104"/>
        <v>45589</v>
      </c>
      <c r="AD1035" s="114">
        <f t="shared" si="105"/>
        <v>1.37249E-2</v>
      </c>
      <c r="AF1035" s="115"/>
    </row>
    <row r="1036" spans="10:32" x14ac:dyDescent="0.25">
      <c r="J1036" s="73"/>
      <c r="K1036" s="108"/>
      <c r="AC1036" s="113">
        <f t="shared" si="104"/>
        <v>45590</v>
      </c>
      <c r="AD1036" s="114">
        <f t="shared" si="105"/>
        <v>1.37249E-2</v>
      </c>
      <c r="AF1036" s="115"/>
    </row>
    <row r="1037" spans="10:32" x14ac:dyDescent="0.25">
      <c r="J1037" s="73"/>
      <c r="K1037" s="108"/>
      <c r="AC1037" s="113">
        <f t="shared" si="104"/>
        <v>45591</v>
      </c>
      <c r="AD1037" s="114">
        <f t="shared" si="105"/>
        <v>1.37249E-2</v>
      </c>
      <c r="AF1037" s="115"/>
    </row>
    <row r="1038" spans="10:32" x14ac:dyDescent="0.25">
      <c r="J1038" s="73"/>
      <c r="K1038" s="108"/>
      <c r="AC1038" s="113">
        <f t="shared" si="104"/>
        <v>45592</v>
      </c>
      <c r="AD1038" s="114">
        <f t="shared" si="105"/>
        <v>1.37249E-2</v>
      </c>
      <c r="AF1038" s="115"/>
    </row>
    <row r="1039" spans="10:32" x14ac:dyDescent="0.25">
      <c r="J1039" s="73"/>
      <c r="K1039" s="108"/>
      <c r="AC1039" s="113">
        <f t="shared" si="104"/>
        <v>45593</v>
      </c>
      <c r="AD1039" s="114">
        <f t="shared" si="105"/>
        <v>1.37246E-2</v>
      </c>
      <c r="AF1039" s="115"/>
    </row>
    <row r="1040" spans="10:32" x14ac:dyDescent="0.25">
      <c r="J1040" s="73"/>
      <c r="K1040" s="108"/>
      <c r="AC1040" s="113">
        <f t="shared" si="104"/>
        <v>45594</v>
      </c>
      <c r="AD1040" s="114">
        <f t="shared" si="105"/>
        <v>1.37246E-2</v>
      </c>
      <c r="AF1040" s="115"/>
    </row>
    <row r="1041" spans="10:32" x14ac:dyDescent="0.25">
      <c r="J1041" s="73"/>
      <c r="K1041" s="108"/>
      <c r="AC1041" s="113">
        <f t="shared" si="104"/>
        <v>45595</v>
      </c>
      <c r="AD1041" s="114">
        <f t="shared" si="105"/>
        <v>1.37246E-2</v>
      </c>
      <c r="AF1041" s="115"/>
    </row>
    <row r="1042" spans="10:32" x14ac:dyDescent="0.25">
      <c r="J1042" s="73"/>
      <c r="K1042" s="108"/>
      <c r="AC1042" s="113">
        <f t="shared" si="104"/>
        <v>45596</v>
      </c>
      <c r="AD1042" s="114">
        <f t="shared" si="105"/>
        <v>1.37246E-2</v>
      </c>
      <c r="AF1042" s="115"/>
    </row>
    <row r="1043" spans="10:32" x14ac:dyDescent="0.25">
      <c r="J1043" s="73"/>
      <c r="K1043" s="108"/>
      <c r="AC1043" s="113">
        <f t="shared" si="104"/>
        <v>45597</v>
      </c>
      <c r="AD1043" s="114">
        <f t="shared" si="105"/>
        <v>1.37246E-2</v>
      </c>
      <c r="AF1043" s="115"/>
    </row>
    <row r="1044" spans="10:32" x14ac:dyDescent="0.25">
      <c r="J1044" s="73"/>
      <c r="K1044" s="108"/>
      <c r="AC1044" s="113">
        <f t="shared" si="104"/>
        <v>45598</v>
      </c>
      <c r="AD1044" s="114">
        <f t="shared" si="105"/>
        <v>1.37246E-2</v>
      </c>
      <c r="AF1044" s="115"/>
    </row>
    <row r="1045" spans="10:32" x14ac:dyDescent="0.25">
      <c r="J1045" s="73"/>
      <c r="K1045" s="108"/>
      <c r="AC1045" s="113">
        <f t="shared" si="104"/>
        <v>45599</v>
      </c>
      <c r="AD1045" s="114">
        <f t="shared" si="105"/>
        <v>1.37246E-2</v>
      </c>
      <c r="AF1045" s="115"/>
    </row>
    <row r="1046" spans="10:32" x14ac:dyDescent="0.25">
      <c r="J1046" s="73"/>
      <c r="K1046" s="108"/>
      <c r="AC1046" s="113">
        <f t="shared" si="104"/>
        <v>45600</v>
      </c>
      <c r="AD1046" s="114">
        <f t="shared" si="105"/>
        <v>1.37246E-2</v>
      </c>
      <c r="AF1046" s="115"/>
    </row>
    <row r="1047" spans="10:32" x14ac:dyDescent="0.25">
      <c r="J1047" s="73"/>
      <c r="K1047" s="108"/>
      <c r="AC1047" s="113">
        <f t="shared" si="104"/>
        <v>45601</v>
      </c>
      <c r="AD1047" s="114">
        <f t="shared" si="105"/>
        <v>1.37246E-2</v>
      </c>
      <c r="AF1047" s="115"/>
    </row>
    <row r="1048" spans="10:32" x14ac:dyDescent="0.25">
      <c r="J1048" s="73"/>
      <c r="K1048" s="108"/>
      <c r="AC1048" s="113">
        <f t="shared" si="104"/>
        <v>45602</v>
      </c>
      <c r="AD1048" s="114">
        <f t="shared" si="105"/>
        <v>1.37246E-2</v>
      </c>
      <c r="AF1048" s="115"/>
    </row>
    <row r="1049" spans="10:32" x14ac:dyDescent="0.25">
      <c r="J1049" s="73"/>
      <c r="K1049" s="108"/>
      <c r="AC1049" s="113">
        <f t="shared" si="104"/>
        <v>45603</v>
      </c>
      <c r="AD1049" s="114">
        <f t="shared" si="105"/>
        <v>1.37246E-2</v>
      </c>
      <c r="AF1049" s="115"/>
    </row>
    <row r="1050" spans="10:32" x14ac:dyDescent="0.25">
      <c r="J1050" s="73"/>
      <c r="K1050" s="108"/>
      <c r="AC1050" s="113">
        <f t="shared" si="104"/>
        <v>45604</v>
      </c>
      <c r="AD1050" s="114">
        <f t="shared" si="105"/>
        <v>1.37246E-2</v>
      </c>
      <c r="AF1050" s="115"/>
    </row>
    <row r="1051" spans="10:32" x14ac:dyDescent="0.25">
      <c r="J1051" s="73"/>
      <c r="K1051" s="108"/>
      <c r="AC1051" s="113">
        <f t="shared" si="104"/>
        <v>45605</v>
      </c>
      <c r="AD1051" s="114">
        <f t="shared" si="105"/>
        <v>1.37246E-2</v>
      </c>
      <c r="AF1051" s="115"/>
    </row>
    <row r="1052" spans="10:32" x14ac:dyDescent="0.25">
      <c r="J1052" s="73"/>
      <c r="K1052" s="108"/>
      <c r="AC1052" s="113">
        <f t="shared" si="104"/>
        <v>45606</v>
      </c>
      <c r="AD1052" s="114">
        <f t="shared" si="105"/>
        <v>1.37246E-2</v>
      </c>
      <c r="AF1052" s="115"/>
    </row>
    <row r="1053" spans="10:32" x14ac:dyDescent="0.25">
      <c r="J1053" s="73"/>
      <c r="K1053" s="108"/>
      <c r="AC1053" s="113">
        <f t="shared" si="104"/>
        <v>45607</v>
      </c>
      <c r="AD1053" s="114">
        <f t="shared" si="105"/>
        <v>1.37246E-2</v>
      </c>
      <c r="AF1053" s="115"/>
    </row>
    <row r="1054" spans="10:32" x14ac:dyDescent="0.25">
      <c r="J1054" s="73"/>
      <c r="K1054" s="108"/>
      <c r="AC1054" s="113">
        <f t="shared" si="104"/>
        <v>45608</v>
      </c>
      <c r="AD1054" s="114">
        <f t="shared" si="105"/>
        <v>1.37246E-2</v>
      </c>
      <c r="AF1054" s="115"/>
    </row>
    <row r="1055" spans="10:32" x14ac:dyDescent="0.25">
      <c r="J1055" s="73"/>
      <c r="K1055" s="108"/>
      <c r="AC1055" s="113">
        <f t="shared" si="104"/>
        <v>45609</v>
      </c>
      <c r="AD1055" s="114">
        <f t="shared" si="105"/>
        <v>1.37246E-2</v>
      </c>
      <c r="AF1055" s="115"/>
    </row>
    <row r="1056" spans="10:32" x14ac:dyDescent="0.25">
      <c r="J1056" s="73"/>
      <c r="K1056" s="108"/>
      <c r="AC1056" s="113">
        <f t="shared" si="104"/>
        <v>45610</v>
      </c>
      <c r="AD1056" s="114">
        <f t="shared" si="105"/>
        <v>1.37246E-2</v>
      </c>
      <c r="AF1056" s="115"/>
    </row>
    <row r="1057" spans="10:32" x14ac:dyDescent="0.25">
      <c r="J1057" s="73"/>
      <c r="K1057" s="108"/>
      <c r="AC1057" s="113">
        <f t="shared" si="104"/>
        <v>45611</v>
      </c>
      <c r="AD1057" s="114">
        <f t="shared" si="105"/>
        <v>1.37246E-2</v>
      </c>
      <c r="AF1057" s="115"/>
    </row>
    <row r="1058" spans="10:32" x14ac:dyDescent="0.25">
      <c r="J1058" s="73"/>
      <c r="K1058" s="108"/>
      <c r="AC1058" s="113">
        <f t="shared" si="104"/>
        <v>45612</v>
      </c>
      <c r="AD1058" s="114">
        <f t="shared" si="105"/>
        <v>1.37246E-2</v>
      </c>
      <c r="AF1058" s="115"/>
    </row>
    <row r="1059" spans="10:32" x14ac:dyDescent="0.25">
      <c r="J1059" s="73"/>
      <c r="K1059" s="108"/>
      <c r="AC1059" s="113">
        <f t="shared" si="104"/>
        <v>45613</v>
      </c>
      <c r="AD1059" s="114">
        <f t="shared" si="105"/>
        <v>1.37246E-2</v>
      </c>
      <c r="AF1059" s="115"/>
    </row>
    <row r="1060" spans="10:32" x14ac:dyDescent="0.25">
      <c r="J1060" s="73"/>
      <c r="K1060" s="108"/>
      <c r="AC1060" s="113">
        <f t="shared" si="104"/>
        <v>45614</v>
      </c>
      <c r="AD1060" s="114">
        <f t="shared" si="105"/>
        <v>1.37246E-2</v>
      </c>
      <c r="AF1060" s="115"/>
    </row>
    <row r="1061" spans="10:32" x14ac:dyDescent="0.25">
      <c r="J1061" s="73"/>
      <c r="K1061" s="108"/>
      <c r="AC1061" s="113">
        <f t="shared" si="104"/>
        <v>45615</v>
      </c>
      <c r="AD1061" s="114">
        <f t="shared" si="105"/>
        <v>1.37246E-2</v>
      </c>
      <c r="AF1061" s="115"/>
    </row>
    <row r="1062" spans="10:32" x14ac:dyDescent="0.25">
      <c r="J1062" s="73"/>
      <c r="K1062" s="108"/>
      <c r="AC1062" s="113">
        <f t="shared" si="104"/>
        <v>45616</v>
      </c>
      <c r="AD1062" s="114">
        <f t="shared" si="105"/>
        <v>1.37246E-2</v>
      </c>
      <c r="AF1062" s="115"/>
    </row>
    <row r="1063" spans="10:32" x14ac:dyDescent="0.25">
      <c r="J1063" s="73"/>
      <c r="K1063" s="108"/>
      <c r="AC1063" s="113">
        <f t="shared" si="104"/>
        <v>45617</v>
      </c>
      <c r="AD1063" s="114">
        <f t="shared" si="105"/>
        <v>1.37246E-2</v>
      </c>
      <c r="AF1063" s="115"/>
    </row>
    <row r="1064" spans="10:32" x14ac:dyDescent="0.25">
      <c r="J1064" s="73"/>
      <c r="K1064" s="108"/>
      <c r="AC1064" s="113">
        <f t="shared" si="104"/>
        <v>45618</v>
      </c>
      <c r="AD1064" s="114">
        <f t="shared" si="105"/>
        <v>1.37246E-2</v>
      </c>
      <c r="AF1064" s="115"/>
    </row>
    <row r="1065" spans="10:32" x14ac:dyDescent="0.25">
      <c r="J1065" s="73"/>
      <c r="K1065" s="108"/>
      <c r="AC1065" s="113">
        <f t="shared" si="104"/>
        <v>45619</v>
      </c>
      <c r="AD1065" s="114">
        <f t="shared" si="105"/>
        <v>1.37246E-2</v>
      </c>
      <c r="AF1065" s="115"/>
    </row>
    <row r="1066" spans="10:32" x14ac:dyDescent="0.25">
      <c r="J1066" s="73"/>
      <c r="K1066" s="108"/>
      <c r="AC1066" s="113">
        <f t="shared" si="104"/>
        <v>45620</v>
      </c>
      <c r="AD1066" s="114">
        <f t="shared" si="105"/>
        <v>1.37246E-2</v>
      </c>
      <c r="AF1066" s="115"/>
    </row>
    <row r="1067" spans="10:32" x14ac:dyDescent="0.25">
      <c r="J1067" s="73"/>
      <c r="K1067" s="108"/>
      <c r="AC1067" s="113">
        <f t="shared" si="104"/>
        <v>45621</v>
      </c>
      <c r="AD1067" s="114">
        <f t="shared" si="105"/>
        <v>1.37246E-2</v>
      </c>
      <c r="AF1067" s="115"/>
    </row>
    <row r="1068" spans="10:32" x14ac:dyDescent="0.25">
      <c r="J1068" s="73"/>
      <c r="K1068" s="108"/>
      <c r="AC1068" s="113">
        <f t="shared" si="104"/>
        <v>45622</v>
      </c>
      <c r="AD1068" s="114">
        <f t="shared" si="105"/>
        <v>1.37249E-2</v>
      </c>
      <c r="AF1068" s="115"/>
    </row>
    <row r="1069" spans="10:32" x14ac:dyDescent="0.25">
      <c r="J1069" s="73"/>
      <c r="K1069" s="108"/>
      <c r="AC1069" s="113">
        <f t="shared" si="104"/>
        <v>45623</v>
      </c>
      <c r="AD1069" s="114">
        <f t="shared" si="105"/>
        <v>1.37249E-2</v>
      </c>
      <c r="AF1069" s="115"/>
    </row>
    <row r="1070" spans="10:32" x14ac:dyDescent="0.25">
      <c r="J1070" s="73"/>
      <c r="K1070" s="108"/>
      <c r="AC1070" s="113">
        <f t="shared" si="104"/>
        <v>45624</v>
      </c>
      <c r="AD1070" s="114">
        <f t="shared" si="105"/>
        <v>1.37249E-2</v>
      </c>
      <c r="AF1070" s="115"/>
    </row>
    <row r="1071" spans="10:32" x14ac:dyDescent="0.25">
      <c r="J1071" s="73"/>
      <c r="K1071" s="108"/>
      <c r="AC1071" s="113">
        <f t="shared" si="104"/>
        <v>45625</v>
      </c>
      <c r="AD1071" s="114">
        <f t="shared" si="105"/>
        <v>1.37249E-2</v>
      </c>
      <c r="AF1071" s="115"/>
    </row>
    <row r="1072" spans="10:32" x14ac:dyDescent="0.25">
      <c r="J1072" s="73"/>
      <c r="K1072" s="108"/>
      <c r="AC1072" s="113">
        <f t="shared" si="104"/>
        <v>45626</v>
      </c>
      <c r="AD1072" s="114">
        <f t="shared" si="105"/>
        <v>1.37249E-2</v>
      </c>
      <c r="AF1072" s="115"/>
    </row>
    <row r="1073" spans="10:32" x14ac:dyDescent="0.25">
      <c r="J1073" s="73"/>
      <c r="K1073" s="108"/>
      <c r="AC1073" s="113">
        <f t="shared" si="104"/>
        <v>45627</v>
      </c>
      <c r="AD1073" s="114">
        <f t="shared" si="105"/>
        <v>1.37249E-2</v>
      </c>
      <c r="AF1073" s="115"/>
    </row>
    <row r="1074" spans="10:32" x14ac:dyDescent="0.25">
      <c r="J1074" s="73"/>
      <c r="K1074" s="108"/>
      <c r="AC1074" s="113">
        <f t="shared" si="104"/>
        <v>45628</v>
      </c>
      <c r="AD1074" s="114">
        <f t="shared" si="105"/>
        <v>1.37249E-2</v>
      </c>
      <c r="AF1074" s="115"/>
    </row>
    <row r="1075" spans="10:32" x14ac:dyDescent="0.25">
      <c r="J1075" s="73"/>
      <c r="K1075" s="108"/>
      <c r="AC1075" s="113">
        <f t="shared" si="104"/>
        <v>45629</v>
      </c>
      <c r="AD1075" s="114">
        <f t="shared" si="105"/>
        <v>1.37249E-2</v>
      </c>
      <c r="AF1075" s="115"/>
    </row>
    <row r="1076" spans="10:32" x14ac:dyDescent="0.25">
      <c r="J1076" s="73"/>
      <c r="K1076" s="108"/>
      <c r="AC1076" s="113">
        <f t="shared" si="104"/>
        <v>45630</v>
      </c>
      <c r="AD1076" s="114">
        <f t="shared" si="105"/>
        <v>1.37249E-2</v>
      </c>
      <c r="AF1076" s="115"/>
    </row>
    <row r="1077" spans="10:32" x14ac:dyDescent="0.25">
      <c r="J1077" s="73"/>
      <c r="K1077" s="108"/>
      <c r="AC1077" s="113">
        <f t="shared" si="104"/>
        <v>45631</v>
      </c>
      <c r="AD1077" s="114">
        <f t="shared" si="105"/>
        <v>1.37249E-2</v>
      </c>
      <c r="AF1077" s="115"/>
    </row>
    <row r="1078" spans="10:32" x14ac:dyDescent="0.25">
      <c r="J1078" s="73"/>
      <c r="K1078" s="108"/>
      <c r="AC1078" s="113">
        <f t="shared" si="104"/>
        <v>45632</v>
      </c>
      <c r="AD1078" s="114">
        <f t="shared" si="105"/>
        <v>1.37249E-2</v>
      </c>
      <c r="AF1078" s="115"/>
    </row>
    <row r="1079" spans="10:32" x14ac:dyDescent="0.25">
      <c r="J1079" s="73"/>
      <c r="K1079" s="108"/>
      <c r="AC1079" s="113">
        <f t="shared" si="104"/>
        <v>45633</v>
      </c>
      <c r="AD1079" s="114">
        <f t="shared" si="105"/>
        <v>1.37249E-2</v>
      </c>
      <c r="AF1079" s="115"/>
    </row>
    <row r="1080" spans="10:32" x14ac:dyDescent="0.25">
      <c r="J1080" s="73"/>
      <c r="K1080" s="108"/>
      <c r="AC1080" s="113">
        <f t="shared" si="104"/>
        <v>45634</v>
      </c>
      <c r="AD1080" s="114">
        <f t="shared" si="105"/>
        <v>1.37249E-2</v>
      </c>
      <c r="AF1080" s="115"/>
    </row>
    <row r="1081" spans="10:32" x14ac:dyDescent="0.25">
      <c r="J1081" s="73"/>
      <c r="K1081" s="108"/>
      <c r="AC1081" s="113">
        <f t="shared" si="104"/>
        <v>45635</v>
      </c>
      <c r="AD1081" s="114">
        <f t="shared" si="105"/>
        <v>1.37249E-2</v>
      </c>
      <c r="AF1081" s="115"/>
    </row>
    <row r="1082" spans="10:32" x14ac:dyDescent="0.25">
      <c r="J1082" s="73"/>
      <c r="K1082" s="108"/>
      <c r="AC1082" s="113">
        <f t="shared" si="104"/>
        <v>45636</v>
      </c>
      <c r="AD1082" s="114">
        <f t="shared" si="105"/>
        <v>1.37249E-2</v>
      </c>
      <c r="AF1082" s="115"/>
    </row>
    <row r="1083" spans="10:32" x14ac:dyDescent="0.25">
      <c r="J1083" s="73"/>
      <c r="K1083" s="108"/>
      <c r="AC1083" s="113">
        <f t="shared" si="104"/>
        <v>45637</v>
      </c>
      <c r="AD1083" s="114">
        <f t="shared" si="105"/>
        <v>1.37249E-2</v>
      </c>
      <c r="AF1083" s="115"/>
    </row>
    <row r="1084" spans="10:32" x14ac:dyDescent="0.25">
      <c r="J1084" s="73"/>
      <c r="K1084" s="108"/>
      <c r="AC1084" s="113">
        <f t="shared" si="104"/>
        <v>45638</v>
      </c>
      <c r="AD1084" s="114">
        <f t="shared" si="105"/>
        <v>1.37249E-2</v>
      </c>
      <c r="AF1084" s="115"/>
    </row>
    <row r="1085" spans="10:32" x14ac:dyDescent="0.25">
      <c r="J1085" s="73"/>
      <c r="K1085" s="108"/>
      <c r="AC1085" s="113">
        <f t="shared" si="104"/>
        <v>45639</v>
      </c>
      <c r="AD1085" s="114">
        <f t="shared" si="105"/>
        <v>1.37249E-2</v>
      </c>
      <c r="AF1085" s="115"/>
    </row>
    <row r="1086" spans="10:32" x14ac:dyDescent="0.25">
      <c r="J1086" s="73"/>
      <c r="K1086" s="108"/>
      <c r="AC1086" s="113">
        <f t="shared" si="104"/>
        <v>45640</v>
      </c>
      <c r="AD1086" s="114">
        <f t="shared" si="105"/>
        <v>1.37249E-2</v>
      </c>
      <c r="AF1086" s="115"/>
    </row>
    <row r="1087" spans="10:32" x14ac:dyDescent="0.25">
      <c r="J1087" s="73"/>
      <c r="K1087" s="108"/>
      <c r="AC1087" s="113">
        <f t="shared" si="104"/>
        <v>45641</v>
      </c>
      <c r="AD1087" s="114">
        <f t="shared" si="105"/>
        <v>1.37249E-2</v>
      </c>
      <c r="AF1087" s="115"/>
    </row>
    <row r="1088" spans="10:32" x14ac:dyDescent="0.25">
      <c r="J1088" s="73"/>
      <c r="K1088" s="108"/>
      <c r="AC1088" s="113">
        <f t="shared" si="104"/>
        <v>45642</v>
      </c>
      <c r="AD1088" s="114">
        <f t="shared" si="105"/>
        <v>1.37249E-2</v>
      </c>
      <c r="AF1088" s="115"/>
    </row>
    <row r="1089" spans="10:32" x14ac:dyDescent="0.25">
      <c r="J1089" s="73"/>
      <c r="K1089" s="108"/>
      <c r="AC1089" s="113">
        <f t="shared" si="104"/>
        <v>45643</v>
      </c>
      <c r="AD1089" s="114">
        <f t="shared" si="105"/>
        <v>1.37249E-2</v>
      </c>
      <c r="AF1089" s="115"/>
    </row>
    <row r="1090" spans="10:32" x14ac:dyDescent="0.25">
      <c r="J1090" s="73"/>
      <c r="K1090" s="108"/>
      <c r="AC1090" s="113">
        <f t="shared" si="104"/>
        <v>45644</v>
      </c>
      <c r="AD1090" s="114">
        <f t="shared" si="105"/>
        <v>1.37249E-2</v>
      </c>
      <c r="AF1090" s="115"/>
    </row>
    <row r="1091" spans="10:32" x14ac:dyDescent="0.25">
      <c r="J1091" s="73"/>
      <c r="K1091" s="108"/>
      <c r="AC1091" s="113">
        <f t="shared" si="104"/>
        <v>45645</v>
      </c>
      <c r="AD1091" s="114">
        <f t="shared" si="105"/>
        <v>1.37249E-2</v>
      </c>
      <c r="AF1091" s="115"/>
    </row>
    <row r="1092" spans="10:32" x14ac:dyDescent="0.25">
      <c r="J1092" s="73"/>
      <c r="K1092" s="108"/>
      <c r="AC1092" s="113">
        <f t="shared" si="104"/>
        <v>45646</v>
      </c>
      <c r="AD1092" s="114">
        <f t="shared" si="105"/>
        <v>1.37249E-2</v>
      </c>
      <c r="AF1092" s="115"/>
    </row>
    <row r="1093" spans="10:32" x14ac:dyDescent="0.25">
      <c r="J1093" s="73"/>
      <c r="K1093" s="108"/>
      <c r="AC1093" s="113">
        <f t="shared" si="104"/>
        <v>45647</v>
      </c>
      <c r="AD1093" s="114">
        <f t="shared" si="105"/>
        <v>1.37249E-2</v>
      </c>
      <c r="AF1093" s="115"/>
    </row>
    <row r="1094" spans="10:32" x14ac:dyDescent="0.25">
      <c r="J1094" s="73"/>
      <c r="K1094" s="108"/>
      <c r="AC1094" s="113">
        <f t="shared" si="104"/>
        <v>45648</v>
      </c>
      <c r="AD1094" s="114">
        <f t="shared" si="105"/>
        <v>1.37249E-2</v>
      </c>
      <c r="AF1094" s="115"/>
    </row>
    <row r="1095" spans="10:32" x14ac:dyDescent="0.25">
      <c r="J1095" s="73"/>
      <c r="K1095" s="108"/>
      <c r="AC1095" s="113">
        <f t="shared" si="104"/>
        <v>45649</v>
      </c>
      <c r="AD1095" s="114">
        <f t="shared" si="105"/>
        <v>1.37249E-2</v>
      </c>
      <c r="AF1095" s="115"/>
    </row>
    <row r="1096" spans="10:32" x14ac:dyDescent="0.25">
      <c r="J1096" s="73"/>
      <c r="K1096" s="108"/>
      <c r="AC1096" s="113">
        <f t="shared" ref="AC1096:AC1159" si="106">AC1095+1</f>
        <v>45650</v>
      </c>
      <c r="AD1096" s="114">
        <f t="shared" ref="AD1096:AD1159" si="107">_xlfn.IFNA(VLOOKUP(AC1096,J:K,2,FALSE)/100,AD1095)</f>
        <v>1.37249E-2</v>
      </c>
      <c r="AF1096" s="115"/>
    </row>
    <row r="1097" spans="10:32" x14ac:dyDescent="0.25">
      <c r="J1097" s="73"/>
      <c r="K1097" s="108"/>
      <c r="AC1097" s="113">
        <f t="shared" si="106"/>
        <v>45651</v>
      </c>
      <c r="AD1097" s="114">
        <f t="shared" si="107"/>
        <v>1.37249E-2</v>
      </c>
      <c r="AF1097" s="115"/>
    </row>
    <row r="1098" spans="10:32" x14ac:dyDescent="0.25">
      <c r="J1098" s="73"/>
      <c r="K1098" s="108"/>
      <c r="AC1098" s="113">
        <f t="shared" si="106"/>
        <v>45652</v>
      </c>
      <c r="AD1098" s="114">
        <f t="shared" si="107"/>
        <v>1.37599E-2</v>
      </c>
      <c r="AF1098" s="115"/>
    </row>
    <row r="1099" spans="10:32" x14ac:dyDescent="0.25">
      <c r="J1099" s="73"/>
      <c r="K1099" s="108"/>
      <c r="AC1099" s="113">
        <f t="shared" si="106"/>
        <v>45653</v>
      </c>
      <c r="AD1099" s="114">
        <f t="shared" si="107"/>
        <v>1.37599E-2</v>
      </c>
      <c r="AF1099" s="115"/>
    </row>
    <row r="1100" spans="10:32" x14ac:dyDescent="0.25">
      <c r="J1100" s="73"/>
      <c r="K1100" s="108"/>
      <c r="AC1100" s="113">
        <f t="shared" si="106"/>
        <v>45654</v>
      </c>
      <c r="AD1100" s="114">
        <f t="shared" si="107"/>
        <v>1.37599E-2</v>
      </c>
      <c r="AF1100" s="115"/>
    </row>
    <row r="1101" spans="10:32" x14ac:dyDescent="0.25">
      <c r="J1101" s="73"/>
      <c r="K1101" s="108"/>
      <c r="AC1101" s="113">
        <f t="shared" si="106"/>
        <v>45655</v>
      </c>
      <c r="AD1101" s="114">
        <f t="shared" si="107"/>
        <v>1.37599E-2</v>
      </c>
      <c r="AF1101" s="115"/>
    </row>
    <row r="1102" spans="10:32" x14ac:dyDescent="0.25">
      <c r="J1102" s="73"/>
      <c r="K1102" s="108"/>
      <c r="AC1102" s="113">
        <f t="shared" si="106"/>
        <v>45656</v>
      </c>
      <c r="AD1102" s="114">
        <f t="shared" si="107"/>
        <v>1.37599E-2</v>
      </c>
      <c r="AF1102" s="115"/>
    </row>
    <row r="1103" spans="10:32" x14ac:dyDescent="0.25">
      <c r="J1103" s="73"/>
      <c r="K1103" s="108"/>
      <c r="AC1103" s="113">
        <f t="shared" si="106"/>
        <v>45657</v>
      </c>
      <c r="AD1103" s="114">
        <f t="shared" si="107"/>
        <v>1.37599E-2</v>
      </c>
      <c r="AF1103" s="115"/>
    </row>
    <row r="1104" spans="10:32" x14ac:dyDescent="0.25">
      <c r="J1104" s="73"/>
      <c r="K1104" s="108"/>
      <c r="AC1104" s="113">
        <f t="shared" si="106"/>
        <v>45658</v>
      </c>
      <c r="AD1104" s="114">
        <f t="shared" si="107"/>
        <v>1.37599E-2</v>
      </c>
      <c r="AF1104" s="115"/>
    </row>
    <row r="1105" spans="10:32" x14ac:dyDescent="0.25">
      <c r="J1105" s="73"/>
      <c r="K1105" s="108"/>
      <c r="AC1105" s="113">
        <f t="shared" si="106"/>
        <v>45659</v>
      </c>
      <c r="AD1105" s="114">
        <f t="shared" si="107"/>
        <v>1.37599E-2</v>
      </c>
      <c r="AF1105" s="115"/>
    </row>
    <row r="1106" spans="10:32" x14ac:dyDescent="0.25">
      <c r="J1106" s="73"/>
      <c r="K1106" s="108"/>
      <c r="AC1106" s="113">
        <f t="shared" si="106"/>
        <v>45660</v>
      </c>
      <c r="AD1106" s="114">
        <f t="shared" si="107"/>
        <v>1.37599E-2</v>
      </c>
      <c r="AF1106" s="115"/>
    </row>
    <row r="1107" spans="10:32" x14ac:dyDescent="0.25">
      <c r="J1107" s="73"/>
      <c r="K1107" s="108"/>
      <c r="AC1107" s="113">
        <f t="shared" si="106"/>
        <v>45661</v>
      </c>
      <c r="AD1107" s="114">
        <f t="shared" si="107"/>
        <v>1.37599E-2</v>
      </c>
      <c r="AF1107" s="115"/>
    </row>
    <row r="1108" spans="10:32" x14ac:dyDescent="0.25">
      <c r="J1108" s="73"/>
      <c r="K1108" s="108"/>
      <c r="AC1108" s="113">
        <f t="shared" si="106"/>
        <v>45662</v>
      </c>
      <c r="AD1108" s="114">
        <f t="shared" si="107"/>
        <v>1.37599E-2</v>
      </c>
      <c r="AF1108" s="115"/>
    </row>
    <row r="1109" spans="10:32" x14ac:dyDescent="0.25">
      <c r="J1109" s="73"/>
      <c r="K1109" s="108"/>
      <c r="AC1109" s="113">
        <f t="shared" si="106"/>
        <v>45663</v>
      </c>
      <c r="AD1109" s="114">
        <f t="shared" si="107"/>
        <v>1.37599E-2</v>
      </c>
      <c r="AF1109" s="115"/>
    </row>
    <row r="1110" spans="10:32" x14ac:dyDescent="0.25">
      <c r="J1110" s="73"/>
      <c r="K1110" s="108"/>
      <c r="AC1110" s="113">
        <f t="shared" si="106"/>
        <v>45664</v>
      </c>
      <c r="AD1110" s="114">
        <f t="shared" si="107"/>
        <v>1.37599E-2</v>
      </c>
      <c r="AF1110" s="115"/>
    </row>
    <row r="1111" spans="10:32" x14ac:dyDescent="0.25">
      <c r="J1111" s="73"/>
      <c r="K1111" s="108"/>
      <c r="AC1111" s="113">
        <f t="shared" si="106"/>
        <v>45665</v>
      </c>
      <c r="AD1111" s="114">
        <f t="shared" si="107"/>
        <v>1.37599E-2</v>
      </c>
      <c r="AF1111" s="115"/>
    </row>
    <row r="1112" spans="10:32" x14ac:dyDescent="0.25">
      <c r="J1112" s="73"/>
      <c r="K1112" s="108"/>
      <c r="AC1112" s="113">
        <f t="shared" si="106"/>
        <v>45666</v>
      </c>
      <c r="AD1112" s="114">
        <f t="shared" si="107"/>
        <v>1.37599E-2</v>
      </c>
      <c r="AF1112" s="115"/>
    </row>
    <row r="1113" spans="10:32" x14ac:dyDescent="0.25">
      <c r="J1113" s="73"/>
      <c r="K1113" s="108"/>
      <c r="AC1113" s="113">
        <f t="shared" si="106"/>
        <v>45667</v>
      </c>
      <c r="AD1113" s="114">
        <f t="shared" si="107"/>
        <v>1.37599E-2</v>
      </c>
      <c r="AF1113" s="115"/>
    </row>
    <row r="1114" spans="10:32" x14ac:dyDescent="0.25">
      <c r="J1114" s="73"/>
      <c r="K1114" s="108"/>
      <c r="AC1114" s="113">
        <f t="shared" si="106"/>
        <v>45668</v>
      </c>
      <c r="AD1114" s="114">
        <f t="shared" si="107"/>
        <v>1.37599E-2</v>
      </c>
      <c r="AF1114" s="115"/>
    </row>
    <row r="1115" spans="10:32" x14ac:dyDescent="0.25">
      <c r="J1115" s="73"/>
      <c r="K1115" s="108"/>
      <c r="AC1115" s="113">
        <f t="shared" si="106"/>
        <v>45669</v>
      </c>
      <c r="AD1115" s="114">
        <f t="shared" si="107"/>
        <v>1.37599E-2</v>
      </c>
      <c r="AF1115" s="115"/>
    </row>
    <row r="1116" spans="10:32" x14ac:dyDescent="0.25">
      <c r="J1116" s="73"/>
      <c r="K1116" s="108"/>
      <c r="AC1116" s="113">
        <f t="shared" si="106"/>
        <v>45670</v>
      </c>
      <c r="AD1116" s="114">
        <f t="shared" si="107"/>
        <v>1.37599E-2</v>
      </c>
      <c r="AF1116" s="115"/>
    </row>
    <row r="1117" spans="10:32" x14ac:dyDescent="0.25">
      <c r="J1117" s="73"/>
      <c r="K1117" s="108"/>
      <c r="AC1117" s="113">
        <f t="shared" si="106"/>
        <v>45671</v>
      </c>
      <c r="AD1117" s="114">
        <f t="shared" si="107"/>
        <v>1.37599E-2</v>
      </c>
      <c r="AF1117" s="115"/>
    </row>
    <row r="1118" spans="10:32" x14ac:dyDescent="0.25">
      <c r="J1118" s="73"/>
      <c r="K1118" s="108"/>
      <c r="AC1118" s="113">
        <f t="shared" si="106"/>
        <v>45672</v>
      </c>
      <c r="AD1118" s="114">
        <f t="shared" si="107"/>
        <v>1.37599E-2</v>
      </c>
      <c r="AF1118" s="115"/>
    </row>
    <row r="1119" spans="10:32" x14ac:dyDescent="0.25">
      <c r="J1119" s="73"/>
      <c r="K1119" s="108"/>
      <c r="AC1119" s="113">
        <f t="shared" si="106"/>
        <v>45673</v>
      </c>
      <c r="AD1119" s="114">
        <f t="shared" si="107"/>
        <v>1.37599E-2</v>
      </c>
      <c r="AF1119" s="115"/>
    </row>
    <row r="1120" spans="10:32" x14ac:dyDescent="0.25">
      <c r="J1120" s="73"/>
      <c r="K1120" s="108"/>
      <c r="AC1120" s="113">
        <f t="shared" si="106"/>
        <v>45674</v>
      </c>
      <c r="AD1120" s="114">
        <f t="shared" si="107"/>
        <v>1.37599E-2</v>
      </c>
      <c r="AF1120" s="115"/>
    </row>
    <row r="1121" spans="10:32" x14ac:dyDescent="0.25">
      <c r="J1121" s="73"/>
      <c r="K1121" s="108"/>
      <c r="AC1121" s="113">
        <f t="shared" si="106"/>
        <v>45675</v>
      </c>
      <c r="AD1121" s="114">
        <f t="shared" si="107"/>
        <v>1.37599E-2</v>
      </c>
      <c r="AF1121" s="115"/>
    </row>
    <row r="1122" spans="10:32" x14ac:dyDescent="0.25">
      <c r="J1122" s="73"/>
      <c r="K1122" s="108"/>
      <c r="AC1122" s="113">
        <f t="shared" si="106"/>
        <v>45676</v>
      </c>
      <c r="AD1122" s="114">
        <f t="shared" si="107"/>
        <v>1.37599E-2</v>
      </c>
      <c r="AF1122" s="115"/>
    </row>
    <row r="1123" spans="10:32" x14ac:dyDescent="0.25">
      <c r="J1123" s="73"/>
      <c r="K1123" s="108"/>
      <c r="AC1123" s="113">
        <f t="shared" si="106"/>
        <v>45677</v>
      </c>
      <c r="AD1123" s="114">
        <f t="shared" si="107"/>
        <v>1.37599E-2</v>
      </c>
      <c r="AF1123" s="115"/>
    </row>
    <row r="1124" spans="10:32" x14ac:dyDescent="0.25">
      <c r="J1124" s="73"/>
      <c r="K1124" s="108"/>
      <c r="AC1124" s="113">
        <f t="shared" si="106"/>
        <v>45678</v>
      </c>
      <c r="AD1124" s="114">
        <f t="shared" si="107"/>
        <v>1.37599E-2</v>
      </c>
      <c r="AF1124" s="115"/>
    </row>
    <row r="1125" spans="10:32" x14ac:dyDescent="0.25">
      <c r="J1125" s="73"/>
      <c r="K1125" s="108"/>
      <c r="AC1125" s="113">
        <f t="shared" si="106"/>
        <v>45679</v>
      </c>
      <c r="AD1125" s="114">
        <f t="shared" si="107"/>
        <v>1.37599E-2</v>
      </c>
      <c r="AF1125" s="115"/>
    </row>
    <row r="1126" spans="10:32" x14ac:dyDescent="0.25">
      <c r="J1126" s="73"/>
      <c r="K1126" s="108"/>
      <c r="AC1126" s="113">
        <f t="shared" si="106"/>
        <v>45680</v>
      </c>
      <c r="AD1126" s="114">
        <f t="shared" si="107"/>
        <v>1.37599E-2</v>
      </c>
      <c r="AF1126" s="115"/>
    </row>
    <row r="1127" spans="10:32" x14ac:dyDescent="0.25">
      <c r="J1127" s="73"/>
      <c r="K1127" s="108"/>
      <c r="AC1127" s="113">
        <f t="shared" si="106"/>
        <v>45681</v>
      </c>
      <c r="AD1127" s="114">
        <f t="shared" si="107"/>
        <v>1.37599E-2</v>
      </c>
      <c r="AF1127" s="115"/>
    </row>
    <row r="1128" spans="10:32" x14ac:dyDescent="0.25">
      <c r="J1128" s="73"/>
      <c r="K1128" s="108"/>
      <c r="AC1128" s="113">
        <f t="shared" si="106"/>
        <v>45682</v>
      </c>
      <c r="AD1128" s="114">
        <f t="shared" si="107"/>
        <v>1.37599E-2</v>
      </c>
      <c r="AF1128" s="115"/>
    </row>
    <row r="1129" spans="10:32" x14ac:dyDescent="0.25">
      <c r="J1129" s="73"/>
      <c r="K1129" s="108"/>
      <c r="AC1129" s="113">
        <f t="shared" si="106"/>
        <v>45683</v>
      </c>
      <c r="AD1129" s="114">
        <f t="shared" si="107"/>
        <v>1.37599E-2</v>
      </c>
      <c r="AF1129" s="115"/>
    </row>
    <row r="1130" spans="10:32" x14ac:dyDescent="0.25">
      <c r="J1130" s="73"/>
      <c r="K1130" s="108"/>
      <c r="AC1130" s="113">
        <f t="shared" si="106"/>
        <v>45684</v>
      </c>
      <c r="AD1130" s="114">
        <f t="shared" si="107"/>
        <v>1.37599E-2</v>
      </c>
      <c r="AF1130" s="115"/>
    </row>
    <row r="1131" spans="10:32" x14ac:dyDescent="0.25">
      <c r="J1131" s="73"/>
      <c r="K1131" s="108"/>
      <c r="AC1131" s="113">
        <f t="shared" si="106"/>
        <v>45685</v>
      </c>
      <c r="AD1131" s="114">
        <f t="shared" si="107"/>
        <v>1.37716E-2</v>
      </c>
      <c r="AF1131" s="115"/>
    </row>
    <row r="1132" spans="10:32" x14ac:dyDescent="0.25">
      <c r="J1132" s="73"/>
      <c r="K1132" s="108"/>
      <c r="AC1132" s="113">
        <f t="shared" si="106"/>
        <v>45686</v>
      </c>
      <c r="AD1132" s="114">
        <f t="shared" si="107"/>
        <v>1.37716E-2</v>
      </c>
      <c r="AF1132" s="115"/>
    </row>
    <row r="1133" spans="10:32" x14ac:dyDescent="0.25">
      <c r="J1133" s="73"/>
      <c r="K1133" s="108"/>
      <c r="AC1133" s="113">
        <f t="shared" si="106"/>
        <v>45687</v>
      </c>
      <c r="AD1133" s="114">
        <f t="shared" si="107"/>
        <v>1.37716E-2</v>
      </c>
      <c r="AF1133" s="115"/>
    </row>
    <row r="1134" spans="10:32" x14ac:dyDescent="0.25">
      <c r="J1134" s="73"/>
      <c r="K1134" s="108"/>
      <c r="AC1134" s="113">
        <f t="shared" si="106"/>
        <v>45688</v>
      </c>
      <c r="AD1134" s="114">
        <f t="shared" si="107"/>
        <v>1.37716E-2</v>
      </c>
      <c r="AF1134" s="115"/>
    </row>
    <row r="1135" spans="10:32" x14ac:dyDescent="0.25">
      <c r="J1135" s="73"/>
      <c r="K1135" s="108"/>
      <c r="AC1135" s="113">
        <f t="shared" si="106"/>
        <v>45689</v>
      </c>
      <c r="AD1135" s="114">
        <f t="shared" si="107"/>
        <v>1.37716E-2</v>
      </c>
      <c r="AF1135" s="115"/>
    </row>
    <row r="1136" spans="10:32" x14ac:dyDescent="0.25">
      <c r="J1136" s="73"/>
      <c r="K1136" s="108"/>
      <c r="AC1136" s="113">
        <f t="shared" si="106"/>
        <v>45690</v>
      </c>
      <c r="AD1136" s="114">
        <f t="shared" si="107"/>
        <v>1.37716E-2</v>
      </c>
      <c r="AF1136" s="115"/>
    </row>
    <row r="1137" spans="10:32" x14ac:dyDescent="0.25">
      <c r="J1137" s="73"/>
      <c r="K1137" s="108"/>
      <c r="AC1137" s="113">
        <f t="shared" si="106"/>
        <v>45691</v>
      </c>
      <c r="AD1137" s="114">
        <f t="shared" si="107"/>
        <v>1.37716E-2</v>
      </c>
      <c r="AF1137" s="115"/>
    </row>
    <row r="1138" spans="10:32" x14ac:dyDescent="0.25">
      <c r="J1138" s="73"/>
      <c r="K1138" s="108"/>
      <c r="AC1138" s="113">
        <f t="shared" si="106"/>
        <v>45692</v>
      </c>
      <c r="AD1138" s="114">
        <f t="shared" si="107"/>
        <v>1.37716E-2</v>
      </c>
      <c r="AF1138" s="115"/>
    </row>
    <row r="1139" spans="10:32" x14ac:dyDescent="0.25">
      <c r="J1139" s="73"/>
      <c r="K1139" s="108"/>
      <c r="AC1139" s="113">
        <f t="shared" si="106"/>
        <v>45693</v>
      </c>
      <c r="AD1139" s="114">
        <f t="shared" si="107"/>
        <v>1.37716E-2</v>
      </c>
      <c r="AF1139" s="115"/>
    </row>
    <row r="1140" spans="10:32" x14ac:dyDescent="0.25">
      <c r="J1140" s="73"/>
      <c r="K1140" s="108"/>
      <c r="AC1140" s="113">
        <f t="shared" si="106"/>
        <v>45694</v>
      </c>
      <c r="AD1140" s="114">
        <f t="shared" si="107"/>
        <v>1.37716E-2</v>
      </c>
      <c r="AF1140" s="115"/>
    </row>
    <row r="1141" spans="10:32" x14ac:dyDescent="0.25">
      <c r="J1141" s="73"/>
      <c r="K1141" s="108"/>
      <c r="AC1141" s="113">
        <f t="shared" si="106"/>
        <v>45695</v>
      </c>
      <c r="AD1141" s="114">
        <f t="shared" si="107"/>
        <v>1.37716E-2</v>
      </c>
      <c r="AF1141" s="115"/>
    </row>
    <row r="1142" spans="10:32" x14ac:dyDescent="0.25">
      <c r="J1142" s="73"/>
      <c r="K1142" s="108"/>
      <c r="AC1142" s="113">
        <f t="shared" si="106"/>
        <v>45696</v>
      </c>
      <c r="AD1142" s="114">
        <f t="shared" si="107"/>
        <v>1.37716E-2</v>
      </c>
      <c r="AF1142" s="115"/>
    </row>
    <row r="1143" spans="10:32" x14ac:dyDescent="0.25">
      <c r="J1143" s="73"/>
      <c r="K1143" s="108"/>
      <c r="AC1143" s="113">
        <f t="shared" si="106"/>
        <v>45697</v>
      </c>
      <c r="AD1143" s="114">
        <f t="shared" si="107"/>
        <v>1.37716E-2</v>
      </c>
      <c r="AF1143" s="115"/>
    </row>
    <row r="1144" spans="10:32" x14ac:dyDescent="0.25">
      <c r="J1144" s="73"/>
      <c r="K1144" s="108"/>
      <c r="AC1144" s="113">
        <f t="shared" si="106"/>
        <v>45698</v>
      </c>
      <c r="AD1144" s="114">
        <f t="shared" si="107"/>
        <v>1.37716E-2</v>
      </c>
      <c r="AF1144" s="115"/>
    </row>
    <row r="1145" spans="10:32" x14ac:dyDescent="0.25">
      <c r="J1145" s="73"/>
      <c r="K1145" s="108"/>
      <c r="AC1145" s="113">
        <f t="shared" si="106"/>
        <v>45699</v>
      </c>
      <c r="AD1145" s="114">
        <f t="shared" si="107"/>
        <v>1.37716E-2</v>
      </c>
      <c r="AF1145" s="115"/>
    </row>
    <row r="1146" spans="10:32" x14ac:dyDescent="0.25">
      <c r="J1146" s="73"/>
      <c r="K1146" s="108"/>
      <c r="AC1146" s="113">
        <f t="shared" si="106"/>
        <v>45700</v>
      </c>
      <c r="AD1146" s="114">
        <f t="shared" si="107"/>
        <v>1.37716E-2</v>
      </c>
      <c r="AF1146" s="115"/>
    </row>
    <row r="1147" spans="10:32" x14ac:dyDescent="0.25">
      <c r="J1147" s="73"/>
      <c r="K1147" s="108"/>
      <c r="AC1147" s="113">
        <f t="shared" si="106"/>
        <v>45701</v>
      </c>
      <c r="AD1147" s="114">
        <f t="shared" si="107"/>
        <v>1.37716E-2</v>
      </c>
      <c r="AF1147" s="115"/>
    </row>
    <row r="1148" spans="10:32" x14ac:dyDescent="0.25">
      <c r="J1148" s="73"/>
      <c r="K1148" s="108"/>
      <c r="AC1148" s="113">
        <f t="shared" si="106"/>
        <v>45702</v>
      </c>
      <c r="AD1148" s="114">
        <f t="shared" si="107"/>
        <v>1.37716E-2</v>
      </c>
      <c r="AF1148" s="115"/>
    </row>
    <row r="1149" spans="10:32" x14ac:dyDescent="0.25">
      <c r="J1149" s="73"/>
      <c r="K1149" s="108"/>
      <c r="AC1149" s="113">
        <f t="shared" si="106"/>
        <v>45703</v>
      </c>
      <c r="AD1149" s="114">
        <f t="shared" si="107"/>
        <v>1.37716E-2</v>
      </c>
      <c r="AF1149" s="115"/>
    </row>
    <row r="1150" spans="10:32" x14ac:dyDescent="0.25">
      <c r="J1150" s="73"/>
      <c r="K1150" s="108"/>
      <c r="AC1150" s="113">
        <f t="shared" si="106"/>
        <v>45704</v>
      </c>
      <c r="AD1150" s="114">
        <f t="shared" si="107"/>
        <v>1.37716E-2</v>
      </c>
      <c r="AF1150" s="115"/>
    </row>
    <row r="1151" spans="10:32" x14ac:dyDescent="0.25">
      <c r="J1151" s="73"/>
      <c r="K1151" s="108"/>
      <c r="AC1151" s="113">
        <f t="shared" si="106"/>
        <v>45705</v>
      </c>
      <c r="AD1151" s="114">
        <f t="shared" si="107"/>
        <v>1.37716E-2</v>
      </c>
      <c r="AF1151" s="115"/>
    </row>
    <row r="1152" spans="10:32" x14ac:dyDescent="0.25">
      <c r="J1152" s="73"/>
      <c r="K1152" s="108"/>
      <c r="AC1152" s="113">
        <f t="shared" si="106"/>
        <v>45706</v>
      </c>
      <c r="AD1152" s="114">
        <f t="shared" si="107"/>
        <v>1.37716E-2</v>
      </c>
      <c r="AF1152" s="115"/>
    </row>
    <row r="1153" spans="10:32" x14ac:dyDescent="0.25">
      <c r="J1153" s="73"/>
      <c r="K1153" s="108"/>
      <c r="AC1153" s="113">
        <f t="shared" si="106"/>
        <v>45707</v>
      </c>
      <c r="AD1153" s="114">
        <f t="shared" si="107"/>
        <v>1.37716E-2</v>
      </c>
      <c r="AF1153" s="115"/>
    </row>
    <row r="1154" spans="10:32" x14ac:dyDescent="0.25">
      <c r="J1154" s="73"/>
      <c r="K1154" s="108"/>
      <c r="AC1154" s="113">
        <f t="shared" si="106"/>
        <v>45708</v>
      </c>
      <c r="AD1154" s="114">
        <f t="shared" si="107"/>
        <v>1.37716E-2</v>
      </c>
      <c r="AF1154" s="115"/>
    </row>
    <row r="1155" spans="10:32" x14ac:dyDescent="0.25">
      <c r="J1155" s="73"/>
      <c r="K1155" s="108"/>
      <c r="AC1155" s="113">
        <f t="shared" si="106"/>
        <v>45709</v>
      </c>
      <c r="AD1155" s="114">
        <f t="shared" si="107"/>
        <v>1.37716E-2</v>
      </c>
      <c r="AF1155" s="115"/>
    </row>
    <row r="1156" spans="10:32" x14ac:dyDescent="0.25">
      <c r="J1156" s="73"/>
      <c r="K1156" s="108"/>
      <c r="AC1156" s="113">
        <f t="shared" si="106"/>
        <v>45710</v>
      </c>
      <c r="AD1156" s="114">
        <f t="shared" si="107"/>
        <v>1.37716E-2</v>
      </c>
      <c r="AF1156" s="115"/>
    </row>
    <row r="1157" spans="10:32" x14ac:dyDescent="0.25">
      <c r="J1157" s="73"/>
      <c r="K1157" s="108"/>
      <c r="AC1157" s="113">
        <f t="shared" si="106"/>
        <v>45711</v>
      </c>
      <c r="AD1157" s="114">
        <f t="shared" si="107"/>
        <v>1.37716E-2</v>
      </c>
      <c r="AF1157" s="115"/>
    </row>
    <row r="1158" spans="10:32" x14ac:dyDescent="0.25">
      <c r="J1158" s="73"/>
      <c r="K1158" s="108"/>
      <c r="AC1158" s="113">
        <f t="shared" si="106"/>
        <v>45712</v>
      </c>
      <c r="AD1158" s="114">
        <f t="shared" si="107"/>
        <v>1.37716E-2</v>
      </c>
      <c r="AF1158" s="115"/>
    </row>
    <row r="1159" spans="10:32" x14ac:dyDescent="0.25">
      <c r="J1159" s="73"/>
      <c r="K1159" s="108"/>
      <c r="AC1159" s="113">
        <f t="shared" si="106"/>
        <v>45713</v>
      </c>
      <c r="AD1159" s="114">
        <f t="shared" si="107"/>
        <v>1.37716E-2</v>
      </c>
      <c r="AF1159" s="115"/>
    </row>
    <row r="1160" spans="10:32" x14ac:dyDescent="0.25">
      <c r="J1160" s="73"/>
      <c r="K1160" s="108"/>
      <c r="AC1160" s="113">
        <f t="shared" ref="AC1160:AC1223" si="108">AC1159+1</f>
        <v>45714</v>
      </c>
      <c r="AD1160" s="114">
        <f t="shared" ref="AD1160:AD1223" si="109">_xlfn.IFNA(VLOOKUP(AC1160,J:K,2,FALSE)/100,AD1159)</f>
        <v>1.3772100000000001E-2</v>
      </c>
      <c r="AF1160" s="115"/>
    </row>
    <row r="1161" spans="10:32" x14ac:dyDescent="0.25">
      <c r="J1161" s="73"/>
      <c r="K1161" s="108"/>
      <c r="AC1161" s="113">
        <f t="shared" si="108"/>
        <v>45715</v>
      </c>
      <c r="AD1161" s="114">
        <f t="shared" si="109"/>
        <v>1.3772100000000001E-2</v>
      </c>
      <c r="AF1161" s="115"/>
    </row>
    <row r="1162" spans="10:32" x14ac:dyDescent="0.25">
      <c r="J1162" s="73"/>
      <c r="K1162" s="108"/>
      <c r="AC1162" s="113">
        <f t="shared" si="108"/>
        <v>45716</v>
      </c>
      <c r="AD1162" s="114">
        <f t="shared" si="109"/>
        <v>1.3772100000000001E-2</v>
      </c>
      <c r="AF1162" s="115"/>
    </row>
    <row r="1163" spans="10:32" x14ac:dyDescent="0.25">
      <c r="J1163" s="73"/>
      <c r="K1163" s="108"/>
      <c r="AC1163" s="113">
        <f t="shared" si="108"/>
        <v>45717</v>
      </c>
      <c r="AD1163" s="114">
        <f t="shared" si="109"/>
        <v>1.3772100000000001E-2</v>
      </c>
      <c r="AF1163" s="115"/>
    </row>
    <row r="1164" spans="10:32" x14ac:dyDescent="0.25">
      <c r="J1164" s="73"/>
      <c r="K1164" s="108"/>
      <c r="AC1164" s="113">
        <f t="shared" si="108"/>
        <v>45718</v>
      </c>
      <c r="AD1164" s="114">
        <f t="shared" si="109"/>
        <v>1.3772100000000001E-2</v>
      </c>
      <c r="AF1164" s="115"/>
    </row>
    <row r="1165" spans="10:32" x14ac:dyDescent="0.25">
      <c r="J1165" s="73"/>
      <c r="K1165" s="108"/>
      <c r="AC1165" s="113">
        <f t="shared" si="108"/>
        <v>45719</v>
      </c>
      <c r="AD1165" s="114">
        <f t="shared" si="109"/>
        <v>1.3772100000000001E-2</v>
      </c>
      <c r="AF1165" s="115"/>
    </row>
    <row r="1166" spans="10:32" x14ac:dyDescent="0.25">
      <c r="J1166" s="73"/>
      <c r="K1166" s="108"/>
      <c r="AC1166" s="113">
        <f t="shared" si="108"/>
        <v>45720</v>
      </c>
      <c r="AD1166" s="114">
        <f t="shared" si="109"/>
        <v>1.3772100000000001E-2</v>
      </c>
      <c r="AF1166" s="115"/>
    </row>
    <row r="1167" spans="10:32" x14ac:dyDescent="0.25">
      <c r="J1167" s="73"/>
      <c r="K1167" s="108"/>
      <c r="AC1167" s="113">
        <f t="shared" si="108"/>
        <v>45721</v>
      </c>
      <c r="AD1167" s="114">
        <f t="shared" si="109"/>
        <v>1.3772100000000001E-2</v>
      </c>
      <c r="AF1167" s="115"/>
    </row>
    <row r="1168" spans="10:32" x14ac:dyDescent="0.25">
      <c r="J1168" s="73"/>
      <c r="K1168" s="108"/>
      <c r="AC1168" s="113">
        <f t="shared" si="108"/>
        <v>45722</v>
      </c>
      <c r="AD1168" s="114">
        <f t="shared" si="109"/>
        <v>1.3772100000000001E-2</v>
      </c>
      <c r="AF1168" s="115"/>
    </row>
    <row r="1169" spans="10:32" x14ac:dyDescent="0.25">
      <c r="J1169" s="73"/>
      <c r="K1169" s="108"/>
      <c r="AC1169" s="113">
        <f t="shared" si="108"/>
        <v>45723</v>
      </c>
      <c r="AD1169" s="114">
        <f t="shared" si="109"/>
        <v>1.3772100000000001E-2</v>
      </c>
      <c r="AF1169" s="115"/>
    </row>
    <row r="1170" spans="10:32" x14ac:dyDescent="0.25">
      <c r="J1170" s="73"/>
      <c r="K1170" s="108"/>
      <c r="AC1170" s="113">
        <f t="shared" si="108"/>
        <v>45724</v>
      </c>
      <c r="AD1170" s="114">
        <f t="shared" si="109"/>
        <v>1.3772100000000001E-2</v>
      </c>
      <c r="AF1170" s="115"/>
    </row>
    <row r="1171" spans="10:32" x14ac:dyDescent="0.25">
      <c r="J1171" s="73"/>
      <c r="K1171" s="108"/>
      <c r="AC1171" s="113">
        <f t="shared" si="108"/>
        <v>45725</v>
      </c>
      <c r="AD1171" s="114">
        <f t="shared" si="109"/>
        <v>1.3772100000000001E-2</v>
      </c>
      <c r="AF1171" s="115"/>
    </row>
    <row r="1172" spans="10:32" x14ac:dyDescent="0.25">
      <c r="J1172" s="73"/>
      <c r="K1172" s="108"/>
      <c r="AC1172" s="113">
        <f t="shared" si="108"/>
        <v>45726</v>
      </c>
      <c r="AD1172" s="114">
        <f t="shared" si="109"/>
        <v>1.3772100000000001E-2</v>
      </c>
      <c r="AF1172" s="115"/>
    </row>
    <row r="1173" spans="10:32" x14ac:dyDescent="0.25">
      <c r="J1173" s="73"/>
      <c r="K1173" s="108"/>
      <c r="AC1173" s="113">
        <f t="shared" si="108"/>
        <v>45727</v>
      </c>
      <c r="AD1173" s="114">
        <f t="shared" si="109"/>
        <v>1.3772100000000001E-2</v>
      </c>
      <c r="AF1173" s="115"/>
    </row>
    <row r="1174" spans="10:32" x14ac:dyDescent="0.25">
      <c r="J1174" s="73"/>
      <c r="K1174" s="108"/>
      <c r="AC1174" s="113">
        <f t="shared" si="108"/>
        <v>45728</v>
      </c>
      <c r="AD1174" s="114">
        <f t="shared" si="109"/>
        <v>1.3772100000000001E-2</v>
      </c>
      <c r="AF1174" s="115"/>
    </row>
    <row r="1175" spans="10:32" x14ac:dyDescent="0.25">
      <c r="J1175" s="73"/>
      <c r="K1175" s="108"/>
      <c r="AC1175" s="113">
        <f t="shared" si="108"/>
        <v>45729</v>
      </c>
      <c r="AD1175" s="114">
        <f t="shared" si="109"/>
        <v>1.3772100000000001E-2</v>
      </c>
      <c r="AF1175" s="115"/>
    </row>
    <row r="1176" spans="10:32" x14ac:dyDescent="0.25">
      <c r="J1176" s="73"/>
      <c r="K1176" s="108"/>
      <c r="AC1176" s="113">
        <f t="shared" si="108"/>
        <v>45730</v>
      </c>
      <c r="AD1176" s="114">
        <f t="shared" si="109"/>
        <v>1.3772100000000001E-2</v>
      </c>
      <c r="AF1176" s="115"/>
    </row>
    <row r="1177" spans="10:32" x14ac:dyDescent="0.25">
      <c r="J1177" s="73"/>
      <c r="K1177" s="108"/>
      <c r="AC1177" s="113">
        <f t="shared" si="108"/>
        <v>45731</v>
      </c>
      <c r="AD1177" s="114">
        <f t="shared" si="109"/>
        <v>1.3772100000000001E-2</v>
      </c>
      <c r="AF1177" s="115"/>
    </row>
    <row r="1178" spans="10:32" x14ac:dyDescent="0.25">
      <c r="J1178" s="73"/>
      <c r="K1178" s="108"/>
      <c r="AC1178" s="113">
        <f t="shared" si="108"/>
        <v>45732</v>
      </c>
      <c r="AD1178" s="114">
        <f t="shared" si="109"/>
        <v>1.3772100000000001E-2</v>
      </c>
      <c r="AF1178" s="115"/>
    </row>
    <row r="1179" spans="10:32" x14ac:dyDescent="0.25">
      <c r="J1179" s="73"/>
      <c r="K1179" s="108"/>
      <c r="AC1179" s="113">
        <f t="shared" si="108"/>
        <v>45733</v>
      </c>
      <c r="AD1179" s="114">
        <f t="shared" si="109"/>
        <v>1.3772100000000001E-2</v>
      </c>
      <c r="AF1179" s="115"/>
    </row>
    <row r="1180" spans="10:32" x14ac:dyDescent="0.25">
      <c r="J1180" s="73"/>
      <c r="K1180" s="108"/>
      <c r="AC1180" s="113">
        <f t="shared" si="108"/>
        <v>45734</v>
      </c>
      <c r="AD1180" s="114">
        <f t="shared" si="109"/>
        <v>1.3772100000000001E-2</v>
      </c>
      <c r="AF1180" s="115"/>
    </row>
    <row r="1181" spans="10:32" x14ac:dyDescent="0.25">
      <c r="J1181" s="73"/>
      <c r="K1181" s="108"/>
      <c r="AC1181" s="113">
        <f t="shared" si="108"/>
        <v>45735</v>
      </c>
      <c r="AD1181" s="114">
        <f t="shared" si="109"/>
        <v>1.3772100000000001E-2</v>
      </c>
      <c r="AF1181" s="115"/>
    </row>
    <row r="1182" spans="10:32" x14ac:dyDescent="0.25">
      <c r="J1182" s="73"/>
      <c r="K1182" s="108"/>
      <c r="AC1182" s="113">
        <f t="shared" si="108"/>
        <v>45736</v>
      </c>
      <c r="AD1182" s="114">
        <f t="shared" si="109"/>
        <v>1.3772100000000001E-2</v>
      </c>
      <c r="AF1182" s="115"/>
    </row>
    <row r="1183" spans="10:32" x14ac:dyDescent="0.25">
      <c r="J1183" s="73"/>
      <c r="K1183" s="108"/>
      <c r="AC1183" s="113">
        <f t="shared" si="108"/>
        <v>45737</v>
      </c>
      <c r="AD1183" s="114">
        <f t="shared" si="109"/>
        <v>1.3772100000000001E-2</v>
      </c>
      <c r="AF1183" s="115"/>
    </row>
    <row r="1184" spans="10:32" x14ac:dyDescent="0.25">
      <c r="J1184" s="73"/>
      <c r="K1184" s="108"/>
      <c r="AC1184" s="113">
        <f t="shared" si="108"/>
        <v>45738</v>
      </c>
      <c r="AD1184" s="114">
        <f t="shared" si="109"/>
        <v>1.3772100000000001E-2</v>
      </c>
      <c r="AF1184" s="115"/>
    </row>
    <row r="1185" spans="10:32" x14ac:dyDescent="0.25">
      <c r="J1185" s="73"/>
      <c r="K1185" s="108"/>
      <c r="AC1185" s="113">
        <f t="shared" si="108"/>
        <v>45739</v>
      </c>
      <c r="AD1185" s="114">
        <f t="shared" si="109"/>
        <v>1.3772100000000001E-2</v>
      </c>
      <c r="AF1185" s="115"/>
    </row>
    <row r="1186" spans="10:32" x14ac:dyDescent="0.25">
      <c r="J1186" s="73"/>
      <c r="K1186" s="108"/>
      <c r="AC1186" s="113">
        <f t="shared" si="108"/>
        <v>45740</v>
      </c>
      <c r="AD1186" s="114">
        <f t="shared" si="109"/>
        <v>1.3772100000000001E-2</v>
      </c>
      <c r="AF1186" s="115"/>
    </row>
    <row r="1187" spans="10:32" x14ac:dyDescent="0.25">
      <c r="J1187" s="73"/>
      <c r="K1187" s="108"/>
      <c r="AC1187" s="113">
        <f t="shared" si="108"/>
        <v>45741</v>
      </c>
      <c r="AD1187" s="114">
        <f t="shared" si="109"/>
        <v>1.3772100000000001E-2</v>
      </c>
      <c r="AF1187" s="115"/>
    </row>
    <row r="1188" spans="10:32" x14ac:dyDescent="0.25">
      <c r="J1188" s="73"/>
      <c r="K1188" s="108"/>
      <c r="AC1188" s="113">
        <f t="shared" si="108"/>
        <v>45742</v>
      </c>
      <c r="AD1188" s="114">
        <f t="shared" si="109"/>
        <v>1.3772100000000001E-2</v>
      </c>
      <c r="AF1188" s="115"/>
    </row>
    <row r="1189" spans="10:32" x14ac:dyDescent="0.25">
      <c r="J1189" s="73"/>
      <c r="K1189" s="108"/>
      <c r="AC1189" s="113">
        <f t="shared" si="108"/>
        <v>45743</v>
      </c>
      <c r="AD1189" s="114">
        <f t="shared" si="109"/>
        <v>1.3771800000000001E-2</v>
      </c>
      <c r="AF1189" s="115"/>
    </row>
    <row r="1190" spans="10:32" x14ac:dyDescent="0.25">
      <c r="J1190" s="73"/>
      <c r="K1190" s="108"/>
      <c r="AC1190" s="113">
        <f t="shared" si="108"/>
        <v>45744</v>
      </c>
      <c r="AD1190" s="114">
        <f t="shared" si="109"/>
        <v>1.3771800000000001E-2</v>
      </c>
      <c r="AF1190" s="115"/>
    </row>
    <row r="1191" spans="10:32" x14ac:dyDescent="0.25">
      <c r="J1191" s="73"/>
      <c r="K1191" s="108"/>
      <c r="AC1191" s="113">
        <f t="shared" si="108"/>
        <v>45745</v>
      </c>
      <c r="AD1191" s="114">
        <f t="shared" si="109"/>
        <v>1.3771800000000001E-2</v>
      </c>
      <c r="AF1191" s="115"/>
    </row>
    <row r="1192" spans="10:32" x14ac:dyDescent="0.25">
      <c r="J1192" s="73"/>
      <c r="K1192" s="108"/>
      <c r="AC1192" s="113">
        <f t="shared" si="108"/>
        <v>45746</v>
      </c>
      <c r="AD1192" s="114">
        <f t="shared" si="109"/>
        <v>1.3771800000000001E-2</v>
      </c>
      <c r="AF1192" s="115"/>
    </row>
    <row r="1193" spans="10:32" x14ac:dyDescent="0.25">
      <c r="J1193" s="73"/>
      <c r="K1193" s="108"/>
      <c r="AC1193" s="113">
        <f t="shared" si="108"/>
        <v>45747</v>
      </c>
      <c r="AD1193" s="114">
        <f t="shared" si="109"/>
        <v>1.3771800000000001E-2</v>
      </c>
      <c r="AF1193" s="115"/>
    </row>
    <row r="1194" spans="10:32" x14ac:dyDescent="0.25">
      <c r="J1194" s="73"/>
      <c r="K1194" s="108"/>
      <c r="AC1194" s="113">
        <f t="shared" si="108"/>
        <v>45748</v>
      </c>
      <c r="AD1194" s="114">
        <f t="shared" si="109"/>
        <v>1.3771800000000001E-2</v>
      </c>
      <c r="AF1194" s="115"/>
    </row>
    <row r="1195" spans="10:32" x14ac:dyDescent="0.25">
      <c r="J1195" s="73"/>
      <c r="K1195" s="108"/>
      <c r="AC1195" s="113">
        <f t="shared" si="108"/>
        <v>45749</v>
      </c>
      <c r="AD1195" s="114">
        <f t="shared" si="109"/>
        <v>1.3771800000000001E-2</v>
      </c>
      <c r="AF1195" s="115"/>
    </row>
    <row r="1196" spans="10:32" x14ac:dyDescent="0.25">
      <c r="J1196" s="73"/>
      <c r="K1196" s="108"/>
      <c r="AC1196" s="113">
        <f t="shared" si="108"/>
        <v>45750</v>
      </c>
      <c r="AD1196" s="114">
        <f t="shared" si="109"/>
        <v>1.3771800000000001E-2</v>
      </c>
      <c r="AF1196" s="115"/>
    </row>
    <row r="1197" spans="10:32" x14ac:dyDescent="0.25">
      <c r="J1197" s="73"/>
      <c r="K1197" s="108"/>
      <c r="AC1197" s="113">
        <f t="shared" si="108"/>
        <v>45751</v>
      </c>
      <c r="AD1197" s="114">
        <f t="shared" si="109"/>
        <v>1.3771800000000001E-2</v>
      </c>
      <c r="AF1197" s="115"/>
    </row>
    <row r="1198" spans="10:32" x14ac:dyDescent="0.25">
      <c r="J1198" s="73"/>
      <c r="K1198" s="108"/>
      <c r="AC1198" s="113">
        <f t="shared" si="108"/>
        <v>45752</v>
      </c>
      <c r="AD1198" s="114">
        <f t="shared" si="109"/>
        <v>1.3771800000000001E-2</v>
      </c>
      <c r="AF1198" s="115"/>
    </row>
    <row r="1199" spans="10:32" x14ac:dyDescent="0.25">
      <c r="J1199" s="73"/>
      <c r="K1199" s="108"/>
      <c r="AC1199" s="113">
        <f t="shared" si="108"/>
        <v>45753</v>
      </c>
      <c r="AD1199" s="114">
        <f t="shared" si="109"/>
        <v>1.3771800000000001E-2</v>
      </c>
      <c r="AF1199" s="115"/>
    </row>
    <row r="1200" spans="10:32" x14ac:dyDescent="0.25">
      <c r="J1200" s="73"/>
      <c r="K1200" s="108"/>
      <c r="AC1200" s="113">
        <f t="shared" si="108"/>
        <v>45754</v>
      </c>
      <c r="AD1200" s="114">
        <f t="shared" si="109"/>
        <v>1.3771800000000001E-2</v>
      </c>
      <c r="AF1200" s="115"/>
    </row>
    <row r="1201" spans="10:32" x14ac:dyDescent="0.25">
      <c r="J1201" s="73"/>
      <c r="K1201" s="108"/>
      <c r="AC1201" s="113">
        <f t="shared" si="108"/>
        <v>45755</v>
      </c>
      <c r="AD1201" s="114">
        <f t="shared" si="109"/>
        <v>1.3771800000000001E-2</v>
      </c>
      <c r="AF1201" s="115"/>
    </row>
    <row r="1202" spans="10:32" x14ac:dyDescent="0.25">
      <c r="J1202" s="73"/>
      <c r="K1202" s="108"/>
      <c r="AC1202" s="113">
        <f t="shared" si="108"/>
        <v>45756</v>
      </c>
      <c r="AD1202" s="114">
        <f t="shared" si="109"/>
        <v>1.3771800000000001E-2</v>
      </c>
      <c r="AF1202" s="115"/>
    </row>
    <row r="1203" spans="10:32" x14ac:dyDescent="0.25">
      <c r="J1203" s="73"/>
      <c r="K1203" s="108"/>
      <c r="AC1203" s="113">
        <f t="shared" si="108"/>
        <v>45757</v>
      </c>
      <c r="AD1203" s="114">
        <f t="shared" si="109"/>
        <v>1.3771800000000001E-2</v>
      </c>
      <c r="AF1203" s="115"/>
    </row>
    <row r="1204" spans="10:32" x14ac:dyDescent="0.25">
      <c r="J1204" s="73"/>
      <c r="K1204" s="108"/>
      <c r="AC1204" s="113">
        <f t="shared" si="108"/>
        <v>45758</v>
      </c>
      <c r="AD1204" s="114">
        <f t="shared" si="109"/>
        <v>1.3771800000000001E-2</v>
      </c>
      <c r="AF1204" s="115"/>
    </row>
    <row r="1205" spans="10:32" x14ac:dyDescent="0.25">
      <c r="J1205" s="73"/>
      <c r="K1205" s="108"/>
      <c r="AC1205" s="113">
        <f t="shared" si="108"/>
        <v>45759</v>
      </c>
      <c r="AD1205" s="114">
        <f t="shared" si="109"/>
        <v>1.3771800000000001E-2</v>
      </c>
      <c r="AF1205" s="115"/>
    </row>
    <row r="1206" spans="10:32" x14ac:dyDescent="0.25">
      <c r="J1206" s="73"/>
      <c r="K1206" s="108"/>
      <c r="AC1206" s="113">
        <f t="shared" si="108"/>
        <v>45760</v>
      </c>
      <c r="AD1206" s="114">
        <f t="shared" si="109"/>
        <v>1.3771800000000001E-2</v>
      </c>
      <c r="AF1206" s="115"/>
    </row>
    <row r="1207" spans="10:32" x14ac:dyDescent="0.25">
      <c r="J1207" s="73"/>
      <c r="K1207" s="108"/>
      <c r="AC1207" s="113">
        <f t="shared" si="108"/>
        <v>45761</v>
      </c>
      <c r="AD1207" s="114">
        <f t="shared" si="109"/>
        <v>1.3771800000000001E-2</v>
      </c>
      <c r="AF1207" s="115"/>
    </row>
    <row r="1208" spans="10:32" x14ac:dyDescent="0.25">
      <c r="J1208" s="73"/>
      <c r="K1208" s="108"/>
      <c r="AC1208" s="113">
        <f t="shared" si="108"/>
        <v>45762</v>
      </c>
      <c r="AD1208" s="114">
        <f t="shared" si="109"/>
        <v>1.3771800000000001E-2</v>
      </c>
      <c r="AF1208" s="115"/>
    </row>
    <row r="1209" spans="10:32" x14ac:dyDescent="0.25">
      <c r="J1209" s="73"/>
      <c r="K1209" s="108"/>
      <c r="AC1209" s="113">
        <f t="shared" si="108"/>
        <v>45763</v>
      </c>
      <c r="AD1209" s="114">
        <f t="shared" si="109"/>
        <v>1.3771800000000001E-2</v>
      </c>
      <c r="AF1209" s="115"/>
    </row>
    <row r="1210" spans="10:32" x14ac:dyDescent="0.25">
      <c r="J1210" s="73"/>
      <c r="K1210" s="108"/>
      <c r="AC1210" s="113">
        <f t="shared" si="108"/>
        <v>45764</v>
      </c>
      <c r="AD1210" s="114">
        <f t="shared" si="109"/>
        <v>1.3771800000000001E-2</v>
      </c>
      <c r="AF1210" s="115"/>
    </row>
    <row r="1211" spans="10:32" x14ac:dyDescent="0.25">
      <c r="J1211" s="73"/>
      <c r="K1211" s="108"/>
      <c r="AC1211" s="113">
        <f t="shared" si="108"/>
        <v>45765</v>
      </c>
      <c r="AD1211" s="114">
        <f t="shared" si="109"/>
        <v>1.3771800000000001E-2</v>
      </c>
      <c r="AF1211" s="115"/>
    </row>
    <row r="1212" spans="10:32" x14ac:dyDescent="0.25">
      <c r="J1212" s="73"/>
      <c r="K1212" s="108"/>
      <c r="AC1212" s="113">
        <f t="shared" si="108"/>
        <v>45766</v>
      </c>
      <c r="AD1212" s="114">
        <f t="shared" si="109"/>
        <v>1.3771800000000001E-2</v>
      </c>
      <c r="AF1212" s="115"/>
    </row>
    <row r="1213" spans="10:32" x14ac:dyDescent="0.25">
      <c r="J1213" s="73"/>
      <c r="K1213" s="108"/>
      <c r="AC1213" s="113">
        <f t="shared" si="108"/>
        <v>45767</v>
      </c>
      <c r="AD1213" s="114">
        <f t="shared" si="109"/>
        <v>1.3771800000000001E-2</v>
      </c>
      <c r="AF1213" s="115"/>
    </row>
    <row r="1214" spans="10:32" x14ac:dyDescent="0.25">
      <c r="J1214" s="73"/>
      <c r="K1214" s="108"/>
      <c r="AC1214" s="113">
        <f t="shared" si="108"/>
        <v>45768</v>
      </c>
      <c r="AD1214" s="114">
        <f t="shared" si="109"/>
        <v>1.3771800000000001E-2</v>
      </c>
      <c r="AF1214" s="115"/>
    </row>
    <row r="1215" spans="10:32" x14ac:dyDescent="0.25">
      <c r="J1215" s="73"/>
      <c r="K1215" s="108"/>
      <c r="AC1215" s="113">
        <f t="shared" si="108"/>
        <v>45769</v>
      </c>
      <c r="AD1215" s="114">
        <f t="shared" si="109"/>
        <v>1.3771800000000001E-2</v>
      </c>
      <c r="AF1215" s="115"/>
    </row>
    <row r="1216" spans="10:32" x14ac:dyDescent="0.25">
      <c r="J1216" s="73"/>
      <c r="K1216" s="108"/>
      <c r="AC1216" s="113">
        <f t="shared" si="108"/>
        <v>45770</v>
      </c>
      <c r="AD1216" s="114">
        <f t="shared" si="109"/>
        <v>1.3771800000000001E-2</v>
      </c>
      <c r="AF1216" s="115"/>
    </row>
    <row r="1217" spans="10:32" x14ac:dyDescent="0.25">
      <c r="J1217" s="73"/>
      <c r="K1217" s="108"/>
      <c r="AC1217" s="113">
        <f t="shared" si="108"/>
        <v>45771</v>
      </c>
      <c r="AD1217" s="114">
        <f t="shared" si="109"/>
        <v>1.3771800000000001E-2</v>
      </c>
      <c r="AF1217" s="115"/>
    </row>
    <row r="1218" spans="10:32" x14ac:dyDescent="0.25">
      <c r="J1218" s="73"/>
      <c r="K1218" s="108"/>
      <c r="AC1218" s="113">
        <f t="shared" si="108"/>
        <v>45772</v>
      </c>
      <c r="AD1218" s="114">
        <f t="shared" si="109"/>
        <v>1.3771800000000001E-2</v>
      </c>
      <c r="AF1218" s="115"/>
    </row>
    <row r="1219" spans="10:32" x14ac:dyDescent="0.25">
      <c r="J1219" s="73"/>
      <c r="K1219" s="108"/>
      <c r="AC1219" s="113">
        <f t="shared" si="108"/>
        <v>45773</v>
      </c>
      <c r="AD1219" s="114">
        <f t="shared" si="109"/>
        <v>1.3771800000000001E-2</v>
      </c>
      <c r="AF1219" s="115"/>
    </row>
    <row r="1220" spans="10:32" x14ac:dyDescent="0.25">
      <c r="J1220" s="73"/>
      <c r="K1220" s="108"/>
      <c r="AC1220" s="113">
        <f t="shared" si="108"/>
        <v>45774</v>
      </c>
      <c r="AD1220" s="114">
        <f t="shared" si="109"/>
        <v>1.3771800000000001E-2</v>
      </c>
      <c r="AF1220" s="115"/>
    </row>
    <row r="1221" spans="10:32" x14ac:dyDescent="0.25">
      <c r="J1221" s="73"/>
      <c r="K1221" s="108"/>
      <c r="AC1221" s="113">
        <f t="shared" si="108"/>
        <v>45775</v>
      </c>
      <c r="AD1221" s="114">
        <f t="shared" si="109"/>
        <v>1.3771800000000001E-2</v>
      </c>
      <c r="AF1221" s="115"/>
    </row>
    <row r="1222" spans="10:32" x14ac:dyDescent="0.25">
      <c r="J1222" s="73"/>
      <c r="K1222" s="108"/>
      <c r="AC1222" s="113">
        <f t="shared" si="108"/>
        <v>45776</v>
      </c>
      <c r="AD1222" s="114">
        <f t="shared" si="109"/>
        <v>1.3771800000000001E-2</v>
      </c>
      <c r="AF1222" s="115"/>
    </row>
    <row r="1223" spans="10:32" x14ac:dyDescent="0.25">
      <c r="J1223" s="73"/>
      <c r="K1223" s="108"/>
      <c r="AC1223" s="113">
        <f t="shared" si="108"/>
        <v>45777</v>
      </c>
      <c r="AD1223" s="114">
        <f t="shared" si="109"/>
        <v>1.3771800000000001E-2</v>
      </c>
      <c r="AF1223" s="115"/>
    </row>
    <row r="1224" spans="10:32" x14ac:dyDescent="0.25">
      <c r="J1224" s="73"/>
      <c r="K1224" s="108"/>
      <c r="AC1224" s="113">
        <f t="shared" ref="AC1224:AC1287" si="110">AC1223+1</f>
        <v>45778</v>
      </c>
      <c r="AD1224" s="114">
        <f t="shared" ref="AD1224:AD1287" si="111">_xlfn.IFNA(VLOOKUP(AC1224,J:K,2,FALSE)/100,AD1223)</f>
        <v>1.3771800000000001E-2</v>
      </c>
      <c r="AF1224" s="115"/>
    </row>
    <row r="1225" spans="10:32" x14ac:dyDescent="0.25">
      <c r="J1225" s="73"/>
      <c r="K1225" s="108"/>
      <c r="AC1225" s="113">
        <f t="shared" si="110"/>
        <v>45779</v>
      </c>
      <c r="AD1225" s="114">
        <f t="shared" si="111"/>
        <v>1.3771800000000001E-2</v>
      </c>
      <c r="AF1225" s="115"/>
    </row>
    <row r="1226" spans="10:32" x14ac:dyDescent="0.25">
      <c r="J1226" s="73"/>
      <c r="K1226" s="108"/>
      <c r="AC1226" s="113">
        <f t="shared" si="110"/>
        <v>45780</v>
      </c>
      <c r="AD1226" s="114">
        <f t="shared" si="111"/>
        <v>1.3771800000000001E-2</v>
      </c>
      <c r="AF1226" s="115"/>
    </row>
    <row r="1227" spans="10:32" x14ac:dyDescent="0.25">
      <c r="J1227" s="73"/>
      <c r="K1227" s="108"/>
      <c r="AC1227" s="113">
        <f t="shared" si="110"/>
        <v>45781</v>
      </c>
      <c r="AD1227" s="114">
        <f t="shared" si="111"/>
        <v>1.3771800000000001E-2</v>
      </c>
      <c r="AF1227" s="115"/>
    </row>
    <row r="1228" spans="10:32" x14ac:dyDescent="0.25">
      <c r="J1228" s="73"/>
      <c r="K1228" s="108"/>
      <c r="AC1228" s="113">
        <f t="shared" si="110"/>
        <v>45782</v>
      </c>
      <c r="AD1228" s="114">
        <f t="shared" si="111"/>
        <v>1.3771800000000001E-2</v>
      </c>
      <c r="AF1228" s="115"/>
    </row>
    <row r="1229" spans="10:32" x14ac:dyDescent="0.25">
      <c r="J1229" s="73"/>
      <c r="K1229" s="108"/>
      <c r="AC1229" s="113">
        <f t="shared" si="110"/>
        <v>45783</v>
      </c>
      <c r="AD1229" s="114">
        <f t="shared" si="111"/>
        <v>1.3771800000000001E-2</v>
      </c>
      <c r="AF1229" s="115"/>
    </row>
    <row r="1230" spans="10:32" x14ac:dyDescent="0.25">
      <c r="J1230" s="73"/>
      <c r="K1230" s="108"/>
      <c r="AC1230" s="113">
        <f t="shared" si="110"/>
        <v>45784</v>
      </c>
      <c r="AD1230" s="114">
        <f t="shared" si="111"/>
        <v>1.3771800000000001E-2</v>
      </c>
      <c r="AF1230" s="115"/>
    </row>
    <row r="1231" spans="10:32" x14ac:dyDescent="0.25">
      <c r="J1231" s="73"/>
      <c r="K1231" s="108"/>
      <c r="AC1231" s="113">
        <f t="shared" si="110"/>
        <v>45785</v>
      </c>
      <c r="AD1231" s="114">
        <f t="shared" si="111"/>
        <v>1.3771800000000001E-2</v>
      </c>
      <c r="AF1231" s="115"/>
    </row>
    <row r="1232" spans="10:32" x14ac:dyDescent="0.25">
      <c r="J1232" s="73"/>
      <c r="K1232" s="108"/>
      <c r="AC1232" s="113">
        <f t="shared" si="110"/>
        <v>45786</v>
      </c>
      <c r="AD1232" s="114">
        <f t="shared" si="111"/>
        <v>1.3771800000000001E-2</v>
      </c>
      <c r="AF1232" s="115"/>
    </row>
    <row r="1233" spans="10:32" x14ac:dyDescent="0.25">
      <c r="J1233" s="73"/>
      <c r="K1233" s="108"/>
      <c r="AC1233" s="113">
        <f t="shared" si="110"/>
        <v>45787</v>
      </c>
      <c r="AD1233" s="114">
        <f t="shared" si="111"/>
        <v>1.3771800000000001E-2</v>
      </c>
      <c r="AF1233" s="115"/>
    </row>
    <row r="1234" spans="10:32" x14ac:dyDescent="0.25">
      <c r="J1234" s="73"/>
      <c r="K1234" s="108"/>
      <c r="AC1234" s="113">
        <f t="shared" si="110"/>
        <v>45788</v>
      </c>
      <c r="AD1234" s="114">
        <f t="shared" si="111"/>
        <v>1.3771800000000001E-2</v>
      </c>
      <c r="AF1234" s="115"/>
    </row>
    <row r="1235" spans="10:32" x14ac:dyDescent="0.25">
      <c r="J1235" s="73"/>
      <c r="K1235" s="108"/>
      <c r="AC1235" s="113">
        <f t="shared" si="110"/>
        <v>45789</v>
      </c>
      <c r="AD1235" s="114">
        <f t="shared" si="111"/>
        <v>1.3771800000000001E-2</v>
      </c>
      <c r="AF1235" s="115"/>
    </row>
    <row r="1236" spans="10:32" x14ac:dyDescent="0.25">
      <c r="J1236" s="73"/>
      <c r="K1236" s="108"/>
      <c r="AC1236" s="113">
        <f t="shared" si="110"/>
        <v>45790</v>
      </c>
      <c r="AD1236" s="114">
        <f t="shared" si="111"/>
        <v>1.3771800000000001E-2</v>
      </c>
      <c r="AF1236" s="115"/>
    </row>
    <row r="1237" spans="10:32" x14ac:dyDescent="0.25">
      <c r="J1237" s="73"/>
      <c r="K1237" s="108"/>
      <c r="AC1237" s="113">
        <f t="shared" si="110"/>
        <v>45791</v>
      </c>
      <c r="AD1237" s="114">
        <f t="shared" si="111"/>
        <v>1.3771800000000001E-2</v>
      </c>
      <c r="AF1237" s="115"/>
    </row>
    <row r="1238" spans="10:32" x14ac:dyDescent="0.25">
      <c r="J1238" s="73"/>
      <c r="K1238" s="108"/>
      <c r="AC1238" s="113">
        <f t="shared" si="110"/>
        <v>45792</v>
      </c>
      <c r="AD1238" s="114">
        <f t="shared" si="111"/>
        <v>1.3771800000000001E-2</v>
      </c>
      <c r="AF1238" s="115"/>
    </row>
    <row r="1239" spans="10:32" x14ac:dyDescent="0.25">
      <c r="J1239" s="73"/>
      <c r="K1239" s="108"/>
      <c r="AC1239" s="113">
        <f t="shared" si="110"/>
        <v>45793</v>
      </c>
      <c r="AD1239" s="114">
        <f t="shared" si="111"/>
        <v>1.3771800000000001E-2</v>
      </c>
      <c r="AF1239" s="115"/>
    </row>
    <row r="1240" spans="10:32" x14ac:dyDescent="0.25">
      <c r="J1240" s="73"/>
      <c r="K1240" s="108"/>
      <c r="AC1240" s="113">
        <f t="shared" si="110"/>
        <v>45794</v>
      </c>
      <c r="AD1240" s="114">
        <f t="shared" si="111"/>
        <v>1.3771800000000001E-2</v>
      </c>
      <c r="AF1240" s="115"/>
    </row>
    <row r="1241" spans="10:32" x14ac:dyDescent="0.25">
      <c r="J1241" s="73"/>
      <c r="K1241" s="108"/>
      <c r="AC1241" s="113">
        <f t="shared" si="110"/>
        <v>45795</v>
      </c>
      <c r="AD1241" s="114">
        <f t="shared" si="111"/>
        <v>1.3771800000000001E-2</v>
      </c>
      <c r="AF1241" s="115"/>
    </row>
    <row r="1242" spans="10:32" x14ac:dyDescent="0.25">
      <c r="J1242" s="73"/>
      <c r="K1242" s="108"/>
      <c r="AC1242" s="113">
        <f t="shared" si="110"/>
        <v>45796</v>
      </c>
      <c r="AD1242" s="114">
        <f t="shared" si="111"/>
        <v>1.3771800000000001E-2</v>
      </c>
      <c r="AF1242" s="115"/>
    </row>
    <row r="1243" spans="10:32" x14ac:dyDescent="0.25">
      <c r="J1243" s="73"/>
      <c r="K1243" s="108"/>
      <c r="AC1243" s="113">
        <f t="shared" si="110"/>
        <v>45797</v>
      </c>
      <c r="AD1243" s="114">
        <f t="shared" si="111"/>
        <v>1.3771800000000001E-2</v>
      </c>
      <c r="AF1243" s="115"/>
    </row>
    <row r="1244" spans="10:32" x14ac:dyDescent="0.25">
      <c r="J1244" s="73"/>
      <c r="K1244" s="108"/>
      <c r="AC1244" s="113">
        <f t="shared" si="110"/>
        <v>45798</v>
      </c>
      <c r="AD1244" s="114">
        <f t="shared" si="111"/>
        <v>1.3771800000000001E-2</v>
      </c>
      <c r="AF1244" s="115"/>
    </row>
    <row r="1245" spans="10:32" x14ac:dyDescent="0.25">
      <c r="J1245" s="73"/>
      <c r="K1245" s="108"/>
      <c r="AC1245" s="113">
        <f t="shared" si="110"/>
        <v>45799</v>
      </c>
      <c r="AD1245" s="114">
        <f t="shared" si="111"/>
        <v>1.3771800000000001E-2</v>
      </c>
      <c r="AF1245" s="115"/>
    </row>
    <row r="1246" spans="10:32" x14ac:dyDescent="0.25">
      <c r="J1246" s="73"/>
      <c r="K1246" s="108"/>
      <c r="AC1246" s="113">
        <f t="shared" si="110"/>
        <v>45800</v>
      </c>
      <c r="AD1246" s="114">
        <f t="shared" si="111"/>
        <v>1.3771800000000001E-2</v>
      </c>
      <c r="AF1246" s="115"/>
    </row>
    <row r="1247" spans="10:32" x14ac:dyDescent="0.25">
      <c r="J1247" s="73"/>
      <c r="K1247" s="108"/>
      <c r="AC1247" s="113">
        <f t="shared" si="110"/>
        <v>45801</v>
      </c>
      <c r="AD1247" s="114">
        <f t="shared" si="111"/>
        <v>1.3771800000000001E-2</v>
      </c>
      <c r="AF1247" s="115"/>
    </row>
    <row r="1248" spans="10:32" x14ac:dyDescent="0.25">
      <c r="J1248" s="73"/>
      <c r="K1248" s="108"/>
      <c r="AC1248" s="113">
        <f t="shared" si="110"/>
        <v>45802</v>
      </c>
      <c r="AD1248" s="114">
        <f t="shared" si="111"/>
        <v>1.3771800000000001E-2</v>
      </c>
      <c r="AF1248" s="115"/>
    </row>
    <row r="1249" spans="10:32" x14ac:dyDescent="0.25">
      <c r="J1249" s="73"/>
      <c r="K1249" s="108"/>
      <c r="AC1249" s="113">
        <f t="shared" si="110"/>
        <v>45803</v>
      </c>
      <c r="AD1249" s="114">
        <f t="shared" si="111"/>
        <v>1.3771800000000001E-2</v>
      </c>
      <c r="AF1249" s="115"/>
    </row>
    <row r="1250" spans="10:32" x14ac:dyDescent="0.25">
      <c r="J1250" s="73"/>
      <c r="K1250" s="108"/>
      <c r="AC1250" s="113">
        <f t="shared" si="110"/>
        <v>45804</v>
      </c>
      <c r="AD1250" s="114">
        <f t="shared" si="111"/>
        <v>1.3771800000000001E-2</v>
      </c>
      <c r="AF1250" s="115"/>
    </row>
    <row r="1251" spans="10:32" x14ac:dyDescent="0.25">
      <c r="J1251" s="73"/>
      <c r="K1251" s="108"/>
      <c r="AC1251" s="113">
        <f t="shared" si="110"/>
        <v>45805</v>
      </c>
      <c r="AD1251" s="114">
        <f t="shared" si="111"/>
        <v>1.3772100000000001E-2</v>
      </c>
      <c r="AF1251" s="115"/>
    </row>
    <row r="1252" spans="10:32" x14ac:dyDescent="0.25">
      <c r="J1252" s="73"/>
      <c r="K1252" s="108"/>
      <c r="AC1252" s="113">
        <f t="shared" si="110"/>
        <v>45806</v>
      </c>
      <c r="AD1252" s="114">
        <f t="shared" si="111"/>
        <v>1.3772100000000001E-2</v>
      </c>
      <c r="AF1252" s="115"/>
    </row>
    <row r="1253" spans="10:32" x14ac:dyDescent="0.25">
      <c r="J1253" s="73"/>
      <c r="K1253" s="108"/>
      <c r="AC1253" s="113">
        <f t="shared" si="110"/>
        <v>45807</v>
      </c>
      <c r="AD1253" s="114">
        <f t="shared" si="111"/>
        <v>1.3772100000000001E-2</v>
      </c>
      <c r="AF1253" s="115"/>
    </row>
    <row r="1254" spans="10:32" x14ac:dyDescent="0.25">
      <c r="J1254" s="73"/>
      <c r="K1254" s="108"/>
      <c r="AC1254" s="113">
        <f t="shared" si="110"/>
        <v>45808</v>
      </c>
      <c r="AD1254" s="114">
        <f t="shared" si="111"/>
        <v>1.3772100000000001E-2</v>
      </c>
      <c r="AF1254" s="115"/>
    </row>
    <row r="1255" spans="10:32" x14ac:dyDescent="0.25">
      <c r="J1255" s="73"/>
      <c r="K1255" s="108"/>
      <c r="AC1255" s="113">
        <f t="shared" si="110"/>
        <v>45809</v>
      </c>
      <c r="AD1255" s="114">
        <f t="shared" si="111"/>
        <v>1.3772100000000001E-2</v>
      </c>
      <c r="AF1255" s="115"/>
    </row>
    <row r="1256" spans="10:32" x14ac:dyDescent="0.25">
      <c r="J1256" s="73"/>
      <c r="K1256" s="108"/>
      <c r="AC1256" s="113">
        <f t="shared" si="110"/>
        <v>45810</v>
      </c>
      <c r="AD1256" s="114">
        <f t="shared" si="111"/>
        <v>1.3772100000000001E-2</v>
      </c>
      <c r="AF1256" s="115"/>
    </row>
    <row r="1257" spans="10:32" x14ac:dyDescent="0.25">
      <c r="J1257" s="73"/>
      <c r="K1257" s="108"/>
      <c r="AC1257" s="113">
        <f t="shared" si="110"/>
        <v>45811</v>
      </c>
      <c r="AD1257" s="114">
        <f t="shared" si="111"/>
        <v>1.3772100000000001E-2</v>
      </c>
      <c r="AF1257" s="115"/>
    </row>
    <row r="1258" spans="10:32" x14ac:dyDescent="0.25">
      <c r="J1258" s="73"/>
      <c r="K1258" s="108"/>
      <c r="AC1258" s="113">
        <f t="shared" si="110"/>
        <v>45812</v>
      </c>
      <c r="AD1258" s="114">
        <f t="shared" si="111"/>
        <v>1.3772100000000001E-2</v>
      </c>
      <c r="AF1258" s="115"/>
    </row>
    <row r="1259" spans="10:32" x14ac:dyDescent="0.25">
      <c r="J1259" s="73"/>
      <c r="K1259" s="108"/>
      <c r="AC1259" s="113">
        <f t="shared" si="110"/>
        <v>45813</v>
      </c>
      <c r="AD1259" s="114">
        <f t="shared" si="111"/>
        <v>1.3772100000000001E-2</v>
      </c>
      <c r="AF1259" s="115"/>
    </row>
    <row r="1260" spans="10:32" x14ac:dyDescent="0.25">
      <c r="J1260" s="73"/>
      <c r="K1260" s="108"/>
      <c r="AC1260" s="113">
        <f t="shared" si="110"/>
        <v>45814</v>
      </c>
      <c r="AD1260" s="114">
        <f t="shared" si="111"/>
        <v>1.3772100000000001E-2</v>
      </c>
      <c r="AF1260" s="115"/>
    </row>
    <row r="1261" spans="10:32" x14ac:dyDescent="0.25">
      <c r="J1261" s="73"/>
      <c r="K1261" s="108"/>
      <c r="AC1261" s="113">
        <f t="shared" si="110"/>
        <v>45815</v>
      </c>
      <c r="AD1261" s="114">
        <f t="shared" si="111"/>
        <v>1.3772100000000001E-2</v>
      </c>
      <c r="AF1261" s="115"/>
    </row>
    <row r="1262" spans="10:32" x14ac:dyDescent="0.25">
      <c r="J1262" s="73"/>
      <c r="K1262" s="108"/>
      <c r="AC1262" s="113">
        <f t="shared" si="110"/>
        <v>45816</v>
      </c>
      <c r="AD1262" s="114">
        <f t="shared" si="111"/>
        <v>1.3772100000000001E-2</v>
      </c>
      <c r="AF1262" s="115"/>
    </row>
    <row r="1263" spans="10:32" x14ac:dyDescent="0.25">
      <c r="J1263" s="73"/>
      <c r="K1263" s="108"/>
      <c r="AC1263" s="113">
        <f t="shared" si="110"/>
        <v>45817</v>
      </c>
      <c r="AD1263" s="114">
        <f t="shared" si="111"/>
        <v>1.3772100000000001E-2</v>
      </c>
      <c r="AF1263" s="115"/>
    </row>
    <row r="1264" spans="10:32" x14ac:dyDescent="0.25">
      <c r="J1264" s="73"/>
      <c r="K1264" s="108"/>
      <c r="AC1264" s="113">
        <f t="shared" si="110"/>
        <v>45818</v>
      </c>
      <c r="AD1264" s="114">
        <f t="shared" si="111"/>
        <v>1.3772100000000001E-2</v>
      </c>
      <c r="AF1264" s="115"/>
    </row>
    <row r="1265" spans="10:32" x14ac:dyDescent="0.25">
      <c r="J1265" s="73"/>
      <c r="K1265" s="108"/>
      <c r="AC1265" s="113">
        <f t="shared" si="110"/>
        <v>45819</v>
      </c>
      <c r="AD1265" s="114">
        <f t="shared" si="111"/>
        <v>1.3772100000000001E-2</v>
      </c>
      <c r="AF1265" s="115"/>
    </row>
    <row r="1266" spans="10:32" x14ac:dyDescent="0.25">
      <c r="J1266" s="73"/>
      <c r="K1266" s="108"/>
      <c r="AC1266" s="113">
        <f t="shared" si="110"/>
        <v>45820</v>
      </c>
      <c r="AD1266" s="114">
        <f t="shared" si="111"/>
        <v>1.3772100000000001E-2</v>
      </c>
      <c r="AF1266" s="115"/>
    </row>
    <row r="1267" spans="10:32" x14ac:dyDescent="0.25">
      <c r="J1267" s="73"/>
      <c r="K1267" s="108"/>
      <c r="AC1267" s="113">
        <f t="shared" si="110"/>
        <v>45821</v>
      </c>
      <c r="AD1267" s="114">
        <f t="shared" si="111"/>
        <v>1.3772100000000001E-2</v>
      </c>
      <c r="AF1267" s="115"/>
    </row>
    <row r="1268" spans="10:32" x14ac:dyDescent="0.25">
      <c r="J1268" s="73"/>
      <c r="K1268" s="108"/>
      <c r="AC1268" s="113">
        <f t="shared" si="110"/>
        <v>45822</v>
      </c>
      <c r="AD1268" s="114">
        <f t="shared" si="111"/>
        <v>1.3772100000000001E-2</v>
      </c>
      <c r="AF1268" s="115"/>
    </row>
    <row r="1269" spans="10:32" x14ac:dyDescent="0.25">
      <c r="J1269" s="73"/>
      <c r="K1269" s="108"/>
      <c r="AC1269" s="113">
        <f t="shared" si="110"/>
        <v>45823</v>
      </c>
      <c r="AD1269" s="114">
        <f t="shared" si="111"/>
        <v>1.3772100000000001E-2</v>
      </c>
      <c r="AF1269" s="115"/>
    </row>
    <row r="1270" spans="10:32" x14ac:dyDescent="0.25">
      <c r="J1270" s="73"/>
      <c r="K1270" s="108"/>
      <c r="AC1270" s="113">
        <f t="shared" si="110"/>
        <v>45824</v>
      </c>
      <c r="AD1270" s="114">
        <f t="shared" si="111"/>
        <v>1.3772100000000001E-2</v>
      </c>
      <c r="AF1270" s="115"/>
    </row>
    <row r="1271" spans="10:32" x14ac:dyDescent="0.25">
      <c r="J1271" s="73"/>
      <c r="K1271" s="108"/>
      <c r="AC1271" s="113">
        <f t="shared" si="110"/>
        <v>45825</v>
      </c>
      <c r="AD1271" s="114">
        <f t="shared" si="111"/>
        <v>1.3772100000000001E-2</v>
      </c>
      <c r="AF1271" s="115"/>
    </row>
    <row r="1272" spans="10:32" x14ac:dyDescent="0.25">
      <c r="J1272" s="73"/>
      <c r="K1272" s="108"/>
      <c r="AC1272" s="113">
        <f t="shared" si="110"/>
        <v>45826</v>
      </c>
      <c r="AD1272" s="114">
        <f t="shared" si="111"/>
        <v>1.3772100000000001E-2</v>
      </c>
      <c r="AF1272" s="115"/>
    </row>
    <row r="1273" spans="10:32" x14ac:dyDescent="0.25">
      <c r="J1273" s="73"/>
      <c r="K1273" s="108"/>
      <c r="AC1273" s="113">
        <f t="shared" si="110"/>
        <v>45827</v>
      </c>
      <c r="AD1273" s="114">
        <f t="shared" si="111"/>
        <v>1.3772100000000001E-2</v>
      </c>
      <c r="AF1273" s="115"/>
    </row>
    <row r="1274" spans="10:32" x14ac:dyDescent="0.25">
      <c r="J1274" s="73"/>
      <c r="K1274" s="108"/>
      <c r="AC1274" s="113">
        <f t="shared" si="110"/>
        <v>45828</v>
      </c>
      <c r="AD1274" s="114">
        <f t="shared" si="111"/>
        <v>1.3772100000000001E-2</v>
      </c>
      <c r="AF1274" s="115"/>
    </row>
    <row r="1275" spans="10:32" x14ac:dyDescent="0.25">
      <c r="J1275" s="73"/>
      <c r="K1275" s="108"/>
      <c r="AC1275" s="113">
        <f t="shared" si="110"/>
        <v>45829</v>
      </c>
      <c r="AD1275" s="114">
        <f t="shared" si="111"/>
        <v>1.3772100000000001E-2</v>
      </c>
      <c r="AF1275" s="115"/>
    </row>
    <row r="1276" spans="10:32" x14ac:dyDescent="0.25">
      <c r="J1276" s="73"/>
      <c r="K1276" s="108"/>
      <c r="AC1276" s="113">
        <f t="shared" si="110"/>
        <v>45830</v>
      </c>
      <c r="AD1276" s="114">
        <f t="shared" si="111"/>
        <v>1.3772100000000001E-2</v>
      </c>
      <c r="AF1276" s="115"/>
    </row>
    <row r="1277" spans="10:32" x14ac:dyDescent="0.25">
      <c r="J1277" s="73"/>
      <c r="K1277" s="108"/>
      <c r="AC1277" s="113">
        <f t="shared" si="110"/>
        <v>45831</v>
      </c>
      <c r="AD1277" s="114">
        <f t="shared" si="111"/>
        <v>1.3772100000000001E-2</v>
      </c>
      <c r="AF1277" s="115"/>
    </row>
    <row r="1278" spans="10:32" x14ac:dyDescent="0.25">
      <c r="J1278" s="73"/>
      <c r="K1278" s="108"/>
      <c r="AC1278" s="113">
        <f t="shared" si="110"/>
        <v>45832</v>
      </c>
      <c r="AD1278" s="114">
        <f t="shared" si="111"/>
        <v>1.3772100000000001E-2</v>
      </c>
      <c r="AF1278" s="115"/>
    </row>
    <row r="1279" spans="10:32" x14ac:dyDescent="0.25">
      <c r="J1279" s="73"/>
      <c r="K1279" s="108"/>
      <c r="AC1279" s="113">
        <f t="shared" si="110"/>
        <v>45833</v>
      </c>
      <c r="AD1279" s="114">
        <f t="shared" si="111"/>
        <v>1.3772100000000001E-2</v>
      </c>
      <c r="AF1279" s="115"/>
    </row>
    <row r="1280" spans="10:32" x14ac:dyDescent="0.25">
      <c r="J1280" s="73"/>
      <c r="K1280" s="108"/>
      <c r="AC1280" s="113">
        <f t="shared" si="110"/>
        <v>45834</v>
      </c>
      <c r="AD1280" s="114">
        <f t="shared" si="111"/>
        <v>1.3772100000000001E-2</v>
      </c>
      <c r="AF1280" s="115"/>
    </row>
    <row r="1281" spans="10:32" x14ac:dyDescent="0.25">
      <c r="J1281" s="73"/>
      <c r="K1281" s="108"/>
      <c r="AC1281" s="113">
        <f t="shared" si="110"/>
        <v>45835</v>
      </c>
      <c r="AD1281" s="114">
        <f t="shared" si="111"/>
        <v>1.3772100000000001E-2</v>
      </c>
      <c r="AF1281" s="115"/>
    </row>
    <row r="1282" spans="10:32" x14ac:dyDescent="0.25">
      <c r="J1282" s="73"/>
      <c r="K1282" s="108"/>
      <c r="AC1282" s="113">
        <f t="shared" si="110"/>
        <v>45836</v>
      </c>
      <c r="AD1282" s="114">
        <f t="shared" si="111"/>
        <v>1.3772100000000001E-2</v>
      </c>
      <c r="AF1282" s="115"/>
    </row>
    <row r="1283" spans="10:32" x14ac:dyDescent="0.25">
      <c r="J1283" s="73"/>
      <c r="K1283" s="108"/>
      <c r="AC1283" s="113">
        <f t="shared" si="110"/>
        <v>45837</v>
      </c>
      <c r="AD1283" s="114">
        <f t="shared" si="111"/>
        <v>1.3772100000000001E-2</v>
      </c>
      <c r="AF1283" s="115"/>
    </row>
    <row r="1284" spans="10:32" x14ac:dyDescent="0.25">
      <c r="J1284" s="73"/>
      <c r="K1284" s="108"/>
      <c r="AC1284" s="113">
        <f t="shared" si="110"/>
        <v>45838</v>
      </c>
      <c r="AD1284" s="114">
        <f t="shared" si="111"/>
        <v>1.3772100000000001E-2</v>
      </c>
      <c r="AF1284" s="115"/>
    </row>
    <row r="1285" spans="10:32" x14ac:dyDescent="0.25">
      <c r="J1285" s="73"/>
      <c r="K1285" s="108"/>
      <c r="AC1285" s="113">
        <f t="shared" si="110"/>
        <v>45839</v>
      </c>
      <c r="AD1285" s="114">
        <f t="shared" si="111"/>
        <v>1.3772100000000001E-2</v>
      </c>
      <c r="AF1285" s="115"/>
    </row>
    <row r="1286" spans="10:32" x14ac:dyDescent="0.25">
      <c r="J1286" s="73"/>
      <c r="K1286" s="108"/>
      <c r="AC1286" s="113">
        <f t="shared" si="110"/>
        <v>45840</v>
      </c>
      <c r="AD1286" s="114">
        <f t="shared" si="111"/>
        <v>1.3772100000000001E-2</v>
      </c>
      <c r="AF1286" s="115"/>
    </row>
    <row r="1287" spans="10:32" x14ac:dyDescent="0.25">
      <c r="J1287" s="73"/>
      <c r="K1287" s="108"/>
      <c r="AC1287" s="113">
        <f t="shared" si="110"/>
        <v>45841</v>
      </c>
      <c r="AD1287" s="114">
        <f t="shared" si="111"/>
        <v>1.3772100000000001E-2</v>
      </c>
      <c r="AF1287" s="115"/>
    </row>
    <row r="1288" spans="10:32" x14ac:dyDescent="0.25">
      <c r="J1288" s="73"/>
      <c r="K1288" s="108"/>
      <c r="AC1288" s="113">
        <f t="shared" ref="AC1288:AC1351" si="112">AC1287+1</f>
        <v>45842</v>
      </c>
      <c r="AD1288" s="114">
        <f t="shared" ref="AD1288:AD1351" si="113">_xlfn.IFNA(VLOOKUP(AC1288,J:K,2,FALSE)/100,AD1287)</f>
        <v>1.3772100000000001E-2</v>
      </c>
      <c r="AF1288" s="115"/>
    </row>
    <row r="1289" spans="10:32" x14ac:dyDescent="0.25">
      <c r="J1289" s="73"/>
      <c r="K1289" s="108"/>
      <c r="AC1289" s="113">
        <f t="shared" si="112"/>
        <v>45843</v>
      </c>
      <c r="AD1289" s="114">
        <f t="shared" si="113"/>
        <v>1.3772100000000001E-2</v>
      </c>
      <c r="AF1289" s="115"/>
    </row>
    <row r="1290" spans="10:32" x14ac:dyDescent="0.25">
      <c r="J1290" s="73"/>
      <c r="K1290" s="108"/>
      <c r="AC1290" s="113">
        <f t="shared" si="112"/>
        <v>45844</v>
      </c>
      <c r="AD1290" s="114">
        <f t="shared" si="113"/>
        <v>1.3772100000000001E-2</v>
      </c>
      <c r="AF1290" s="115"/>
    </row>
    <row r="1291" spans="10:32" x14ac:dyDescent="0.25">
      <c r="J1291" s="73"/>
      <c r="K1291" s="108"/>
      <c r="AC1291" s="113">
        <f t="shared" si="112"/>
        <v>45845</v>
      </c>
      <c r="AD1291" s="114">
        <f t="shared" si="113"/>
        <v>1.3772100000000001E-2</v>
      </c>
      <c r="AF1291" s="115"/>
    </row>
    <row r="1292" spans="10:32" x14ac:dyDescent="0.25">
      <c r="J1292" s="73"/>
      <c r="K1292" s="108"/>
      <c r="AC1292" s="113">
        <f t="shared" si="112"/>
        <v>45846</v>
      </c>
      <c r="AD1292" s="114">
        <f t="shared" si="113"/>
        <v>1.3772100000000001E-2</v>
      </c>
      <c r="AF1292" s="115"/>
    </row>
    <row r="1293" spans="10:32" x14ac:dyDescent="0.25">
      <c r="J1293" s="73"/>
      <c r="K1293" s="108"/>
      <c r="AC1293" s="113">
        <f t="shared" si="112"/>
        <v>45847</v>
      </c>
      <c r="AD1293" s="114">
        <f t="shared" si="113"/>
        <v>1.3772100000000001E-2</v>
      </c>
      <c r="AF1293" s="115"/>
    </row>
    <row r="1294" spans="10:32" x14ac:dyDescent="0.25">
      <c r="J1294" s="73"/>
      <c r="K1294" s="108"/>
      <c r="AC1294" s="113">
        <f t="shared" si="112"/>
        <v>45848</v>
      </c>
      <c r="AD1294" s="114">
        <f t="shared" si="113"/>
        <v>1.3772100000000001E-2</v>
      </c>
      <c r="AF1294" s="115"/>
    </row>
    <row r="1295" spans="10:32" x14ac:dyDescent="0.25">
      <c r="J1295" s="73"/>
      <c r="K1295" s="108"/>
      <c r="AC1295" s="113">
        <f t="shared" si="112"/>
        <v>45849</v>
      </c>
      <c r="AD1295" s="114">
        <f t="shared" si="113"/>
        <v>1.3772100000000001E-2</v>
      </c>
      <c r="AF1295" s="115"/>
    </row>
    <row r="1296" spans="10:32" x14ac:dyDescent="0.25">
      <c r="J1296" s="73"/>
      <c r="K1296" s="108"/>
      <c r="AC1296" s="113">
        <f t="shared" si="112"/>
        <v>45850</v>
      </c>
      <c r="AD1296" s="114">
        <f t="shared" si="113"/>
        <v>1.3772100000000001E-2</v>
      </c>
      <c r="AF1296" s="115"/>
    </row>
    <row r="1297" spans="10:32" x14ac:dyDescent="0.25">
      <c r="J1297" s="73"/>
      <c r="K1297" s="108"/>
      <c r="AC1297" s="113">
        <f t="shared" si="112"/>
        <v>45851</v>
      </c>
      <c r="AD1297" s="114">
        <f t="shared" si="113"/>
        <v>1.3772100000000001E-2</v>
      </c>
      <c r="AF1297" s="115"/>
    </row>
    <row r="1298" spans="10:32" x14ac:dyDescent="0.25">
      <c r="J1298" s="73"/>
      <c r="K1298" s="108"/>
      <c r="AC1298" s="113">
        <f t="shared" si="112"/>
        <v>45852</v>
      </c>
      <c r="AD1298" s="114">
        <f t="shared" si="113"/>
        <v>1.3772100000000001E-2</v>
      </c>
      <c r="AF1298" s="115"/>
    </row>
    <row r="1299" spans="10:32" x14ac:dyDescent="0.25">
      <c r="J1299" s="73"/>
      <c r="K1299" s="108"/>
      <c r="AC1299" s="113">
        <f t="shared" si="112"/>
        <v>45853</v>
      </c>
      <c r="AD1299" s="114">
        <f t="shared" si="113"/>
        <v>1.3772100000000001E-2</v>
      </c>
      <c r="AF1299" s="115"/>
    </row>
    <row r="1300" spans="10:32" x14ac:dyDescent="0.25">
      <c r="J1300" s="73"/>
      <c r="K1300" s="108"/>
      <c r="AC1300" s="113">
        <f t="shared" si="112"/>
        <v>45854</v>
      </c>
      <c r="AD1300" s="114">
        <f t="shared" si="113"/>
        <v>1.3772100000000001E-2</v>
      </c>
      <c r="AF1300" s="115"/>
    </row>
    <row r="1301" spans="10:32" x14ac:dyDescent="0.25">
      <c r="J1301" s="73"/>
      <c r="K1301" s="108"/>
      <c r="AC1301" s="113">
        <f t="shared" si="112"/>
        <v>45855</v>
      </c>
      <c r="AD1301" s="114">
        <f t="shared" si="113"/>
        <v>1.3772100000000001E-2</v>
      </c>
      <c r="AF1301" s="115"/>
    </row>
    <row r="1302" spans="10:32" x14ac:dyDescent="0.25">
      <c r="J1302" s="73"/>
      <c r="K1302" s="108"/>
      <c r="AC1302" s="113">
        <f t="shared" si="112"/>
        <v>45856</v>
      </c>
      <c r="AD1302" s="114">
        <f t="shared" si="113"/>
        <v>1.3772100000000001E-2</v>
      </c>
      <c r="AF1302" s="115"/>
    </row>
    <row r="1303" spans="10:32" x14ac:dyDescent="0.25">
      <c r="J1303" s="73"/>
      <c r="K1303" s="108"/>
      <c r="AC1303" s="113">
        <f t="shared" si="112"/>
        <v>45857</v>
      </c>
      <c r="AD1303" s="114">
        <f t="shared" si="113"/>
        <v>1.3772100000000001E-2</v>
      </c>
      <c r="AF1303" s="115"/>
    </row>
    <row r="1304" spans="10:32" x14ac:dyDescent="0.25">
      <c r="J1304" s="73"/>
      <c r="K1304" s="108"/>
      <c r="AC1304" s="113">
        <f t="shared" si="112"/>
        <v>45858</v>
      </c>
      <c r="AD1304" s="114">
        <f t="shared" si="113"/>
        <v>1.3772100000000001E-2</v>
      </c>
      <c r="AF1304" s="115"/>
    </row>
    <row r="1305" spans="10:32" x14ac:dyDescent="0.25">
      <c r="J1305" s="73"/>
      <c r="K1305" s="108"/>
      <c r="AC1305" s="113">
        <f t="shared" si="112"/>
        <v>45859</v>
      </c>
      <c r="AD1305" s="114">
        <f t="shared" si="113"/>
        <v>1.3772100000000001E-2</v>
      </c>
      <c r="AF1305" s="115"/>
    </row>
    <row r="1306" spans="10:32" x14ac:dyDescent="0.25">
      <c r="J1306" s="73"/>
      <c r="K1306" s="108"/>
      <c r="AC1306" s="113">
        <f t="shared" si="112"/>
        <v>45860</v>
      </c>
      <c r="AD1306" s="114">
        <f t="shared" si="113"/>
        <v>1.3772100000000001E-2</v>
      </c>
      <c r="AF1306" s="115"/>
    </row>
    <row r="1307" spans="10:32" x14ac:dyDescent="0.25">
      <c r="J1307" s="73"/>
      <c r="K1307" s="108"/>
      <c r="AC1307" s="113">
        <f t="shared" si="112"/>
        <v>45861</v>
      </c>
      <c r="AD1307" s="114">
        <f t="shared" si="113"/>
        <v>1.3772100000000001E-2</v>
      </c>
      <c r="AF1307" s="115"/>
    </row>
    <row r="1308" spans="10:32" x14ac:dyDescent="0.25">
      <c r="J1308" s="73"/>
      <c r="K1308" s="108"/>
      <c r="AC1308" s="113">
        <f t="shared" si="112"/>
        <v>45862</v>
      </c>
      <c r="AD1308" s="114">
        <f t="shared" si="113"/>
        <v>1.3772100000000001E-2</v>
      </c>
      <c r="AF1308" s="115"/>
    </row>
    <row r="1309" spans="10:32" x14ac:dyDescent="0.25">
      <c r="J1309" s="73"/>
      <c r="K1309" s="108"/>
      <c r="AC1309" s="113">
        <f t="shared" si="112"/>
        <v>45863</v>
      </c>
      <c r="AD1309" s="114">
        <f t="shared" si="113"/>
        <v>1.3772100000000001E-2</v>
      </c>
      <c r="AF1309" s="115"/>
    </row>
    <row r="1310" spans="10:32" x14ac:dyDescent="0.25">
      <c r="J1310" s="73"/>
      <c r="K1310" s="108"/>
      <c r="AC1310" s="113">
        <f t="shared" si="112"/>
        <v>45864</v>
      </c>
      <c r="AD1310" s="114">
        <f t="shared" si="113"/>
        <v>1.3772100000000001E-2</v>
      </c>
      <c r="AF1310" s="115"/>
    </row>
    <row r="1311" spans="10:32" x14ac:dyDescent="0.25">
      <c r="J1311" s="73"/>
      <c r="K1311" s="108"/>
      <c r="AC1311" s="113">
        <f t="shared" si="112"/>
        <v>45865</v>
      </c>
      <c r="AD1311" s="114">
        <f t="shared" si="113"/>
        <v>1.3772100000000001E-2</v>
      </c>
      <c r="AF1311" s="115"/>
    </row>
    <row r="1312" spans="10:32" x14ac:dyDescent="0.25">
      <c r="J1312" s="73"/>
      <c r="K1312" s="108"/>
      <c r="AC1312" s="113">
        <f t="shared" si="112"/>
        <v>45866</v>
      </c>
      <c r="AD1312" s="114">
        <f t="shared" si="113"/>
        <v>1.3771800000000001E-2</v>
      </c>
      <c r="AF1312" s="115"/>
    </row>
    <row r="1313" spans="10:32" x14ac:dyDescent="0.25">
      <c r="J1313" s="73"/>
      <c r="K1313" s="108"/>
      <c r="AC1313" s="113">
        <f t="shared" si="112"/>
        <v>45867</v>
      </c>
      <c r="AD1313" s="114">
        <f t="shared" si="113"/>
        <v>1.3771800000000001E-2</v>
      </c>
      <c r="AF1313" s="115"/>
    </row>
    <row r="1314" spans="10:32" x14ac:dyDescent="0.25">
      <c r="J1314" s="73"/>
      <c r="K1314" s="108"/>
      <c r="AC1314" s="113">
        <f t="shared" si="112"/>
        <v>45868</v>
      </c>
      <c r="AD1314" s="114">
        <f t="shared" si="113"/>
        <v>1.3771800000000001E-2</v>
      </c>
      <c r="AF1314" s="115"/>
    </row>
    <row r="1315" spans="10:32" x14ac:dyDescent="0.25">
      <c r="J1315" s="73"/>
      <c r="K1315" s="108"/>
      <c r="AC1315" s="113">
        <f t="shared" si="112"/>
        <v>45869</v>
      </c>
      <c r="AD1315" s="114">
        <f t="shared" si="113"/>
        <v>1.3771800000000001E-2</v>
      </c>
      <c r="AF1315" s="115"/>
    </row>
    <row r="1316" spans="10:32" x14ac:dyDescent="0.25">
      <c r="J1316" s="73"/>
      <c r="K1316" s="108"/>
      <c r="AC1316" s="113">
        <f t="shared" si="112"/>
        <v>45870</v>
      </c>
      <c r="AD1316" s="114">
        <f t="shared" si="113"/>
        <v>1.3771800000000001E-2</v>
      </c>
      <c r="AF1316" s="115"/>
    </row>
    <row r="1317" spans="10:32" x14ac:dyDescent="0.25">
      <c r="J1317" s="73"/>
      <c r="K1317" s="108"/>
      <c r="AC1317" s="113">
        <f t="shared" si="112"/>
        <v>45871</v>
      </c>
      <c r="AD1317" s="114">
        <f t="shared" si="113"/>
        <v>1.3771800000000001E-2</v>
      </c>
      <c r="AF1317" s="115"/>
    </row>
    <row r="1318" spans="10:32" x14ac:dyDescent="0.25">
      <c r="J1318" s="73"/>
      <c r="K1318" s="108"/>
      <c r="AC1318" s="113">
        <f t="shared" si="112"/>
        <v>45872</v>
      </c>
      <c r="AD1318" s="114">
        <f t="shared" si="113"/>
        <v>1.3771800000000001E-2</v>
      </c>
      <c r="AF1318" s="115"/>
    </row>
    <row r="1319" spans="10:32" x14ac:dyDescent="0.25">
      <c r="J1319" s="73"/>
      <c r="K1319" s="108"/>
      <c r="AC1319" s="113">
        <f t="shared" si="112"/>
        <v>45873</v>
      </c>
      <c r="AD1319" s="114">
        <f t="shared" si="113"/>
        <v>1.3771800000000001E-2</v>
      </c>
      <c r="AF1319" s="115"/>
    </row>
    <row r="1320" spans="10:32" x14ac:dyDescent="0.25">
      <c r="J1320" s="73"/>
      <c r="K1320" s="108"/>
      <c r="AC1320" s="113">
        <f t="shared" si="112"/>
        <v>45874</v>
      </c>
      <c r="AD1320" s="114">
        <f t="shared" si="113"/>
        <v>1.3771800000000001E-2</v>
      </c>
      <c r="AF1320" s="115"/>
    </row>
    <row r="1321" spans="10:32" x14ac:dyDescent="0.25">
      <c r="J1321" s="73"/>
      <c r="K1321" s="108"/>
      <c r="AC1321" s="113">
        <f t="shared" si="112"/>
        <v>45875</v>
      </c>
      <c r="AD1321" s="114">
        <f t="shared" si="113"/>
        <v>1.3771800000000001E-2</v>
      </c>
      <c r="AF1321" s="115"/>
    </row>
    <row r="1322" spans="10:32" x14ac:dyDescent="0.25">
      <c r="J1322" s="73"/>
      <c r="K1322" s="108"/>
      <c r="AC1322" s="113">
        <f t="shared" si="112"/>
        <v>45876</v>
      </c>
      <c r="AD1322" s="114">
        <f t="shared" si="113"/>
        <v>1.3771800000000001E-2</v>
      </c>
      <c r="AF1322" s="115"/>
    </row>
    <row r="1323" spans="10:32" x14ac:dyDescent="0.25">
      <c r="J1323" s="73"/>
      <c r="K1323" s="108"/>
      <c r="AC1323" s="113">
        <f t="shared" si="112"/>
        <v>45877</v>
      </c>
      <c r="AD1323" s="114">
        <f t="shared" si="113"/>
        <v>1.3771800000000001E-2</v>
      </c>
      <c r="AF1323" s="115"/>
    </row>
    <row r="1324" spans="10:32" x14ac:dyDescent="0.25">
      <c r="J1324" s="73"/>
      <c r="K1324" s="108"/>
      <c r="AC1324" s="113">
        <f t="shared" si="112"/>
        <v>45878</v>
      </c>
      <c r="AD1324" s="114">
        <f t="shared" si="113"/>
        <v>1.3771800000000001E-2</v>
      </c>
      <c r="AF1324" s="115"/>
    </row>
    <row r="1325" spans="10:32" x14ac:dyDescent="0.25">
      <c r="J1325" s="73"/>
      <c r="K1325" s="108"/>
      <c r="AC1325" s="113">
        <f t="shared" si="112"/>
        <v>45879</v>
      </c>
      <c r="AD1325" s="114">
        <f t="shared" si="113"/>
        <v>1.3771800000000001E-2</v>
      </c>
      <c r="AF1325" s="115"/>
    </row>
    <row r="1326" spans="10:32" x14ac:dyDescent="0.25">
      <c r="J1326" s="73"/>
      <c r="K1326" s="108"/>
      <c r="AC1326" s="113">
        <f t="shared" si="112"/>
        <v>45880</v>
      </c>
      <c r="AD1326" s="114">
        <f t="shared" si="113"/>
        <v>1.3771800000000001E-2</v>
      </c>
      <c r="AF1326" s="115"/>
    </row>
    <row r="1327" spans="10:32" x14ac:dyDescent="0.25">
      <c r="J1327" s="73"/>
      <c r="K1327" s="108"/>
      <c r="AC1327" s="113">
        <f t="shared" si="112"/>
        <v>45881</v>
      </c>
      <c r="AD1327" s="114">
        <f t="shared" si="113"/>
        <v>1.3771800000000001E-2</v>
      </c>
      <c r="AF1327" s="115"/>
    </row>
    <row r="1328" spans="10:32" x14ac:dyDescent="0.25">
      <c r="J1328" s="73"/>
      <c r="K1328" s="108"/>
      <c r="AC1328" s="113">
        <f t="shared" si="112"/>
        <v>45882</v>
      </c>
      <c r="AD1328" s="114">
        <f t="shared" si="113"/>
        <v>1.3771800000000001E-2</v>
      </c>
      <c r="AF1328" s="115"/>
    </row>
    <row r="1329" spans="10:32" x14ac:dyDescent="0.25">
      <c r="J1329" s="73"/>
      <c r="K1329" s="108"/>
      <c r="AC1329" s="113">
        <f t="shared" si="112"/>
        <v>45883</v>
      </c>
      <c r="AD1329" s="114">
        <f t="shared" si="113"/>
        <v>1.3771800000000001E-2</v>
      </c>
      <c r="AF1329" s="115"/>
    </row>
    <row r="1330" spans="10:32" x14ac:dyDescent="0.25">
      <c r="J1330" s="73"/>
      <c r="K1330" s="108"/>
      <c r="AC1330" s="113">
        <f t="shared" si="112"/>
        <v>45884</v>
      </c>
      <c r="AD1330" s="114">
        <f t="shared" si="113"/>
        <v>1.3771800000000001E-2</v>
      </c>
      <c r="AF1330" s="115"/>
    </row>
    <row r="1331" spans="10:32" x14ac:dyDescent="0.25">
      <c r="J1331" s="73"/>
      <c r="K1331" s="108"/>
      <c r="AC1331" s="113">
        <f t="shared" si="112"/>
        <v>45885</v>
      </c>
      <c r="AD1331" s="114">
        <f t="shared" si="113"/>
        <v>1.3771800000000001E-2</v>
      </c>
      <c r="AF1331" s="115"/>
    </row>
    <row r="1332" spans="10:32" x14ac:dyDescent="0.25">
      <c r="J1332" s="73"/>
      <c r="K1332" s="108"/>
      <c r="AC1332" s="113">
        <f t="shared" si="112"/>
        <v>45886</v>
      </c>
      <c r="AD1332" s="114">
        <f t="shared" si="113"/>
        <v>1.3771800000000001E-2</v>
      </c>
      <c r="AF1332" s="115"/>
    </row>
    <row r="1333" spans="10:32" x14ac:dyDescent="0.25">
      <c r="J1333" s="73"/>
      <c r="K1333" s="108"/>
      <c r="AC1333" s="113">
        <f t="shared" si="112"/>
        <v>45887</v>
      </c>
      <c r="AD1333" s="114">
        <f t="shared" si="113"/>
        <v>1.3771800000000001E-2</v>
      </c>
      <c r="AF1333" s="115"/>
    </row>
    <row r="1334" spans="10:32" x14ac:dyDescent="0.25">
      <c r="J1334" s="73"/>
      <c r="K1334" s="108"/>
      <c r="AC1334" s="113">
        <f t="shared" si="112"/>
        <v>45888</v>
      </c>
      <c r="AD1334" s="114">
        <f t="shared" si="113"/>
        <v>1.3771800000000001E-2</v>
      </c>
      <c r="AF1334" s="115"/>
    </row>
    <row r="1335" spans="10:32" x14ac:dyDescent="0.25">
      <c r="J1335" s="73"/>
      <c r="K1335" s="108"/>
      <c r="AC1335" s="113">
        <f t="shared" si="112"/>
        <v>45889</v>
      </c>
      <c r="AD1335" s="114">
        <f t="shared" si="113"/>
        <v>1.3771800000000001E-2</v>
      </c>
      <c r="AF1335" s="115"/>
    </row>
    <row r="1336" spans="10:32" x14ac:dyDescent="0.25">
      <c r="J1336" s="73"/>
      <c r="K1336" s="108"/>
      <c r="AC1336" s="113">
        <f t="shared" si="112"/>
        <v>45890</v>
      </c>
      <c r="AD1336" s="114">
        <f t="shared" si="113"/>
        <v>1.3771800000000001E-2</v>
      </c>
      <c r="AF1336" s="115"/>
    </row>
    <row r="1337" spans="10:32" x14ac:dyDescent="0.25">
      <c r="J1337" s="73"/>
      <c r="K1337" s="108"/>
      <c r="AC1337" s="113">
        <f t="shared" si="112"/>
        <v>45891</v>
      </c>
      <c r="AD1337" s="114">
        <f t="shared" si="113"/>
        <v>1.3771800000000001E-2</v>
      </c>
      <c r="AF1337" s="115"/>
    </row>
    <row r="1338" spans="10:32" x14ac:dyDescent="0.25">
      <c r="J1338" s="73"/>
      <c r="K1338" s="108"/>
      <c r="AC1338" s="113">
        <f t="shared" si="112"/>
        <v>45892</v>
      </c>
      <c r="AD1338" s="114">
        <f t="shared" si="113"/>
        <v>1.3771800000000001E-2</v>
      </c>
      <c r="AF1338" s="115"/>
    </row>
    <row r="1339" spans="10:32" x14ac:dyDescent="0.25">
      <c r="J1339" s="73"/>
      <c r="K1339" s="108"/>
      <c r="AC1339" s="113">
        <f t="shared" si="112"/>
        <v>45893</v>
      </c>
      <c r="AD1339" s="114">
        <f t="shared" si="113"/>
        <v>1.3771800000000001E-2</v>
      </c>
      <c r="AF1339" s="115"/>
    </row>
    <row r="1340" spans="10:32" x14ac:dyDescent="0.25">
      <c r="J1340" s="73"/>
      <c r="K1340" s="108"/>
      <c r="AC1340" s="113">
        <f t="shared" si="112"/>
        <v>45894</v>
      </c>
      <c r="AD1340" s="114">
        <f t="shared" si="113"/>
        <v>1.3771800000000001E-2</v>
      </c>
      <c r="AF1340" s="115"/>
    </row>
    <row r="1341" spans="10:32" x14ac:dyDescent="0.25">
      <c r="J1341" s="73"/>
      <c r="K1341" s="108"/>
      <c r="AC1341" s="113">
        <f t="shared" si="112"/>
        <v>45895</v>
      </c>
      <c r="AD1341" s="114">
        <f t="shared" si="113"/>
        <v>1.3771800000000001E-2</v>
      </c>
      <c r="AF1341" s="115"/>
    </row>
    <row r="1342" spans="10:32" x14ac:dyDescent="0.25">
      <c r="J1342" s="73"/>
      <c r="K1342" s="108"/>
      <c r="AC1342" s="113">
        <f t="shared" si="112"/>
        <v>45896</v>
      </c>
      <c r="AD1342" s="114">
        <f t="shared" si="113"/>
        <v>1.3772100000000001E-2</v>
      </c>
      <c r="AF1342" s="115"/>
    </row>
    <row r="1343" spans="10:32" x14ac:dyDescent="0.25">
      <c r="J1343" s="73"/>
      <c r="K1343" s="108"/>
      <c r="AC1343" s="113">
        <f t="shared" si="112"/>
        <v>45897</v>
      </c>
      <c r="AD1343" s="114">
        <f t="shared" si="113"/>
        <v>1.3772100000000001E-2</v>
      </c>
      <c r="AF1343" s="115"/>
    </row>
    <row r="1344" spans="10:32" x14ac:dyDescent="0.25">
      <c r="J1344" s="73"/>
      <c r="K1344" s="108"/>
      <c r="AC1344" s="113">
        <f t="shared" si="112"/>
        <v>45898</v>
      </c>
      <c r="AD1344" s="114">
        <f t="shared" si="113"/>
        <v>1.3772100000000001E-2</v>
      </c>
      <c r="AF1344" s="115"/>
    </row>
    <row r="1345" spans="10:32" x14ac:dyDescent="0.25">
      <c r="J1345" s="73"/>
      <c r="K1345" s="108"/>
      <c r="AC1345" s="113">
        <f t="shared" si="112"/>
        <v>45899</v>
      </c>
      <c r="AD1345" s="114">
        <f t="shared" si="113"/>
        <v>1.3772100000000001E-2</v>
      </c>
      <c r="AF1345" s="115"/>
    </row>
    <row r="1346" spans="10:32" x14ac:dyDescent="0.25">
      <c r="J1346" s="73"/>
      <c r="K1346" s="108"/>
      <c r="AC1346" s="113">
        <f t="shared" si="112"/>
        <v>45900</v>
      </c>
      <c r="AD1346" s="114">
        <f t="shared" si="113"/>
        <v>1.3772100000000001E-2</v>
      </c>
      <c r="AF1346" s="115"/>
    </row>
    <row r="1347" spans="10:32" x14ac:dyDescent="0.25">
      <c r="J1347" s="73"/>
      <c r="K1347" s="108"/>
      <c r="AC1347" s="113">
        <f t="shared" si="112"/>
        <v>45901</v>
      </c>
      <c r="AD1347" s="114">
        <f t="shared" si="113"/>
        <v>1.3772100000000001E-2</v>
      </c>
      <c r="AF1347" s="115"/>
    </row>
    <row r="1348" spans="10:32" x14ac:dyDescent="0.25">
      <c r="J1348" s="73"/>
      <c r="K1348" s="108"/>
      <c r="AC1348" s="113">
        <f t="shared" si="112"/>
        <v>45902</v>
      </c>
      <c r="AD1348" s="114">
        <f t="shared" si="113"/>
        <v>1.3772100000000001E-2</v>
      </c>
      <c r="AF1348" s="115"/>
    </row>
    <row r="1349" spans="10:32" x14ac:dyDescent="0.25">
      <c r="J1349" s="73"/>
      <c r="K1349" s="108"/>
      <c r="AC1349" s="113">
        <f t="shared" si="112"/>
        <v>45903</v>
      </c>
      <c r="AD1349" s="114">
        <f t="shared" si="113"/>
        <v>1.3772100000000001E-2</v>
      </c>
      <c r="AF1349" s="115"/>
    </row>
    <row r="1350" spans="10:32" x14ac:dyDescent="0.25">
      <c r="J1350" s="73"/>
      <c r="K1350" s="108"/>
      <c r="AC1350" s="113">
        <f t="shared" si="112"/>
        <v>45904</v>
      </c>
      <c r="AD1350" s="114">
        <f t="shared" si="113"/>
        <v>1.3772100000000001E-2</v>
      </c>
      <c r="AF1350" s="115"/>
    </row>
    <row r="1351" spans="10:32" x14ac:dyDescent="0.25">
      <c r="J1351" s="73"/>
      <c r="K1351" s="108"/>
      <c r="AC1351" s="113">
        <f t="shared" si="112"/>
        <v>45905</v>
      </c>
      <c r="AD1351" s="114">
        <f t="shared" si="113"/>
        <v>1.3772100000000001E-2</v>
      </c>
      <c r="AF1351" s="115"/>
    </row>
    <row r="1352" spans="10:32" x14ac:dyDescent="0.25">
      <c r="J1352" s="73"/>
      <c r="K1352" s="108"/>
      <c r="AC1352" s="113">
        <f t="shared" ref="AC1352:AC1415" si="114">AC1351+1</f>
        <v>45906</v>
      </c>
      <c r="AD1352" s="114">
        <f t="shared" ref="AD1352:AD1415" si="115">_xlfn.IFNA(VLOOKUP(AC1352,J:K,2,FALSE)/100,AD1351)</f>
        <v>1.3772100000000001E-2</v>
      </c>
      <c r="AF1352" s="115"/>
    </row>
    <row r="1353" spans="10:32" x14ac:dyDescent="0.25">
      <c r="J1353" s="73"/>
      <c r="K1353" s="108"/>
      <c r="AC1353" s="113">
        <f t="shared" si="114"/>
        <v>45907</v>
      </c>
      <c r="AD1353" s="114">
        <f t="shared" si="115"/>
        <v>1.3772100000000001E-2</v>
      </c>
      <c r="AF1353" s="115"/>
    </row>
    <row r="1354" spans="10:32" x14ac:dyDescent="0.25">
      <c r="J1354" s="73"/>
      <c r="K1354" s="108"/>
      <c r="AC1354" s="113">
        <f t="shared" si="114"/>
        <v>45908</v>
      </c>
      <c r="AD1354" s="114">
        <f t="shared" si="115"/>
        <v>1.3772100000000001E-2</v>
      </c>
      <c r="AF1354" s="115"/>
    </row>
    <row r="1355" spans="10:32" x14ac:dyDescent="0.25">
      <c r="J1355" s="73"/>
      <c r="K1355" s="108"/>
      <c r="AC1355" s="113">
        <f t="shared" si="114"/>
        <v>45909</v>
      </c>
      <c r="AD1355" s="114">
        <f t="shared" si="115"/>
        <v>1.3772100000000001E-2</v>
      </c>
      <c r="AF1355" s="115"/>
    </row>
    <row r="1356" spans="10:32" x14ac:dyDescent="0.25">
      <c r="J1356" s="73"/>
      <c r="K1356" s="108"/>
      <c r="AC1356" s="113">
        <f t="shared" si="114"/>
        <v>45910</v>
      </c>
      <c r="AD1356" s="114">
        <f t="shared" si="115"/>
        <v>1.3772100000000001E-2</v>
      </c>
      <c r="AF1356" s="115"/>
    </row>
    <row r="1357" spans="10:32" x14ac:dyDescent="0.25">
      <c r="J1357" s="73"/>
      <c r="K1357" s="108"/>
      <c r="AC1357" s="113">
        <f t="shared" si="114"/>
        <v>45911</v>
      </c>
      <c r="AD1357" s="114">
        <f t="shared" si="115"/>
        <v>1.3772100000000001E-2</v>
      </c>
      <c r="AF1357" s="115"/>
    </row>
    <row r="1358" spans="10:32" x14ac:dyDescent="0.25">
      <c r="J1358" s="73"/>
      <c r="K1358" s="108"/>
      <c r="AC1358" s="113">
        <f t="shared" si="114"/>
        <v>45912</v>
      </c>
      <c r="AD1358" s="114">
        <f t="shared" si="115"/>
        <v>1.3772100000000001E-2</v>
      </c>
      <c r="AF1358" s="115"/>
    </row>
    <row r="1359" spans="10:32" x14ac:dyDescent="0.25">
      <c r="J1359" s="73"/>
      <c r="K1359" s="108"/>
      <c r="AC1359" s="113">
        <f t="shared" si="114"/>
        <v>45913</v>
      </c>
      <c r="AD1359" s="114">
        <f t="shared" si="115"/>
        <v>1.3772100000000001E-2</v>
      </c>
      <c r="AF1359" s="115"/>
    </row>
    <row r="1360" spans="10:32" x14ac:dyDescent="0.25">
      <c r="J1360" s="73"/>
      <c r="K1360" s="108"/>
      <c r="AC1360" s="113">
        <f t="shared" si="114"/>
        <v>45914</v>
      </c>
      <c r="AD1360" s="114">
        <f t="shared" si="115"/>
        <v>1.3772100000000001E-2</v>
      </c>
      <c r="AF1360" s="115"/>
    </row>
    <row r="1361" spans="10:32" x14ac:dyDescent="0.25">
      <c r="J1361" s="73"/>
      <c r="K1361" s="108"/>
      <c r="AC1361" s="113">
        <f t="shared" si="114"/>
        <v>45915</v>
      </c>
      <c r="AD1361" s="114">
        <f t="shared" si="115"/>
        <v>1.3772100000000001E-2</v>
      </c>
      <c r="AF1361" s="115"/>
    </row>
    <row r="1362" spans="10:32" x14ac:dyDescent="0.25">
      <c r="J1362" s="73"/>
      <c r="K1362" s="108"/>
      <c r="AC1362" s="113">
        <f t="shared" si="114"/>
        <v>45916</v>
      </c>
      <c r="AD1362" s="114">
        <f t="shared" si="115"/>
        <v>1.3772100000000001E-2</v>
      </c>
      <c r="AF1362" s="115"/>
    </row>
    <row r="1363" spans="10:32" x14ac:dyDescent="0.25">
      <c r="J1363" s="73"/>
      <c r="K1363" s="108"/>
      <c r="AC1363" s="113">
        <f t="shared" si="114"/>
        <v>45917</v>
      </c>
      <c r="AD1363" s="114">
        <f t="shared" si="115"/>
        <v>1.3772100000000001E-2</v>
      </c>
      <c r="AF1363" s="115"/>
    </row>
    <row r="1364" spans="10:32" x14ac:dyDescent="0.25">
      <c r="J1364" s="73"/>
      <c r="K1364" s="108"/>
      <c r="AC1364" s="113">
        <f t="shared" si="114"/>
        <v>45918</v>
      </c>
      <c r="AD1364" s="114">
        <f t="shared" si="115"/>
        <v>1.3772100000000001E-2</v>
      </c>
      <c r="AF1364" s="115"/>
    </row>
    <row r="1365" spans="10:32" x14ac:dyDescent="0.25">
      <c r="J1365" s="73"/>
      <c r="K1365" s="108"/>
      <c r="AC1365" s="113">
        <f t="shared" si="114"/>
        <v>45919</v>
      </c>
      <c r="AD1365" s="114">
        <f t="shared" si="115"/>
        <v>1.3772100000000001E-2</v>
      </c>
      <c r="AF1365" s="115"/>
    </row>
    <row r="1366" spans="10:32" x14ac:dyDescent="0.25">
      <c r="J1366" s="73"/>
      <c r="K1366" s="108"/>
      <c r="AC1366" s="113">
        <f t="shared" si="114"/>
        <v>45920</v>
      </c>
      <c r="AD1366" s="114">
        <f t="shared" si="115"/>
        <v>1.3772100000000001E-2</v>
      </c>
      <c r="AF1366" s="115"/>
    </row>
    <row r="1367" spans="10:32" x14ac:dyDescent="0.25">
      <c r="J1367" s="73"/>
      <c r="K1367" s="108"/>
      <c r="AC1367" s="113">
        <f t="shared" si="114"/>
        <v>45921</v>
      </c>
      <c r="AD1367" s="114">
        <f t="shared" si="115"/>
        <v>1.3772100000000001E-2</v>
      </c>
      <c r="AF1367" s="115"/>
    </row>
    <row r="1368" spans="10:32" x14ac:dyDescent="0.25">
      <c r="J1368" s="73"/>
      <c r="K1368" s="108"/>
      <c r="AC1368" s="113">
        <f t="shared" si="114"/>
        <v>45922</v>
      </c>
      <c r="AD1368" s="114">
        <f t="shared" si="115"/>
        <v>1.3772100000000001E-2</v>
      </c>
      <c r="AF1368" s="115"/>
    </row>
    <row r="1369" spans="10:32" x14ac:dyDescent="0.25">
      <c r="J1369" s="73"/>
      <c r="K1369" s="108"/>
      <c r="AC1369" s="113">
        <f t="shared" si="114"/>
        <v>45923</v>
      </c>
      <c r="AD1369" s="114">
        <f t="shared" si="115"/>
        <v>1.3772100000000001E-2</v>
      </c>
      <c r="AF1369" s="115"/>
    </row>
    <row r="1370" spans="10:32" x14ac:dyDescent="0.25">
      <c r="J1370" s="73"/>
      <c r="K1370" s="108"/>
      <c r="AC1370" s="113">
        <f t="shared" si="114"/>
        <v>45924</v>
      </c>
      <c r="AD1370" s="114">
        <f t="shared" si="115"/>
        <v>1.3772100000000001E-2</v>
      </c>
      <c r="AF1370" s="115"/>
    </row>
    <row r="1371" spans="10:32" x14ac:dyDescent="0.25">
      <c r="J1371" s="73"/>
      <c r="K1371" s="108"/>
      <c r="AC1371" s="113">
        <f t="shared" si="114"/>
        <v>45925</v>
      </c>
      <c r="AD1371" s="114">
        <f t="shared" si="115"/>
        <v>1.3772100000000001E-2</v>
      </c>
      <c r="AF1371" s="115"/>
    </row>
    <row r="1372" spans="10:32" x14ac:dyDescent="0.25">
      <c r="J1372" s="73"/>
      <c r="K1372" s="108"/>
      <c r="AC1372" s="113">
        <f t="shared" si="114"/>
        <v>45926</v>
      </c>
      <c r="AD1372" s="114">
        <f t="shared" si="115"/>
        <v>1.3772100000000001E-2</v>
      </c>
      <c r="AF1372" s="115"/>
    </row>
    <row r="1373" spans="10:32" x14ac:dyDescent="0.25">
      <c r="J1373" s="73"/>
      <c r="K1373" s="108"/>
      <c r="AC1373" s="113">
        <f t="shared" si="114"/>
        <v>45927</v>
      </c>
      <c r="AD1373" s="114">
        <f t="shared" si="115"/>
        <v>1.3772100000000001E-2</v>
      </c>
      <c r="AF1373" s="115"/>
    </row>
    <row r="1374" spans="10:32" x14ac:dyDescent="0.25">
      <c r="J1374" s="73"/>
      <c r="K1374" s="108"/>
      <c r="AC1374" s="113">
        <f t="shared" si="114"/>
        <v>45928</v>
      </c>
      <c r="AD1374" s="114">
        <f t="shared" si="115"/>
        <v>1.3772100000000001E-2</v>
      </c>
      <c r="AF1374" s="115"/>
    </row>
    <row r="1375" spans="10:32" x14ac:dyDescent="0.25">
      <c r="J1375" s="73"/>
      <c r="K1375" s="108"/>
      <c r="AC1375" s="113">
        <f t="shared" si="114"/>
        <v>45929</v>
      </c>
      <c r="AD1375" s="114">
        <f t="shared" si="115"/>
        <v>1.3772100000000001E-2</v>
      </c>
      <c r="AF1375" s="115"/>
    </row>
    <row r="1376" spans="10:32" x14ac:dyDescent="0.25">
      <c r="J1376" s="73"/>
      <c r="K1376" s="108"/>
      <c r="AC1376" s="113">
        <f t="shared" si="114"/>
        <v>45930</v>
      </c>
      <c r="AD1376" s="114">
        <f t="shared" si="115"/>
        <v>1.3772100000000001E-2</v>
      </c>
      <c r="AF1376" s="115"/>
    </row>
    <row r="1377" spans="10:32" x14ac:dyDescent="0.25">
      <c r="J1377" s="73"/>
      <c r="K1377" s="108"/>
      <c r="AC1377" s="113">
        <f t="shared" si="114"/>
        <v>45931</v>
      </c>
      <c r="AD1377" s="114">
        <f t="shared" si="115"/>
        <v>1.3772100000000001E-2</v>
      </c>
      <c r="AF1377" s="115"/>
    </row>
    <row r="1378" spans="10:32" x14ac:dyDescent="0.25">
      <c r="J1378" s="73"/>
      <c r="K1378" s="108"/>
      <c r="AC1378" s="113">
        <f t="shared" si="114"/>
        <v>45932</v>
      </c>
      <c r="AD1378" s="114">
        <f t="shared" si="115"/>
        <v>1.3772100000000001E-2</v>
      </c>
      <c r="AF1378" s="115"/>
    </row>
    <row r="1379" spans="10:32" x14ac:dyDescent="0.25">
      <c r="J1379" s="73"/>
      <c r="K1379" s="108"/>
      <c r="AC1379" s="113">
        <f t="shared" si="114"/>
        <v>45933</v>
      </c>
      <c r="AD1379" s="114">
        <f t="shared" si="115"/>
        <v>1.3772100000000001E-2</v>
      </c>
      <c r="AF1379" s="115"/>
    </row>
    <row r="1380" spans="10:32" x14ac:dyDescent="0.25">
      <c r="J1380" s="73"/>
      <c r="K1380" s="108"/>
      <c r="AC1380" s="113">
        <f t="shared" si="114"/>
        <v>45934</v>
      </c>
      <c r="AD1380" s="114">
        <f t="shared" si="115"/>
        <v>1.3772100000000001E-2</v>
      </c>
      <c r="AF1380" s="115"/>
    </row>
    <row r="1381" spans="10:32" x14ac:dyDescent="0.25">
      <c r="J1381" s="73"/>
      <c r="K1381" s="108"/>
      <c r="AC1381" s="113">
        <f t="shared" si="114"/>
        <v>45935</v>
      </c>
      <c r="AD1381" s="114">
        <f t="shared" si="115"/>
        <v>1.3772100000000001E-2</v>
      </c>
      <c r="AF1381" s="115"/>
    </row>
    <row r="1382" spans="10:32" x14ac:dyDescent="0.25">
      <c r="J1382" s="73"/>
      <c r="K1382" s="108"/>
      <c r="AC1382" s="113">
        <f t="shared" si="114"/>
        <v>45936</v>
      </c>
      <c r="AD1382" s="114">
        <f t="shared" si="115"/>
        <v>1.3772100000000001E-2</v>
      </c>
      <c r="AF1382" s="115"/>
    </row>
    <row r="1383" spans="10:32" x14ac:dyDescent="0.25">
      <c r="J1383" s="73"/>
      <c r="K1383" s="108"/>
      <c r="AC1383" s="113">
        <f t="shared" si="114"/>
        <v>45937</v>
      </c>
      <c r="AD1383" s="114">
        <f t="shared" si="115"/>
        <v>1.3772100000000001E-2</v>
      </c>
      <c r="AF1383" s="115"/>
    </row>
    <row r="1384" spans="10:32" x14ac:dyDescent="0.25">
      <c r="J1384" s="73"/>
      <c r="K1384" s="108"/>
      <c r="AC1384" s="113">
        <f t="shared" si="114"/>
        <v>45938</v>
      </c>
      <c r="AD1384" s="114">
        <f t="shared" si="115"/>
        <v>1.3772100000000001E-2</v>
      </c>
      <c r="AF1384" s="115"/>
    </row>
    <row r="1385" spans="10:32" x14ac:dyDescent="0.25">
      <c r="J1385" s="73"/>
      <c r="K1385" s="108"/>
      <c r="AC1385" s="113">
        <f t="shared" si="114"/>
        <v>45939</v>
      </c>
      <c r="AD1385" s="114">
        <f t="shared" si="115"/>
        <v>1.3772100000000001E-2</v>
      </c>
      <c r="AF1385" s="115"/>
    </row>
    <row r="1386" spans="10:32" x14ac:dyDescent="0.25">
      <c r="J1386" s="73"/>
      <c r="K1386" s="108"/>
      <c r="AC1386" s="113">
        <f t="shared" si="114"/>
        <v>45940</v>
      </c>
      <c r="AD1386" s="114">
        <f t="shared" si="115"/>
        <v>1.3772100000000001E-2</v>
      </c>
      <c r="AF1386" s="115"/>
    </row>
    <row r="1387" spans="10:32" x14ac:dyDescent="0.25">
      <c r="J1387" s="73"/>
      <c r="K1387" s="108"/>
      <c r="AC1387" s="113">
        <f t="shared" si="114"/>
        <v>45941</v>
      </c>
      <c r="AD1387" s="114">
        <f t="shared" si="115"/>
        <v>1.3772100000000001E-2</v>
      </c>
      <c r="AF1387" s="115"/>
    </row>
    <row r="1388" spans="10:32" x14ac:dyDescent="0.25">
      <c r="J1388" s="73"/>
      <c r="K1388" s="108"/>
      <c r="AC1388" s="113">
        <f t="shared" si="114"/>
        <v>45942</v>
      </c>
      <c r="AD1388" s="114">
        <f t="shared" si="115"/>
        <v>1.3772100000000001E-2</v>
      </c>
      <c r="AF1388" s="115"/>
    </row>
    <row r="1389" spans="10:32" x14ac:dyDescent="0.25">
      <c r="J1389" s="73"/>
      <c r="K1389" s="108"/>
      <c r="AC1389" s="113">
        <f t="shared" si="114"/>
        <v>45943</v>
      </c>
      <c r="AD1389" s="114">
        <f t="shared" si="115"/>
        <v>1.3772100000000001E-2</v>
      </c>
      <c r="AF1389" s="115"/>
    </row>
    <row r="1390" spans="10:32" x14ac:dyDescent="0.25">
      <c r="J1390" s="73"/>
      <c r="K1390" s="108"/>
      <c r="AC1390" s="113">
        <f t="shared" si="114"/>
        <v>45944</v>
      </c>
      <c r="AD1390" s="114">
        <f t="shared" si="115"/>
        <v>1.3772100000000001E-2</v>
      </c>
      <c r="AF1390" s="115"/>
    </row>
    <row r="1391" spans="10:32" x14ac:dyDescent="0.25">
      <c r="J1391" s="73"/>
      <c r="K1391" s="108"/>
      <c r="AC1391" s="113">
        <f t="shared" si="114"/>
        <v>45945</v>
      </c>
      <c r="AD1391" s="114">
        <f t="shared" si="115"/>
        <v>1.3772100000000001E-2</v>
      </c>
      <c r="AF1391" s="115"/>
    </row>
    <row r="1392" spans="10:32" x14ac:dyDescent="0.25">
      <c r="J1392" s="73"/>
      <c r="K1392" s="108"/>
      <c r="AC1392" s="113">
        <f t="shared" si="114"/>
        <v>45946</v>
      </c>
      <c r="AD1392" s="114">
        <f t="shared" si="115"/>
        <v>1.3772100000000001E-2</v>
      </c>
      <c r="AF1392" s="115"/>
    </row>
    <row r="1393" spans="10:32" x14ac:dyDescent="0.25">
      <c r="J1393" s="73"/>
      <c r="K1393" s="108"/>
      <c r="AC1393" s="113">
        <f t="shared" si="114"/>
        <v>45947</v>
      </c>
      <c r="AD1393" s="114">
        <f t="shared" si="115"/>
        <v>1.3772100000000001E-2</v>
      </c>
      <c r="AF1393" s="115"/>
    </row>
    <row r="1394" spans="10:32" x14ac:dyDescent="0.25">
      <c r="J1394" s="73"/>
      <c r="K1394" s="108"/>
      <c r="AC1394" s="113">
        <f t="shared" si="114"/>
        <v>45948</v>
      </c>
      <c r="AD1394" s="114">
        <f t="shared" si="115"/>
        <v>1.3772100000000001E-2</v>
      </c>
      <c r="AF1394" s="115"/>
    </row>
    <row r="1395" spans="10:32" x14ac:dyDescent="0.25">
      <c r="J1395" s="73"/>
      <c r="K1395" s="108"/>
      <c r="AC1395" s="113">
        <f t="shared" si="114"/>
        <v>45949</v>
      </c>
      <c r="AD1395" s="114">
        <f t="shared" si="115"/>
        <v>1.3772100000000001E-2</v>
      </c>
      <c r="AF1395" s="115"/>
    </row>
    <row r="1396" spans="10:32" x14ac:dyDescent="0.25">
      <c r="J1396" s="73"/>
      <c r="K1396" s="108"/>
      <c r="AC1396" s="113">
        <f t="shared" si="114"/>
        <v>45950</v>
      </c>
      <c r="AD1396" s="114">
        <f t="shared" si="115"/>
        <v>1.3772100000000001E-2</v>
      </c>
      <c r="AF1396" s="115"/>
    </row>
    <row r="1397" spans="10:32" x14ac:dyDescent="0.25">
      <c r="J1397" s="73"/>
      <c r="K1397" s="108"/>
      <c r="AC1397" s="113">
        <f t="shared" si="114"/>
        <v>45951</v>
      </c>
      <c r="AD1397" s="114">
        <f t="shared" si="115"/>
        <v>1.3772100000000001E-2</v>
      </c>
      <c r="AF1397" s="115"/>
    </row>
    <row r="1398" spans="10:32" x14ac:dyDescent="0.25">
      <c r="J1398" s="73"/>
      <c r="K1398" s="108"/>
      <c r="AC1398" s="113">
        <f t="shared" si="114"/>
        <v>45952</v>
      </c>
      <c r="AD1398" s="114">
        <f t="shared" si="115"/>
        <v>1.3772100000000001E-2</v>
      </c>
      <c r="AF1398" s="115"/>
    </row>
    <row r="1399" spans="10:32" x14ac:dyDescent="0.25">
      <c r="J1399" s="73"/>
      <c r="K1399" s="108"/>
      <c r="AC1399" s="113">
        <f t="shared" si="114"/>
        <v>45953</v>
      </c>
      <c r="AD1399" s="114">
        <f t="shared" si="115"/>
        <v>1.3772100000000001E-2</v>
      </c>
      <c r="AF1399" s="115"/>
    </row>
    <row r="1400" spans="10:32" x14ac:dyDescent="0.25">
      <c r="J1400" s="73"/>
      <c r="K1400" s="108"/>
      <c r="AC1400" s="113">
        <f t="shared" si="114"/>
        <v>45954</v>
      </c>
      <c r="AD1400" s="114">
        <f t="shared" si="115"/>
        <v>1.3772100000000001E-2</v>
      </c>
      <c r="AF1400" s="115"/>
    </row>
    <row r="1401" spans="10:32" x14ac:dyDescent="0.25">
      <c r="J1401" s="73"/>
      <c r="K1401" s="108"/>
      <c r="AC1401" s="113">
        <f t="shared" si="114"/>
        <v>45955</v>
      </c>
      <c r="AD1401" s="114">
        <f t="shared" si="115"/>
        <v>1.3772100000000001E-2</v>
      </c>
      <c r="AF1401" s="115"/>
    </row>
    <row r="1402" spans="10:32" x14ac:dyDescent="0.25">
      <c r="J1402" s="73"/>
      <c r="K1402" s="108"/>
      <c r="AC1402" s="113">
        <f t="shared" si="114"/>
        <v>45956</v>
      </c>
      <c r="AD1402" s="114">
        <f t="shared" si="115"/>
        <v>1.3772100000000001E-2</v>
      </c>
      <c r="AF1402" s="115"/>
    </row>
    <row r="1403" spans="10:32" x14ac:dyDescent="0.25">
      <c r="J1403" s="73"/>
      <c r="K1403" s="108"/>
      <c r="AC1403" s="113">
        <f t="shared" si="114"/>
        <v>45957</v>
      </c>
      <c r="AD1403" s="114">
        <f t="shared" si="115"/>
        <v>1.3772100000000001E-2</v>
      </c>
      <c r="AF1403" s="115"/>
    </row>
    <row r="1404" spans="10:32" x14ac:dyDescent="0.25">
      <c r="J1404" s="73"/>
      <c r="K1404" s="108"/>
      <c r="AC1404" s="113">
        <f t="shared" si="114"/>
        <v>45958</v>
      </c>
      <c r="AD1404" s="114">
        <f t="shared" si="115"/>
        <v>1.37716E-2</v>
      </c>
      <c r="AF1404" s="115"/>
    </row>
    <row r="1405" spans="10:32" x14ac:dyDescent="0.25">
      <c r="J1405" s="73"/>
      <c r="K1405" s="108"/>
      <c r="AC1405" s="113">
        <f t="shared" si="114"/>
        <v>45959</v>
      </c>
      <c r="AD1405" s="114">
        <f t="shared" si="115"/>
        <v>1.37716E-2</v>
      </c>
      <c r="AF1405" s="115"/>
    </row>
    <row r="1406" spans="10:32" x14ac:dyDescent="0.25">
      <c r="J1406" s="73"/>
      <c r="K1406" s="108"/>
      <c r="AC1406" s="113">
        <f t="shared" si="114"/>
        <v>45960</v>
      </c>
      <c r="AD1406" s="114">
        <f t="shared" si="115"/>
        <v>1.37716E-2</v>
      </c>
      <c r="AF1406" s="115"/>
    </row>
    <row r="1407" spans="10:32" x14ac:dyDescent="0.25">
      <c r="J1407" s="73"/>
      <c r="K1407" s="108"/>
      <c r="AC1407" s="113">
        <f t="shared" si="114"/>
        <v>45961</v>
      </c>
      <c r="AD1407" s="114">
        <f t="shared" si="115"/>
        <v>1.37716E-2</v>
      </c>
      <c r="AF1407" s="115"/>
    </row>
    <row r="1408" spans="10:32" x14ac:dyDescent="0.25">
      <c r="J1408" s="73"/>
      <c r="K1408" s="108"/>
      <c r="AC1408" s="113">
        <f t="shared" si="114"/>
        <v>45962</v>
      </c>
      <c r="AD1408" s="114">
        <f t="shared" si="115"/>
        <v>1.37716E-2</v>
      </c>
      <c r="AF1408" s="115"/>
    </row>
    <row r="1409" spans="10:32" x14ac:dyDescent="0.25">
      <c r="J1409" s="73"/>
      <c r="K1409" s="108"/>
      <c r="AC1409" s="113">
        <f t="shared" si="114"/>
        <v>45963</v>
      </c>
      <c r="AD1409" s="114">
        <f t="shared" si="115"/>
        <v>1.37716E-2</v>
      </c>
      <c r="AF1409" s="115"/>
    </row>
    <row r="1410" spans="10:32" x14ac:dyDescent="0.25">
      <c r="J1410" s="73"/>
      <c r="K1410" s="108"/>
      <c r="AC1410" s="113">
        <f t="shared" si="114"/>
        <v>45964</v>
      </c>
      <c r="AD1410" s="114">
        <f t="shared" si="115"/>
        <v>1.37716E-2</v>
      </c>
      <c r="AF1410" s="115"/>
    </row>
    <row r="1411" spans="10:32" x14ac:dyDescent="0.25">
      <c r="J1411" s="73"/>
      <c r="K1411" s="108"/>
      <c r="AC1411" s="113">
        <f t="shared" si="114"/>
        <v>45965</v>
      </c>
      <c r="AD1411" s="114">
        <f t="shared" si="115"/>
        <v>1.37716E-2</v>
      </c>
      <c r="AF1411" s="115"/>
    </row>
    <row r="1412" spans="10:32" x14ac:dyDescent="0.25">
      <c r="J1412" s="73"/>
      <c r="K1412" s="108"/>
      <c r="AC1412" s="113">
        <f t="shared" si="114"/>
        <v>45966</v>
      </c>
      <c r="AD1412" s="114">
        <f t="shared" si="115"/>
        <v>1.37716E-2</v>
      </c>
      <c r="AF1412" s="115"/>
    </row>
    <row r="1413" spans="10:32" x14ac:dyDescent="0.25">
      <c r="J1413" s="73"/>
      <c r="K1413" s="108"/>
      <c r="AC1413" s="113">
        <f t="shared" si="114"/>
        <v>45967</v>
      </c>
      <c r="AD1413" s="114">
        <f t="shared" si="115"/>
        <v>1.37716E-2</v>
      </c>
      <c r="AF1413" s="115"/>
    </row>
    <row r="1414" spans="10:32" x14ac:dyDescent="0.25">
      <c r="J1414" s="73"/>
      <c r="K1414" s="108"/>
      <c r="AC1414" s="113">
        <f t="shared" si="114"/>
        <v>45968</v>
      </c>
      <c r="AD1414" s="114">
        <f t="shared" si="115"/>
        <v>1.37716E-2</v>
      </c>
      <c r="AF1414" s="115"/>
    </row>
    <row r="1415" spans="10:32" x14ac:dyDescent="0.25">
      <c r="J1415" s="73"/>
      <c r="K1415" s="108"/>
      <c r="AC1415" s="113">
        <f t="shared" si="114"/>
        <v>45969</v>
      </c>
      <c r="AD1415" s="114">
        <f t="shared" si="115"/>
        <v>1.37716E-2</v>
      </c>
      <c r="AF1415" s="115"/>
    </row>
    <row r="1416" spans="10:32" x14ac:dyDescent="0.25">
      <c r="J1416" s="73"/>
      <c r="K1416" s="108"/>
      <c r="AC1416" s="113">
        <f t="shared" ref="AC1416:AC1479" si="116">AC1415+1</f>
        <v>45970</v>
      </c>
      <c r="AD1416" s="114">
        <f t="shared" ref="AD1416:AD1479" si="117">_xlfn.IFNA(VLOOKUP(AC1416,J:K,2,FALSE)/100,AD1415)</f>
        <v>1.37716E-2</v>
      </c>
      <c r="AF1416" s="115"/>
    </row>
    <row r="1417" spans="10:32" x14ac:dyDescent="0.25">
      <c r="J1417" s="73"/>
      <c r="K1417" s="108"/>
      <c r="AC1417" s="113">
        <f t="shared" si="116"/>
        <v>45971</v>
      </c>
      <c r="AD1417" s="114">
        <f t="shared" si="117"/>
        <v>1.37716E-2</v>
      </c>
      <c r="AF1417" s="115"/>
    </row>
    <row r="1418" spans="10:32" x14ac:dyDescent="0.25">
      <c r="J1418" s="73"/>
      <c r="K1418" s="108"/>
      <c r="AC1418" s="113">
        <f t="shared" si="116"/>
        <v>45972</v>
      </c>
      <c r="AD1418" s="114">
        <f t="shared" si="117"/>
        <v>1.37716E-2</v>
      </c>
      <c r="AF1418" s="115"/>
    </row>
    <row r="1419" spans="10:32" x14ac:dyDescent="0.25">
      <c r="J1419" s="73"/>
      <c r="K1419" s="108"/>
      <c r="AC1419" s="113">
        <f t="shared" si="116"/>
        <v>45973</v>
      </c>
      <c r="AD1419" s="114">
        <f t="shared" si="117"/>
        <v>1.37716E-2</v>
      </c>
      <c r="AF1419" s="115"/>
    </row>
    <row r="1420" spans="10:32" x14ac:dyDescent="0.25">
      <c r="J1420" s="73"/>
      <c r="K1420" s="108"/>
      <c r="AC1420" s="113">
        <f t="shared" si="116"/>
        <v>45974</v>
      </c>
      <c r="AD1420" s="114">
        <f t="shared" si="117"/>
        <v>1.37716E-2</v>
      </c>
      <c r="AF1420" s="115"/>
    </row>
    <row r="1421" spans="10:32" x14ac:dyDescent="0.25">
      <c r="J1421" s="73"/>
      <c r="K1421" s="108"/>
      <c r="AC1421" s="113">
        <f t="shared" si="116"/>
        <v>45975</v>
      </c>
      <c r="AD1421" s="114">
        <f t="shared" si="117"/>
        <v>1.37716E-2</v>
      </c>
      <c r="AF1421" s="115"/>
    </row>
    <row r="1422" spans="10:32" x14ac:dyDescent="0.25">
      <c r="J1422" s="73"/>
      <c r="K1422" s="108"/>
      <c r="AC1422" s="113">
        <f t="shared" si="116"/>
        <v>45976</v>
      </c>
      <c r="AD1422" s="114">
        <f t="shared" si="117"/>
        <v>1.37716E-2</v>
      </c>
      <c r="AF1422" s="115"/>
    </row>
    <row r="1423" spans="10:32" x14ac:dyDescent="0.25">
      <c r="J1423" s="73"/>
      <c r="K1423" s="108"/>
      <c r="AC1423" s="113">
        <f t="shared" si="116"/>
        <v>45977</v>
      </c>
      <c r="AD1423" s="114">
        <f t="shared" si="117"/>
        <v>1.37716E-2</v>
      </c>
      <c r="AF1423" s="115"/>
    </row>
    <row r="1424" spans="10:32" x14ac:dyDescent="0.25">
      <c r="J1424" s="73"/>
      <c r="K1424" s="108"/>
      <c r="AC1424" s="113">
        <f t="shared" si="116"/>
        <v>45978</v>
      </c>
      <c r="AD1424" s="114">
        <f t="shared" si="117"/>
        <v>1.37716E-2</v>
      </c>
      <c r="AF1424" s="115"/>
    </row>
    <row r="1425" spans="10:32" x14ac:dyDescent="0.25">
      <c r="J1425" s="73"/>
      <c r="K1425" s="108"/>
      <c r="AC1425" s="113">
        <f t="shared" si="116"/>
        <v>45979</v>
      </c>
      <c r="AD1425" s="114">
        <f t="shared" si="117"/>
        <v>1.37716E-2</v>
      </c>
      <c r="AF1425" s="115"/>
    </row>
    <row r="1426" spans="10:32" x14ac:dyDescent="0.25">
      <c r="J1426" s="73"/>
      <c r="K1426" s="108"/>
      <c r="AC1426" s="113">
        <f t="shared" si="116"/>
        <v>45980</v>
      </c>
      <c r="AD1426" s="114">
        <f t="shared" si="117"/>
        <v>1.37716E-2</v>
      </c>
      <c r="AF1426" s="115"/>
    </row>
    <row r="1427" spans="10:32" x14ac:dyDescent="0.25">
      <c r="J1427" s="73"/>
      <c r="K1427" s="108"/>
      <c r="AC1427" s="113">
        <f t="shared" si="116"/>
        <v>45981</v>
      </c>
      <c r="AD1427" s="114">
        <f t="shared" si="117"/>
        <v>1.37716E-2</v>
      </c>
      <c r="AF1427" s="115"/>
    </row>
    <row r="1428" spans="10:32" x14ac:dyDescent="0.25">
      <c r="J1428" s="73"/>
      <c r="K1428" s="108"/>
      <c r="AC1428" s="113">
        <f t="shared" si="116"/>
        <v>45982</v>
      </c>
      <c r="AD1428" s="114">
        <f t="shared" si="117"/>
        <v>1.37716E-2</v>
      </c>
      <c r="AF1428" s="115"/>
    </row>
    <row r="1429" spans="10:32" x14ac:dyDescent="0.25">
      <c r="J1429" s="73"/>
      <c r="K1429" s="108"/>
      <c r="AC1429" s="113">
        <f t="shared" si="116"/>
        <v>45983</v>
      </c>
      <c r="AD1429" s="114">
        <f t="shared" si="117"/>
        <v>1.37716E-2</v>
      </c>
      <c r="AF1429" s="115"/>
    </row>
    <row r="1430" spans="10:32" x14ac:dyDescent="0.25">
      <c r="J1430" s="73"/>
      <c r="K1430" s="108"/>
      <c r="AC1430" s="113">
        <f t="shared" si="116"/>
        <v>45984</v>
      </c>
      <c r="AD1430" s="114">
        <f t="shared" si="117"/>
        <v>1.37716E-2</v>
      </c>
      <c r="AF1430" s="115"/>
    </row>
    <row r="1431" spans="10:32" x14ac:dyDescent="0.25">
      <c r="J1431" s="73"/>
      <c r="K1431" s="108"/>
      <c r="AC1431" s="113">
        <f t="shared" si="116"/>
        <v>45985</v>
      </c>
      <c r="AD1431" s="114">
        <f t="shared" si="117"/>
        <v>1.37716E-2</v>
      </c>
      <c r="AF1431" s="115"/>
    </row>
    <row r="1432" spans="10:32" x14ac:dyDescent="0.25">
      <c r="J1432" s="73"/>
      <c r="K1432" s="108"/>
      <c r="AC1432" s="113">
        <f t="shared" si="116"/>
        <v>45986</v>
      </c>
      <c r="AD1432" s="114">
        <f t="shared" si="117"/>
        <v>1.3772100000000001E-2</v>
      </c>
      <c r="AF1432" s="115"/>
    </row>
    <row r="1433" spans="10:32" x14ac:dyDescent="0.25">
      <c r="J1433" s="73"/>
      <c r="K1433" s="108"/>
      <c r="AC1433" s="113">
        <f t="shared" si="116"/>
        <v>45987</v>
      </c>
      <c r="AD1433" s="114">
        <f t="shared" si="117"/>
        <v>1.3772100000000001E-2</v>
      </c>
      <c r="AF1433" s="115"/>
    </row>
    <row r="1434" spans="10:32" x14ac:dyDescent="0.25">
      <c r="J1434" s="73"/>
      <c r="K1434" s="108"/>
      <c r="AC1434" s="113">
        <f t="shared" si="116"/>
        <v>45988</v>
      </c>
      <c r="AD1434" s="114">
        <f t="shared" si="117"/>
        <v>1.3772100000000001E-2</v>
      </c>
      <c r="AF1434" s="115"/>
    </row>
    <row r="1435" spans="10:32" x14ac:dyDescent="0.25">
      <c r="J1435" s="73"/>
      <c r="K1435" s="108"/>
      <c r="AC1435" s="113">
        <f t="shared" si="116"/>
        <v>45989</v>
      </c>
      <c r="AD1435" s="114">
        <f t="shared" si="117"/>
        <v>1.3772100000000001E-2</v>
      </c>
      <c r="AF1435" s="115"/>
    </row>
    <row r="1436" spans="10:32" x14ac:dyDescent="0.25">
      <c r="J1436" s="73"/>
      <c r="K1436" s="108"/>
      <c r="AC1436" s="113">
        <f t="shared" si="116"/>
        <v>45990</v>
      </c>
      <c r="AD1436" s="114">
        <f t="shared" si="117"/>
        <v>1.3772100000000001E-2</v>
      </c>
      <c r="AF1436" s="115"/>
    </row>
    <row r="1437" spans="10:32" x14ac:dyDescent="0.25">
      <c r="J1437" s="73"/>
      <c r="K1437" s="108"/>
      <c r="AC1437" s="113">
        <f t="shared" si="116"/>
        <v>45991</v>
      </c>
      <c r="AD1437" s="114">
        <f t="shared" si="117"/>
        <v>1.3772100000000001E-2</v>
      </c>
      <c r="AF1437" s="115"/>
    </row>
    <row r="1438" spans="10:32" x14ac:dyDescent="0.25">
      <c r="J1438" s="73"/>
      <c r="K1438" s="108"/>
      <c r="AC1438" s="113">
        <f t="shared" si="116"/>
        <v>45992</v>
      </c>
      <c r="AD1438" s="114">
        <f t="shared" si="117"/>
        <v>1.3772100000000001E-2</v>
      </c>
      <c r="AF1438" s="115"/>
    </row>
    <row r="1439" spans="10:32" x14ac:dyDescent="0.25">
      <c r="J1439" s="73"/>
      <c r="K1439" s="108"/>
      <c r="AC1439" s="113">
        <f t="shared" si="116"/>
        <v>45993</v>
      </c>
      <c r="AD1439" s="114">
        <f t="shared" si="117"/>
        <v>1.3772100000000001E-2</v>
      </c>
      <c r="AF1439" s="115"/>
    </row>
    <row r="1440" spans="10:32" x14ac:dyDescent="0.25">
      <c r="J1440" s="73"/>
      <c r="K1440" s="108"/>
      <c r="AC1440" s="113">
        <f t="shared" si="116"/>
        <v>45994</v>
      </c>
      <c r="AD1440" s="114">
        <f t="shared" si="117"/>
        <v>1.3772100000000001E-2</v>
      </c>
      <c r="AF1440" s="115"/>
    </row>
    <row r="1441" spans="10:32" x14ac:dyDescent="0.25">
      <c r="J1441" s="73"/>
      <c r="K1441" s="108"/>
      <c r="AC1441" s="113">
        <f t="shared" si="116"/>
        <v>45995</v>
      </c>
      <c r="AD1441" s="114">
        <f t="shared" si="117"/>
        <v>1.3772100000000001E-2</v>
      </c>
      <c r="AF1441" s="115"/>
    </row>
    <row r="1442" spans="10:32" x14ac:dyDescent="0.25">
      <c r="J1442" s="73"/>
      <c r="K1442" s="108"/>
      <c r="AC1442" s="113">
        <f t="shared" si="116"/>
        <v>45996</v>
      </c>
      <c r="AD1442" s="114">
        <f t="shared" si="117"/>
        <v>1.3772100000000001E-2</v>
      </c>
      <c r="AF1442" s="115"/>
    </row>
    <row r="1443" spans="10:32" x14ac:dyDescent="0.25">
      <c r="J1443" s="73"/>
      <c r="K1443" s="108"/>
      <c r="AC1443" s="113">
        <f t="shared" si="116"/>
        <v>45997</v>
      </c>
      <c r="AD1443" s="114">
        <f t="shared" si="117"/>
        <v>1.3772100000000001E-2</v>
      </c>
      <c r="AF1443" s="115"/>
    </row>
    <row r="1444" spans="10:32" x14ac:dyDescent="0.25">
      <c r="J1444" s="73"/>
      <c r="K1444" s="108"/>
      <c r="AC1444" s="113">
        <f t="shared" si="116"/>
        <v>45998</v>
      </c>
      <c r="AD1444" s="114">
        <f t="shared" si="117"/>
        <v>1.3772100000000001E-2</v>
      </c>
      <c r="AF1444" s="115"/>
    </row>
    <row r="1445" spans="10:32" x14ac:dyDescent="0.25">
      <c r="J1445" s="73"/>
      <c r="K1445" s="108"/>
      <c r="AC1445" s="113">
        <f t="shared" si="116"/>
        <v>45999</v>
      </c>
      <c r="AD1445" s="114">
        <f t="shared" si="117"/>
        <v>1.3772100000000001E-2</v>
      </c>
      <c r="AF1445" s="115"/>
    </row>
    <row r="1446" spans="10:32" x14ac:dyDescent="0.25">
      <c r="J1446" s="73"/>
      <c r="K1446" s="108"/>
      <c r="AC1446" s="113">
        <f t="shared" si="116"/>
        <v>46000</v>
      </c>
      <c r="AD1446" s="114">
        <f t="shared" si="117"/>
        <v>1.3772100000000001E-2</v>
      </c>
      <c r="AF1446" s="115"/>
    </row>
    <row r="1447" spans="10:32" x14ac:dyDescent="0.25">
      <c r="J1447" s="73"/>
      <c r="K1447" s="108"/>
      <c r="AC1447" s="113">
        <f t="shared" si="116"/>
        <v>46001</v>
      </c>
      <c r="AD1447" s="114">
        <f t="shared" si="117"/>
        <v>1.3772100000000001E-2</v>
      </c>
      <c r="AF1447" s="115"/>
    </row>
    <row r="1448" spans="10:32" x14ac:dyDescent="0.25">
      <c r="J1448" s="73"/>
      <c r="K1448" s="108"/>
      <c r="AC1448" s="113">
        <f t="shared" si="116"/>
        <v>46002</v>
      </c>
      <c r="AD1448" s="114">
        <f t="shared" si="117"/>
        <v>1.3772100000000001E-2</v>
      </c>
      <c r="AF1448" s="115"/>
    </row>
    <row r="1449" spans="10:32" x14ac:dyDescent="0.25">
      <c r="J1449" s="73"/>
      <c r="K1449" s="108"/>
      <c r="AC1449" s="113">
        <f t="shared" si="116"/>
        <v>46003</v>
      </c>
      <c r="AD1449" s="114">
        <f t="shared" si="117"/>
        <v>1.3772100000000001E-2</v>
      </c>
      <c r="AF1449" s="115"/>
    </row>
    <row r="1450" spans="10:32" x14ac:dyDescent="0.25">
      <c r="J1450" s="73"/>
      <c r="K1450" s="108"/>
      <c r="AC1450" s="113">
        <f t="shared" si="116"/>
        <v>46004</v>
      </c>
      <c r="AD1450" s="114">
        <f t="shared" si="117"/>
        <v>1.3772100000000001E-2</v>
      </c>
      <c r="AF1450" s="115"/>
    </row>
    <row r="1451" spans="10:32" x14ac:dyDescent="0.25">
      <c r="J1451" s="73"/>
      <c r="K1451" s="108"/>
      <c r="AC1451" s="113">
        <f t="shared" si="116"/>
        <v>46005</v>
      </c>
      <c r="AD1451" s="114">
        <f t="shared" si="117"/>
        <v>1.3772100000000001E-2</v>
      </c>
      <c r="AF1451" s="115"/>
    </row>
    <row r="1452" spans="10:32" x14ac:dyDescent="0.25">
      <c r="J1452" s="73"/>
      <c r="K1452" s="108"/>
      <c r="AC1452" s="113">
        <f t="shared" si="116"/>
        <v>46006</v>
      </c>
      <c r="AD1452" s="114">
        <f t="shared" si="117"/>
        <v>1.3772100000000001E-2</v>
      </c>
      <c r="AF1452" s="115"/>
    </row>
    <row r="1453" spans="10:32" x14ac:dyDescent="0.25">
      <c r="J1453" s="73"/>
      <c r="K1453" s="108"/>
      <c r="AC1453" s="113">
        <f t="shared" si="116"/>
        <v>46007</v>
      </c>
      <c r="AD1453" s="114">
        <f t="shared" si="117"/>
        <v>1.3772100000000001E-2</v>
      </c>
      <c r="AF1453" s="115"/>
    </row>
    <row r="1454" spans="10:32" x14ac:dyDescent="0.25">
      <c r="J1454" s="73"/>
      <c r="K1454" s="108"/>
      <c r="AC1454" s="113">
        <f t="shared" si="116"/>
        <v>46008</v>
      </c>
      <c r="AD1454" s="114">
        <f t="shared" si="117"/>
        <v>1.3772100000000001E-2</v>
      </c>
      <c r="AF1454" s="115"/>
    </row>
    <row r="1455" spans="10:32" x14ac:dyDescent="0.25">
      <c r="J1455" s="73"/>
      <c r="K1455" s="108"/>
      <c r="AC1455" s="113">
        <f t="shared" si="116"/>
        <v>46009</v>
      </c>
      <c r="AD1455" s="114">
        <f t="shared" si="117"/>
        <v>1.3772100000000001E-2</v>
      </c>
      <c r="AF1455" s="115"/>
    </row>
    <row r="1456" spans="10:32" x14ac:dyDescent="0.25">
      <c r="J1456" s="73"/>
      <c r="K1456" s="108"/>
      <c r="AC1456" s="113">
        <f t="shared" si="116"/>
        <v>46010</v>
      </c>
      <c r="AD1456" s="114">
        <f t="shared" si="117"/>
        <v>1.3772100000000001E-2</v>
      </c>
      <c r="AF1456" s="115"/>
    </row>
    <row r="1457" spans="10:32" x14ac:dyDescent="0.25">
      <c r="J1457" s="73"/>
      <c r="K1457" s="108"/>
      <c r="AC1457" s="113">
        <f t="shared" si="116"/>
        <v>46011</v>
      </c>
      <c r="AD1457" s="114">
        <f t="shared" si="117"/>
        <v>1.3772100000000001E-2</v>
      </c>
      <c r="AF1457" s="115"/>
    </row>
    <row r="1458" spans="10:32" x14ac:dyDescent="0.25">
      <c r="J1458" s="73"/>
      <c r="K1458" s="108"/>
      <c r="AC1458" s="113">
        <f t="shared" si="116"/>
        <v>46012</v>
      </c>
      <c r="AD1458" s="114">
        <f t="shared" si="117"/>
        <v>1.3772100000000001E-2</v>
      </c>
      <c r="AF1458" s="115"/>
    </row>
    <row r="1459" spans="10:32" x14ac:dyDescent="0.25">
      <c r="J1459" s="73"/>
      <c r="K1459" s="108"/>
      <c r="AC1459" s="113">
        <f t="shared" si="116"/>
        <v>46013</v>
      </c>
      <c r="AD1459" s="114">
        <f t="shared" si="117"/>
        <v>1.3772100000000001E-2</v>
      </c>
      <c r="AF1459" s="115"/>
    </row>
    <row r="1460" spans="10:32" x14ac:dyDescent="0.25">
      <c r="J1460" s="73"/>
      <c r="K1460" s="108"/>
      <c r="AC1460" s="113">
        <f t="shared" si="116"/>
        <v>46014</v>
      </c>
      <c r="AD1460" s="114">
        <f t="shared" si="117"/>
        <v>1.3772100000000001E-2</v>
      </c>
      <c r="AF1460" s="115"/>
    </row>
    <row r="1461" spans="10:32" x14ac:dyDescent="0.25">
      <c r="J1461" s="73"/>
      <c r="K1461" s="108"/>
      <c r="AC1461" s="113">
        <f t="shared" si="116"/>
        <v>46015</v>
      </c>
      <c r="AD1461" s="114">
        <f t="shared" si="117"/>
        <v>1.3772100000000001E-2</v>
      </c>
      <c r="AF1461" s="115"/>
    </row>
    <row r="1462" spans="10:32" x14ac:dyDescent="0.25">
      <c r="J1462" s="73"/>
      <c r="K1462" s="108"/>
      <c r="AC1462" s="113">
        <f t="shared" si="116"/>
        <v>46016</v>
      </c>
      <c r="AD1462" s="114">
        <f t="shared" si="117"/>
        <v>1.3772100000000001E-2</v>
      </c>
      <c r="AF1462" s="115"/>
    </row>
    <row r="1463" spans="10:32" x14ac:dyDescent="0.25">
      <c r="J1463" s="73"/>
      <c r="K1463" s="108"/>
      <c r="AC1463" s="113">
        <f t="shared" si="116"/>
        <v>46017</v>
      </c>
      <c r="AD1463" s="114">
        <f t="shared" si="117"/>
        <v>1.3935700000000001E-2</v>
      </c>
      <c r="AF1463" s="115"/>
    </row>
    <row r="1464" spans="10:32" x14ac:dyDescent="0.25">
      <c r="J1464" s="73"/>
      <c r="K1464" s="108"/>
      <c r="AC1464" s="113">
        <f t="shared" si="116"/>
        <v>46018</v>
      </c>
      <c r="AD1464" s="114">
        <f t="shared" si="117"/>
        <v>1.3935700000000001E-2</v>
      </c>
      <c r="AF1464" s="115"/>
    </row>
    <row r="1465" spans="10:32" x14ac:dyDescent="0.25">
      <c r="J1465" s="73"/>
      <c r="K1465" s="108"/>
      <c r="AC1465" s="113">
        <f t="shared" si="116"/>
        <v>46019</v>
      </c>
      <c r="AD1465" s="114">
        <f t="shared" si="117"/>
        <v>1.3935700000000001E-2</v>
      </c>
      <c r="AF1465" s="115"/>
    </row>
    <row r="1466" spans="10:32" x14ac:dyDescent="0.25">
      <c r="J1466" s="73"/>
      <c r="K1466" s="108"/>
      <c r="AC1466" s="113">
        <f t="shared" si="116"/>
        <v>46020</v>
      </c>
      <c r="AD1466" s="114">
        <f t="shared" si="117"/>
        <v>1.3935700000000001E-2</v>
      </c>
      <c r="AF1466" s="115"/>
    </row>
    <row r="1467" spans="10:32" x14ac:dyDescent="0.25">
      <c r="J1467" s="73"/>
      <c r="K1467" s="108"/>
      <c r="AC1467" s="113">
        <f t="shared" si="116"/>
        <v>46021</v>
      </c>
      <c r="AD1467" s="114">
        <f t="shared" si="117"/>
        <v>1.3935700000000001E-2</v>
      </c>
      <c r="AF1467" s="115"/>
    </row>
    <row r="1468" spans="10:32" x14ac:dyDescent="0.25">
      <c r="J1468" s="73"/>
      <c r="K1468" s="108"/>
      <c r="AC1468" s="113">
        <f t="shared" si="116"/>
        <v>46022</v>
      </c>
      <c r="AD1468" s="114">
        <f t="shared" si="117"/>
        <v>1.3935700000000001E-2</v>
      </c>
      <c r="AF1468" s="115"/>
    </row>
    <row r="1469" spans="10:32" x14ac:dyDescent="0.25">
      <c r="J1469" s="73"/>
      <c r="K1469" s="108"/>
      <c r="AC1469" s="113">
        <f t="shared" si="116"/>
        <v>46023</v>
      </c>
      <c r="AD1469" s="114">
        <f t="shared" si="117"/>
        <v>1.3935700000000001E-2</v>
      </c>
      <c r="AF1469" s="115"/>
    </row>
    <row r="1470" spans="10:32" x14ac:dyDescent="0.25">
      <c r="J1470" s="73"/>
      <c r="K1470" s="108"/>
      <c r="AC1470" s="113">
        <f t="shared" si="116"/>
        <v>46024</v>
      </c>
      <c r="AD1470" s="114">
        <f t="shared" si="117"/>
        <v>1.3935700000000001E-2</v>
      </c>
      <c r="AF1470" s="115"/>
    </row>
    <row r="1471" spans="10:32" x14ac:dyDescent="0.25">
      <c r="J1471" s="73"/>
      <c r="K1471" s="108"/>
      <c r="AC1471" s="113">
        <f t="shared" si="116"/>
        <v>46025</v>
      </c>
      <c r="AD1471" s="114">
        <f t="shared" si="117"/>
        <v>1.3935700000000001E-2</v>
      </c>
      <c r="AF1471" s="115"/>
    </row>
    <row r="1472" spans="10:32" x14ac:dyDescent="0.25">
      <c r="J1472" s="73"/>
      <c r="K1472" s="108"/>
      <c r="AC1472" s="113">
        <f t="shared" si="116"/>
        <v>46026</v>
      </c>
      <c r="AD1472" s="114">
        <f t="shared" si="117"/>
        <v>1.3935700000000001E-2</v>
      </c>
      <c r="AF1472" s="115"/>
    </row>
    <row r="1473" spans="10:32" x14ac:dyDescent="0.25">
      <c r="J1473" s="73"/>
      <c r="K1473" s="108"/>
      <c r="AC1473" s="113">
        <f t="shared" si="116"/>
        <v>46027</v>
      </c>
      <c r="AD1473" s="114">
        <f t="shared" si="117"/>
        <v>1.3935700000000001E-2</v>
      </c>
      <c r="AF1473" s="115"/>
    </row>
    <row r="1474" spans="10:32" x14ac:dyDescent="0.25">
      <c r="J1474" s="73"/>
      <c r="K1474" s="108"/>
      <c r="AC1474" s="113">
        <f t="shared" si="116"/>
        <v>46028</v>
      </c>
      <c r="AD1474" s="114">
        <f t="shared" si="117"/>
        <v>1.3935700000000001E-2</v>
      </c>
      <c r="AF1474" s="115"/>
    </row>
    <row r="1475" spans="10:32" x14ac:dyDescent="0.25">
      <c r="J1475" s="73"/>
      <c r="K1475" s="108"/>
      <c r="AC1475" s="113">
        <f t="shared" si="116"/>
        <v>46029</v>
      </c>
      <c r="AD1475" s="114">
        <f t="shared" si="117"/>
        <v>1.3935700000000001E-2</v>
      </c>
      <c r="AF1475" s="115"/>
    </row>
    <row r="1476" spans="10:32" x14ac:dyDescent="0.25">
      <c r="J1476" s="73"/>
      <c r="K1476" s="108"/>
      <c r="AC1476" s="113">
        <f t="shared" si="116"/>
        <v>46030</v>
      </c>
      <c r="AD1476" s="114">
        <f t="shared" si="117"/>
        <v>1.3935700000000001E-2</v>
      </c>
      <c r="AF1476" s="115"/>
    </row>
    <row r="1477" spans="10:32" x14ac:dyDescent="0.25">
      <c r="J1477" s="73"/>
      <c r="K1477" s="108"/>
      <c r="AC1477" s="113">
        <f t="shared" si="116"/>
        <v>46031</v>
      </c>
      <c r="AD1477" s="114">
        <f t="shared" si="117"/>
        <v>1.3935700000000001E-2</v>
      </c>
      <c r="AF1477" s="115"/>
    </row>
    <row r="1478" spans="10:32" x14ac:dyDescent="0.25">
      <c r="J1478" s="73"/>
      <c r="K1478" s="108"/>
      <c r="AC1478" s="113">
        <f t="shared" si="116"/>
        <v>46032</v>
      </c>
      <c r="AD1478" s="114">
        <f t="shared" si="117"/>
        <v>1.3935700000000001E-2</v>
      </c>
      <c r="AF1478" s="115"/>
    </row>
    <row r="1479" spans="10:32" x14ac:dyDescent="0.25">
      <c r="J1479" s="73"/>
      <c r="K1479" s="108"/>
      <c r="AC1479" s="113">
        <f t="shared" si="116"/>
        <v>46033</v>
      </c>
      <c r="AD1479" s="114">
        <f t="shared" si="117"/>
        <v>1.3935700000000001E-2</v>
      </c>
      <c r="AF1479" s="115"/>
    </row>
    <row r="1480" spans="10:32" x14ac:dyDescent="0.25">
      <c r="J1480" s="73"/>
      <c r="K1480" s="108"/>
      <c r="AC1480" s="113">
        <f t="shared" ref="AC1480:AC1543" si="118">AC1479+1</f>
        <v>46034</v>
      </c>
      <c r="AD1480" s="114">
        <f t="shared" ref="AD1480:AD1543" si="119">_xlfn.IFNA(VLOOKUP(AC1480,J:K,2,FALSE)/100,AD1479)</f>
        <v>1.3935700000000001E-2</v>
      </c>
      <c r="AF1480" s="115"/>
    </row>
    <row r="1481" spans="10:32" x14ac:dyDescent="0.25">
      <c r="J1481" s="73"/>
      <c r="K1481" s="108"/>
      <c r="AC1481" s="113">
        <f t="shared" si="118"/>
        <v>46035</v>
      </c>
      <c r="AD1481" s="114">
        <f t="shared" si="119"/>
        <v>1.3935700000000001E-2</v>
      </c>
      <c r="AF1481" s="115"/>
    </row>
    <row r="1482" spans="10:32" x14ac:dyDescent="0.25">
      <c r="J1482" s="73"/>
      <c r="K1482" s="108"/>
      <c r="AC1482" s="113">
        <f t="shared" si="118"/>
        <v>46036</v>
      </c>
      <c r="AD1482" s="114">
        <f t="shared" si="119"/>
        <v>1.3935700000000001E-2</v>
      </c>
      <c r="AF1482" s="115"/>
    </row>
    <row r="1483" spans="10:32" x14ac:dyDescent="0.25">
      <c r="J1483" s="73"/>
      <c r="K1483" s="108"/>
      <c r="AC1483" s="113">
        <f t="shared" si="118"/>
        <v>46037</v>
      </c>
      <c r="AD1483" s="114">
        <f t="shared" si="119"/>
        <v>1.3935700000000001E-2</v>
      </c>
      <c r="AF1483" s="115"/>
    </row>
    <row r="1484" spans="10:32" x14ac:dyDescent="0.25">
      <c r="J1484" s="73"/>
      <c r="K1484" s="108"/>
      <c r="AC1484" s="113">
        <f t="shared" si="118"/>
        <v>46038</v>
      </c>
      <c r="AD1484" s="114">
        <f t="shared" si="119"/>
        <v>1.3935700000000001E-2</v>
      </c>
      <c r="AF1484" s="115"/>
    </row>
    <row r="1485" spans="10:32" x14ac:dyDescent="0.25">
      <c r="J1485" s="73"/>
      <c r="K1485" s="108"/>
      <c r="AC1485" s="113">
        <f t="shared" si="118"/>
        <v>46039</v>
      </c>
      <c r="AD1485" s="114">
        <f t="shared" si="119"/>
        <v>1.3935700000000001E-2</v>
      </c>
      <c r="AF1485" s="115"/>
    </row>
    <row r="1486" spans="10:32" x14ac:dyDescent="0.25">
      <c r="J1486" s="73"/>
      <c r="K1486" s="108"/>
      <c r="AC1486" s="113">
        <f t="shared" si="118"/>
        <v>46040</v>
      </c>
      <c r="AD1486" s="114">
        <f t="shared" si="119"/>
        <v>1.3935700000000001E-2</v>
      </c>
      <c r="AF1486" s="115"/>
    </row>
    <row r="1487" spans="10:32" x14ac:dyDescent="0.25">
      <c r="J1487" s="73"/>
      <c r="K1487" s="108"/>
      <c r="AC1487" s="113">
        <f t="shared" si="118"/>
        <v>46041</v>
      </c>
      <c r="AD1487" s="114">
        <f t="shared" si="119"/>
        <v>1.3935700000000001E-2</v>
      </c>
      <c r="AF1487" s="115"/>
    </row>
    <row r="1488" spans="10:32" x14ac:dyDescent="0.25">
      <c r="J1488" s="73"/>
      <c r="K1488" s="108"/>
      <c r="AC1488" s="113">
        <f t="shared" si="118"/>
        <v>46042</v>
      </c>
      <c r="AD1488" s="114">
        <f t="shared" si="119"/>
        <v>1.3935700000000001E-2</v>
      </c>
      <c r="AF1488" s="115"/>
    </row>
    <row r="1489" spans="10:32" x14ac:dyDescent="0.25">
      <c r="J1489" s="73"/>
      <c r="K1489" s="108"/>
      <c r="AC1489" s="113">
        <f t="shared" si="118"/>
        <v>46043</v>
      </c>
      <c r="AD1489" s="114">
        <f t="shared" si="119"/>
        <v>1.3935700000000001E-2</v>
      </c>
      <c r="AF1489" s="115"/>
    </row>
    <row r="1490" spans="10:32" x14ac:dyDescent="0.25">
      <c r="J1490" s="73"/>
      <c r="K1490" s="108"/>
      <c r="AC1490" s="113">
        <f t="shared" si="118"/>
        <v>46044</v>
      </c>
      <c r="AD1490" s="114">
        <f t="shared" si="119"/>
        <v>1.3935700000000001E-2</v>
      </c>
      <c r="AF1490" s="115"/>
    </row>
    <row r="1491" spans="10:32" x14ac:dyDescent="0.25">
      <c r="J1491" s="73"/>
      <c r="K1491" s="108"/>
      <c r="AC1491" s="113">
        <f t="shared" si="118"/>
        <v>46045</v>
      </c>
      <c r="AD1491" s="114">
        <f t="shared" si="119"/>
        <v>1.3935700000000001E-2</v>
      </c>
      <c r="AF1491" s="115"/>
    </row>
    <row r="1492" spans="10:32" x14ac:dyDescent="0.25">
      <c r="J1492" s="73"/>
      <c r="K1492" s="108"/>
      <c r="AC1492" s="113">
        <f t="shared" si="118"/>
        <v>46046</v>
      </c>
      <c r="AD1492" s="114">
        <f t="shared" si="119"/>
        <v>1.3935700000000001E-2</v>
      </c>
      <c r="AF1492" s="115"/>
    </row>
    <row r="1493" spans="10:32" x14ac:dyDescent="0.25">
      <c r="J1493" s="73"/>
      <c r="K1493" s="108"/>
      <c r="AC1493" s="113">
        <f t="shared" si="118"/>
        <v>46047</v>
      </c>
      <c r="AD1493" s="114">
        <f t="shared" si="119"/>
        <v>1.3935700000000001E-2</v>
      </c>
      <c r="AF1493" s="115"/>
    </row>
    <row r="1494" spans="10:32" x14ac:dyDescent="0.25">
      <c r="J1494" s="73"/>
      <c r="K1494" s="108"/>
      <c r="AC1494" s="113">
        <f t="shared" si="118"/>
        <v>46048</v>
      </c>
      <c r="AD1494" s="114">
        <f t="shared" si="119"/>
        <v>1.3935700000000001E-2</v>
      </c>
      <c r="AF1494" s="115"/>
    </row>
    <row r="1495" spans="10:32" x14ac:dyDescent="0.25">
      <c r="J1495" s="73"/>
      <c r="K1495" s="108"/>
      <c r="AC1495" s="113">
        <f t="shared" si="118"/>
        <v>46049</v>
      </c>
      <c r="AD1495" s="114">
        <f t="shared" si="119"/>
        <v>1.3935700000000001E-2</v>
      </c>
      <c r="AF1495" s="115"/>
    </row>
    <row r="1496" spans="10:32" x14ac:dyDescent="0.25">
      <c r="J1496" s="73"/>
      <c r="K1496" s="108"/>
      <c r="AC1496" s="113">
        <f t="shared" si="118"/>
        <v>46050</v>
      </c>
      <c r="AD1496" s="114">
        <f t="shared" si="119"/>
        <v>1.39918E-2</v>
      </c>
      <c r="AF1496" s="115"/>
    </row>
    <row r="1497" spans="10:32" x14ac:dyDescent="0.25">
      <c r="J1497" s="73"/>
      <c r="K1497" s="108"/>
      <c r="AC1497" s="113">
        <f t="shared" si="118"/>
        <v>46051</v>
      </c>
      <c r="AD1497" s="114">
        <f t="shared" si="119"/>
        <v>1.39918E-2</v>
      </c>
      <c r="AF1497" s="115"/>
    </row>
    <row r="1498" spans="10:32" x14ac:dyDescent="0.25">
      <c r="J1498" s="73"/>
      <c r="K1498" s="108"/>
      <c r="AC1498" s="113">
        <f t="shared" si="118"/>
        <v>46052</v>
      </c>
      <c r="AD1498" s="114">
        <f t="shared" si="119"/>
        <v>1.39918E-2</v>
      </c>
      <c r="AF1498" s="115"/>
    </row>
    <row r="1499" spans="10:32" x14ac:dyDescent="0.25">
      <c r="J1499" s="73"/>
      <c r="K1499" s="108"/>
      <c r="AC1499" s="113">
        <f t="shared" si="118"/>
        <v>46053</v>
      </c>
      <c r="AD1499" s="114">
        <f t="shared" si="119"/>
        <v>1.39918E-2</v>
      </c>
      <c r="AF1499" s="115"/>
    </row>
    <row r="1500" spans="10:32" x14ac:dyDescent="0.25">
      <c r="J1500" s="73"/>
      <c r="K1500" s="108"/>
      <c r="AC1500" s="113">
        <f t="shared" si="118"/>
        <v>46054</v>
      </c>
      <c r="AD1500" s="114">
        <f t="shared" si="119"/>
        <v>1.39918E-2</v>
      </c>
      <c r="AF1500" s="115"/>
    </row>
    <row r="1501" spans="10:32" x14ac:dyDescent="0.25">
      <c r="J1501" s="73"/>
      <c r="K1501" s="108"/>
      <c r="AC1501" s="113">
        <f t="shared" si="118"/>
        <v>46055</v>
      </c>
      <c r="AD1501" s="114">
        <f t="shared" si="119"/>
        <v>1.39918E-2</v>
      </c>
      <c r="AF1501" s="115"/>
    </row>
    <row r="1502" spans="10:32" x14ac:dyDescent="0.25">
      <c r="J1502" s="73"/>
      <c r="K1502" s="108"/>
      <c r="AC1502" s="113">
        <f t="shared" si="118"/>
        <v>46056</v>
      </c>
      <c r="AD1502" s="114">
        <f t="shared" si="119"/>
        <v>1.39918E-2</v>
      </c>
      <c r="AF1502" s="115"/>
    </row>
    <row r="1503" spans="10:32" x14ac:dyDescent="0.25">
      <c r="J1503" s="73"/>
      <c r="K1503" s="108"/>
      <c r="AC1503" s="113">
        <f t="shared" si="118"/>
        <v>46057</v>
      </c>
      <c r="AD1503" s="114">
        <f t="shared" si="119"/>
        <v>1.39918E-2</v>
      </c>
      <c r="AF1503" s="115"/>
    </row>
    <row r="1504" spans="10:32" x14ac:dyDescent="0.25">
      <c r="J1504" s="73"/>
      <c r="K1504" s="108"/>
      <c r="AC1504" s="113">
        <f t="shared" si="118"/>
        <v>46058</v>
      </c>
      <c r="AD1504" s="114">
        <f t="shared" si="119"/>
        <v>1.39918E-2</v>
      </c>
      <c r="AF1504" s="115"/>
    </row>
    <row r="1505" spans="10:32" x14ac:dyDescent="0.25">
      <c r="J1505" s="73"/>
      <c r="K1505" s="108"/>
      <c r="AC1505" s="113">
        <f t="shared" si="118"/>
        <v>46059</v>
      </c>
      <c r="AD1505" s="114">
        <f t="shared" si="119"/>
        <v>1.39918E-2</v>
      </c>
      <c r="AF1505" s="115"/>
    </row>
    <row r="1506" spans="10:32" x14ac:dyDescent="0.25">
      <c r="J1506" s="73"/>
      <c r="K1506" s="108"/>
      <c r="AC1506" s="113">
        <f t="shared" si="118"/>
        <v>46060</v>
      </c>
      <c r="AD1506" s="114">
        <f t="shared" si="119"/>
        <v>1.39918E-2</v>
      </c>
      <c r="AF1506" s="115"/>
    </row>
    <row r="1507" spans="10:32" x14ac:dyDescent="0.25">
      <c r="J1507" s="73"/>
      <c r="K1507" s="108"/>
      <c r="AC1507" s="113">
        <f t="shared" si="118"/>
        <v>46061</v>
      </c>
      <c r="AD1507" s="114">
        <f t="shared" si="119"/>
        <v>1.39918E-2</v>
      </c>
      <c r="AF1507" s="115"/>
    </row>
    <row r="1508" spans="10:32" x14ac:dyDescent="0.25">
      <c r="J1508" s="73"/>
      <c r="K1508" s="108"/>
      <c r="AC1508" s="113">
        <f t="shared" si="118"/>
        <v>46062</v>
      </c>
      <c r="AD1508" s="114">
        <f t="shared" si="119"/>
        <v>1.39918E-2</v>
      </c>
      <c r="AF1508" s="115"/>
    </row>
    <row r="1509" spans="10:32" x14ac:dyDescent="0.25">
      <c r="J1509" s="73"/>
      <c r="K1509" s="108"/>
      <c r="AC1509" s="113">
        <f t="shared" si="118"/>
        <v>46063</v>
      </c>
      <c r="AD1509" s="114">
        <f t="shared" si="119"/>
        <v>1.39918E-2</v>
      </c>
      <c r="AF1509" s="115"/>
    </row>
    <row r="1510" spans="10:32" x14ac:dyDescent="0.25">
      <c r="J1510" s="73"/>
      <c r="K1510" s="108"/>
      <c r="AC1510" s="113">
        <f t="shared" si="118"/>
        <v>46064</v>
      </c>
      <c r="AD1510" s="114">
        <f t="shared" si="119"/>
        <v>1.39918E-2</v>
      </c>
      <c r="AF1510" s="115"/>
    </row>
    <row r="1511" spans="10:32" x14ac:dyDescent="0.25">
      <c r="J1511" s="73"/>
      <c r="K1511" s="108"/>
      <c r="AC1511" s="113">
        <f t="shared" si="118"/>
        <v>46065</v>
      </c>
      <c r="AD1511" s="114">
        <f t="shared" si="119"/>
        <v>1.39918E-2</v>
      </c>
      <c r="AF1511" s="115"/>
    </row>
    <row r="1512" spans="10:32" x14ac:dyDescent="0.25">
      <c r="J1512" s="73"/>
      <c r="K1512" s="108"/>
      <c r="AC1512" s="113">
        <f t="shared" si="118"/>
        <v>46066</v>
      </c>
      <c r="AD1512" s="114">
        <f t="shared" si="119"/>
        <v>1.39918E-2</v>
      </c>
      <c r="AF1512" s="115"/>
    </row>
    <row r="1513" spans="10:32" x14ac:dyDescent="0.25">
      <c r="J1513" s="73"/>
      <c r="K1513" s="108"/>
      <c r="AC1513" s="113">
        <f t="shared" si="118"/>
        <v>46067</v>
      </c>
      <c r="AD1513" s="114">
        <f t="shared" si="119"/>
        <v>1.39918E-2</v>
      </c>
      <c r="AF1513" s="115"/>
    </row>
    <row r="1514" spans="10:32" x14ac:dyDescent="0.25">
      <c r="J1514" s="73"/>
      <c r="K1514" s="108"/>
      <c r="AC1514" s="113">
        <f t="shared" si="118"/>
        <v>46068</v>
      </c>
      <c r="AD1514" s="114">
        <f t="shared" si="119"/>
        <v>1.39918E-2</v>
      </c>
      <c r="AF1514" s="115"/>
    </row>
    <row r="1515" spans="10:32" x14ac:dyDescent="0.25">
      <c r="J1515" s="73"/>
      <c r="K1515" s="108"/>
      <c r="AC1515" s="113">
        <f t="shared" si="118"/>
        <v>46069</v>
      </c>
      <c r="AD1515" s="114">
        <f t="shared" si="119"/>
        <v>1.39918E-2</v>
      </c>
      <c r="AF1515" s="115"/>
    </row>
    <row r="1516" spans="10:32" x14ac:dyDescent="0.25">
      <c r="J1516" s="73"/>
      <c r="K1516" s="108"/>
      <c r="AC1516" s="113">
        <f t="shared" si="118"/>
        <v>46070</v>
      </c>
      <c r="AD1516" s="114">
        <f t="shared" si="119"/>
        <v>1.39918E-2</v>
      </c>
      <c r="AF1516" s="115"/>
    </row>
    <row r="1517" spans="10:32" x14ac:dyDescent="0.25">
      <c r="J1517" s="73"/>
      <c r="K1517" s="108"/>
      <c r="AC1517" s="113">
        <f t="shared" si="118"/>
        <v>46071</v>
      </c>
      <c r="AD1517" s="114">
        <f t="shared" si="119"/>
        <v>1.39918E-2</v>
      </c>
      <c r="AF1517" s="115"/>
    </row>
    <row r="1518" spans="10:32" x14ac:dyDescent="0.25">
      <c r="J1518" s="73"/>
      <c r="K1518" s="108"/>
      <c r="AC1518" s="113">
        <f t="shared" si="118"/>
        <v>46072</v>
      </c>
      <c r="AD1518" s="114">
        <f t="shared" si="119"/>
        <v>1.39918E-2</v>
      </c>
      <c r="AF1518" s="115"/>
    </row>
    <row r="1519" spans="10:32" x14ac:dyDescent="0.25">
      <c r="J1519" s="73"/>
      <c r="K1519" s="108"/>
      <c r="AC1519" s="113">
        <f t="shared" si="118"/>
        <v>46073</v>
      </c>
      <c r="AD1519" s="114">
        <f t="shared" si="119"/>
        <v>1.39918E-2</v>
      </c>
      <c r="AF1519" s="115"/>
    </row>
    <row r="1520" spans="10:32" x14ac:dyDescent="0.25">
      <c r="J1520" s="73"/>
      <c r="K1520" s="108"/>
      <c r="AC1520" s="113">
        <f t="shared" si="118"/>
        <v>46074</v>
      </c>
      <c r="AD1520" s="114">
        <f t="shared" si="119"/>
        <v>1.39918E-2</v>
      </c>
      <c r="AF1520" s="115"/>
    </row>
    <row r="1521" spans="10:32" x14ac:dyDescent="0.25">
      <c r="J1521" s="73"/>
      <c r="K1521" s="108"/>
      <c r="AC1521" s="113">
        <f t="shared" si="118"/>
        <v>46075</v>
      </c>
      <c r="AD1521" s="114">
        <f t="shared" si="119"/>
        <v>1.39918E-2</v>
      </c>
      <c r="AF1521" s="115"/>
    </row>
    <row r="1522" spans="10:32" x14ac:dyDescent="0.25">
      <c r="J1522" s="73"/>
      <c r="K1522" s="108"/>
      <c r="AC1522" s="113">
        <f t="shared" si="118"/>
        <v>46076</v>
      </c>
      <c r="AD1522" s="114">
        <f t="shared" si="119"/>
        <v>1.39918E-2</v>
      </c>
      <c r="AF1522" s="115"/>
    </row>
    <row r="1523" spans="10:32" x14ac:dyDescent="0.25">
      <c r="J1523" s="73"/>
      <c r="K1523" s="108"/>
      <c r="AC1523" s="113">
        <f t="shared" si="118"/>
        <v>46077</v>
      </c>
      <c r="AD1523" s="114">
        <f t="shared" si="119"/>
        <v>1.39918E-2</v>
      </c>
      <c r="AF1523" s="115"/>
    </row>
    <row r="1524" spans="10:32" x14ac:dyDescent="0.25">
      <c r="J1524" s="73"/>
      <c r="K1524" s="108"/>
      <c r="AC1524" s="113">
        <f t="shared" si="118"/>
        <v>46078</v>
      </c>
      <c r="AD1524" s="114">
        <f t="shared" si="119"/>
        <v>1.39918E-2</v>
      </c>
      <c r="AF1524" s="115"/>
    </row>
    <row r="1525" spans="10:32" x14ac:dyDescent="0.25">
      <c r="J1525" s="73"/>
      <c r="K1525" s="108"/>
      <c r="AC1525" s="113">
        <f t="shared" si="118"/>
        <v>46079</v>
      </c>
      <c r="AD1525" s="114">
        <f t="shared" si="119"/>
        <v>1.39918E-2</v>
      </c>
      <c r="AF1525" s="115"/>
    </row>
    <row r="1526" spans="10:32" x14ac:dyDescent="0.25">
      <c r="J1526" s="73"/>
      <c r="K1526" s="108"/>
      <c r="AC1526" s="113">
        <f t="shared" si="118"/>
        <v>46080</v>
      </c>
      <c r="AD1526" s="114">
        <f t="shared" si="119"/>
        <v>1.39918E-2</v>
      </c>
      <c r="AF1526" s="115"/>
    </row>
    <row r="1527" spans="10:32" x14ac:dyDescent="0.25">
      <c r="J1527" s="73"/>
      <c r="K1527" s="108"/>
      <c r="AC1527" s="113">
        <f t="shared" si="118"/>
        <v>46081</v>
      </c>
      <c r="AD1527" s="114">
        <f t="shared" si="119"/>
        <v>1.39918E-2</v>
      </c>
      <c r="AF1527" s="115"/>
    </row>
    <row r="1528" spans="10:32" x14ac:dyDescent="0.25">
      <c r="J1528" s="73"/>
      <c r="K1528" s="108"/>
      <c r="AC1528" s="113">
        <f t="shared" si="118"/>
        <v>46082</v>
      </c>
      <c r="AD1528" s="114">
        <f t="shared" si="119"/>
        <v>1.39918E-2</v>
      </c>
      <c r="AF1528" s="115"/>
    </row>
    <row r="1529" spans="10:32" x14ac:dyDescent="0.25">
      <c r="J1529" s="73"/>
      <c r="K1529" s="108"/>
      <c r="AC1529" s="113">
        <f t="shared" si="118"/>
        <v>46083</v>
      </c>
      <c r="AD1529" s="114">
        <f t="shared" si="119"/>
        <v>1.39918E-2</v>
      </c>
      <c r="AF1529" s="115"/>
    </row>
    <row r="1530" spans="10:32" x14ac:dyDescent="0.25">
      <c r="J1530" s="73"/>
      <c r="K1530" s="108"/>
      <c r="AC1530" s="113">
        <f t="shared" si="118"/>
        <v>46084</v>
      </c>
      <c r="AD1530" s="114">
        <f t="shared" si="119"/>
        <v>1.39918E-2</v>
      </c>
      <c r="AF1530" s="115"/>
    </row>
    <row r="1531" spans="10:32" x14ac:dyDescent="0.25">
      <c r="J1531" s="73"/>
      <c r="K1531" s="108"/>
      <c r="AC1531" s="113">
        <f t="shared" si="118"/>
        <v>46085</v>
      </c>
      <c r="AD1531" s="114">
        <f t="shared" si="119"/>
        <v>1.39918E-2</v>
      </c>
      <c r="AF1531" s="115"/>
    </row>
    <row r="1532" spans="10:32" x14ac:dyDescent="0.25">
      <c r="J1532" s="73"/>
      <c r="K1532" s="108"/>
      <c r="AC1532" s="113">
        <f t="shared" si="118"/>
        <v>46086</v>
      </c>
      <c r="AD1532" s="114">
        <f t="shared" si="119"/>
        <v>1.39918E-2</v>
      </c>
      <c r="AF1532" s="115"/>
    </row>
    <row r="1533" spans="10:32" x14ac:dyDescent="0.25">
      <c r="J1533" s="73"/>
      <c r="K1533" s="108"/>
      <c r="AC1533" s="113">
        <f t="shared" si="118"/>
        <v>46087</v>
      </c>
      <c r="AD1533" s="114">
        <f t="shared" si="119"/>
        <v>1.39918E-2</v>
      </c>
      <c r="AF1533" s="115"/>
    </row>
    <row r="1534" spans="10:32" x14ac:dyDescent="0.25">
      <c r="J1534" s="73"/>
      <c r="K1534" s="108"/>
      <c r="AC1534" s="113">
        <f t="shared" si="118"/>
        <v>46088</v>
      </c>
      <c r="AD1534" s="114">
        <f t="shared" si="119"/>
        <v>1.39918E-2</v>
      </c>
      <c r="AF1534" s="115"/>
    </row>
    <row r="1535" spans="10:32" x14ac:dyDescent="0.25">
      <c r="J1535" s="73"/>
      <c r="K1535" s="108"/>
      <c r="AC1535" s="113">
        <f t="shared" si="118"/>
        <v>46089</v>
      </c>
      <c r="AD1535" s="114">
        <f t="shared" si="119"/>
        <v>1.39918E-2</v>
      </c>
      <c r="AF1535" s="115"/>
    </row>
    <row r="1536" spans="10:32" x14ac:dyDescent="0.25">
      <c r="J1536" s="73"/>
      <c r="K1536" s="108"/>
      <c r="AC1536" s="113">
        <f t="shared" si="118"/>
        <v>46090</v>
      </c>
      <c r="AD1536" s="114">
        <f t="shared" si="119"/>
        <v>1.39918E-2</v>
      </c>
      <c r="AF1536" s="115"/>
    </row>
    <row r="1537" spans="10:32" x14ac:dyDescent="0.25">
      <c r="J1537" s="73"/>
      <c r="K1537" s="108"/>
      <c r="AC1537" s="113">
        <f t="shared" si="118"/>
        <v>46091</v>
      </c>
      <c r="AD1537" s="114">
        <f t="shared" si="119"/>
        <v>1.39918E-2</v>
      </c>
      <c r="AF1537" s="115"/>
    </row>
    <row r="1538" spans="10:32" x14ac:dyDescent="0.25">
      <c r="J1538" s="73"/>
      <c r="K1538" s="108"/>
      <c r="AC1538" s="113">
        <f t="shared" si="118"/>
        <v>46092</v>
      </c>
      <c r="AD1538" s="114">
        <f t="shared" si="119"/>
        <v>1.39918E-2</v>
      </c>
      <c r="AF1538" s="115"/>
    </row>
    <row r="1539" spans="10:32" x14ac:dyDescent="0.25">
      <c r="J1539" s="73"/>
      <c r="K1539" s="108"/>
      <c r="AC1539" s="113">
        <f t="shared" si="118"/>
        <v>46093</v>
      </c>
      <c r="AD1539" s="114">
        <f t="shared" si="119"/>
        <v>1.39918E-2</v>
      </c>
      <c r="AF1539" s="115"/>
    </row>
    <row r="1540" spans="10:32" x14ac:dyDescent="0.25">
      <c r="J1540" s="73"/>
      <c r="K1540" s="108"/>
      <c r="AC1540" s="113">
        <f t="shared" si="118"/>
        <v>46094</v>
      </c>
      <c r="AD1540" s="114">
        <f t="shared" si="119"/>
        <v>1.39918E-2</v>
      </c>
      <c r="AF1540" s="115"/>
    </row>
    <row r="1541" spans="10:32" x14ac:dyDescent="0.25">
      <c r="J1541" s="73"/>
      <c r="K1541" s="108"/>
      <c r="AC1541" s="113">
        <f t="shared" si="118"/>
        <v>46095</v>
      </c>
      <c r="AD1541" s="114">
        <f t="shared" si="119"/>
        <v>1.39918E-2</v>
      </c>
      <c r="AF1541" s="115"/>
    </row>
    <row r="1542" spans="10:32" x14ac:dyDescent="0.25">
      <c r="J1542" s="73"/>
      <c r="K1542" s="108"/>
      <c r="AC1542" s="113">
        <f t="shared" si="118"/>
        <v>46096</v>
      </c>
      <c r="AD1542" s="114">
        <f t="shared" si="119"/>
        <v>1.39918E-2</v>
      </c>
      <c r="AF1542" s="115"/>
    </row>
    <row r="1543" spans="10:32" x14ac:dyDescent="0.25">
      <c r="J1543" s="73"/>
      <c r="K1543" s="108"/>
      <c r="AC1543" s="113">
        <f t="shared" si="118"/>
        <v>46097</v>
      </c>
      <c r="AD1543" s="114">
        <f t="shared" si="119"/>
        <v>1.39918E-2</v>
      </c>
      <c r="AF1543" s="115"/>
    </row>
    <row r="1544" spans="10:32" x14ac:dyDescent="0.25">
      <c r="J1544" s="73"/>
      <c r="K1544" s="108"/>
      <c r="AC1544" s="113">
        <f t="shared" ref="AC1544:AC1607" si="120">AC1543+1</f>
        <v>46098</v>
      </c>
      <c r="AD1544" s="114">
        <f t="shared" ref="AD1544:AD1607" si="121">_xlfn.IFNA(VLOOKUP(AC1544,J:K,2,FALSE)/100,AD1543)</f>
        <v>1.39918E-2</v>
      </c>
      <c r="AF1544" s="115"/>
    </row>
    <row r="1545" spans="10:32" x14ac:dyDescent="0.25">
      <c r="J1545" s="73"/>
      <c r="K1545" s="108"/>
      <c r="AC1545" s="113">
        <f t="shared" si="120"/>
        <v>46099</v>
      </c>
      <c r="AD1545" s="114">
        <f t="shared" si="121"/>
        <v>1.39918E-2</v>
      </c>
      <c r="AF1545" s="115"/>
    </row>
    <row r="1546" spans="10:32" x14ac:dyDescent="0.25">
      <c r="J1546" s="73"/>
      <c r="K1546" s="108"/>
      <c r="AC1546" s="113">
        <f t="shared" si="120"/>
        <v>46100</v>
      </c>
      <c r="AD1546" s="114">
        <f t="shared" si="121"/>
        <v>1.39918E-2</v>
      </c>
      <c r="AF1546" s="115"/>
    </row>
    <row r="1547" spans="10:32" x14ac:dyDescent="0.25">
      <c r="J1547" s="73"/>
      <c r="K1547" s="108"/>
      <c r="AC1547" s="113">
        <f t="shared" si="120"/>
        <v>46101</v>
      </c>
      <c r="AD1547" s="114">
        <f t="shared" si="121"/>
        <v>1.39918E-2</v>
      </c>
      <c r="AF1547" s="115"/>
    </row>
    <row r="1548" spans="10:32" x14ac:dyDescent="0.25">
      <c r="J1548" s="73"/>
      <c r="K1548" s="108"/>
      <c r="AC1548" s="113">
        <f t="shared" si="120"/>
        <v>46102</v>
      </c>
      <c r="AD1548" s="114">
        <f t="shared" si="121"/>
        <v>1.39918E-2</v>
      </c>
      <c r="AF1548" s="115"/>
    </row>
    <row r="1549" spans="10:32" x14ac:dyDescent="0.25">
      <c r="J1549" s="73"/>
      <c r="K1549" s="108"/>
      <c r="AC1549" s="113">
        <f t="shared" si="120"/>
        <v>46103</v>
      </c>
      <c r="AD1549" s="114">
        <f t="shared" si="121"/>
        <v>1.39918E-2</v>
      </c>
      <c r="AF1549" s="115"/>
    </row>
    <row r="1550" spans="10:32" x14ac:dyDescent="0.25">
      <c r="J1550" s="73"/>
      <c r="K1550" s="108"/>
      <c r="AC1550" s="113">
        <f t="shared" si="120"/>
        <v>46104</v>
      </c>
      <c r="AD1550" s="114">
        <f t="shared" si="121"/>
        <v>1.39918E-2</v>
      </c>
      <c r="AF1550" s="115"/>
    </row>
    <row r="1551" spans="10:32" x14ac:dyDescent="0.25">
      <c r="J1551" s="73"/>
      <c r="K1551" s="108"/>
      <c r="AC1551" s="113">
        <f t="shared" si="120"/>
        <v>46105</v>
      </c>
      <c r="AD1551" s="114">
        <f t="shared" si="121"/>
        <v>1.39918E-2</v>
      </c>
      <c r="AF1551" s="115"/>
    </row>
    <row r="1552" spans="10:32" x14ac:dyDescent="0.25">
      <c r="J1552" s="73"/>
      <c r="K1552" s="108"/>
      <c r="AC1552" s="113">
        <f t="shared" si="120"/>
        <v>46106</v>
      </c>
      <c r="AD1552" s="114">
        <f t="shared" si="121"/>
        <v>1.39918E-2</v>
      </c>
      <c r="AF1552" s="115"/>
    </row>
    <row r="1553" spans="10:32" x14ac:dyDescent="0.25">
      <c r="J1553" s="73"/>
      <c r="K1553" s="108"/>
      <c r="AC1553" s="113">
        <f t="shared" si="120"/>
        <v>46107</v>
      </c>
      <c r="AD1553" s="114">
        <f t="shared" si="121"/>
        <v>1.3992599999999999E-2</v>
      </c>
      <c r="AF1553" s="115"/>
    </row>
    <row r="1554" spans="10:32" x14ac:dyDescent="0.25">
      <c r="J1554" s="73"/>
      <c r="K1554" s="108"/>
      <c r="AC1554" s="113">
        <f t="shared" si="120"/>
        <v>46108</v>
      </c>
      <c r="AD1554" s="114">
        <f t="shared" si="121"/>
        <v>1.3992599999999999E-2</v>
      </c>
      <c r="AF1554" s="115"/>
    </row>
    <row r="1555" spans="10:32" x14ac:dyDescent="0.25">
      <c r="J1555" s="73"/>
      <c r="K1555" s="108"/>
      <c r="AC1555" s="113">
        <f t="shared" si="120"/>
        <v>46109</v>
      </c>
      <c r="AD1555" s="114">
        <f t="shared" si="121"/>
        <v>1.3992599999999999E-2</v>
      </c>
      <c r="AF1555" s="115"/>
    </row>
    <row r="1556" spans="10:32" x14ac:dyDescent="0.25">
      <c r="J1556" s="73"/>
      <c r="K1556" s="108"/>
      <c r="AC1556" s="113">
        <f t="shared" si="120"/>
        <v>46110</v>
      </c>
      <c r="AD1556" s="114">
        <f t="shared" si="121"/>
        <v>1.3992599999999999E-2</v>
      </c>
      <c r="AF1556" s="115"/>
    </row>
    <row r="1557" spans="10:32" x14ac:dyDescent="0.25">
      <c r="J1557" s="73"/>
      <c r="K1557" s="108"/>
      <c r="AC1557" s="113">
        <f t="shared" si="120"/>
        <v>46111</v>
      </c>
      <c r="AD1557" s="114">
        <f t="shared" si="121"/>
        <v>1.3992599999999999E-2</v>
      </c>
      <c r="AF1557" s="115"/>
    </row>
    <row r="1558" spans="10:32" x14ac:dyDescent="0.25">
      <c r="J1558" s="73"/>
      <c r="K1558" s="108"/>
      <c r="AC1558" s="113">
        <f t="shared" si="120"/>
        <v>46112</v>
      </c>
      <c r="AD1558" s="114">
        <f t="shared" si="121"/>
        <v>1.3992599999999999E-2</v>
      </c>
      <c r="AF1558" s="115"/>
    </row>
    <row r="1559" spans="10:32" x14ac:dyDescent="0.25">
      <c r="J1559" s="73"/>
      <c r="K1559" s="108"/>
      <c r="AC1559" s="113">
        <f t="shared" si="120"/>
        <v>46113</v>
      </c>
      <c r="AD1559" s="114">
        <f t="shared" si="121"/>
        <v>1.3992599999999999E-2</v>
      </c>
      <c r="AF1559" s="115"/>
    </row>
    <row r="1560" spans="10:32" x14ac:dyDescent="0.25">
      <c r="J1560" s="73"/>
      <c r="K1560" s="108"/>
      <c r="AC1560" s="113">
        <f t="shared" si="120"/>
        <v>46114</v>
      </c>
      <c r="AD1560" s="114">
        <f t="shared" si="121"/>
        <v>1.3992599999999999E-2</v>
      </c>
      <c r="AF1560" s="115"/>
    </row>
    <row r="1561" spans="10:32" x14ac:dyDescent="0.25">
      <c r="J1561" s="73"/>
      <c r="K1561" s="108"/>
      <c r="AC1561" s="113">
        <f t="shared" si="120"/>
        <v>46115</v>
      </c>
      <c r="AD1561" s="114">
        <f t="shared" si="121"/>
        <v>1.3992599999999999E-2</v>
      </c>
      <c r="AF1561" s="115"/>
    </row>
    <row r="1562" spans="10:32" x14ac:dyDescent="0.25">
      <c r="J1562" s="73"/>
      <c r="K1562" s="108"/>
      <c r="AC1562" s="113">
        <f t="shared" si="120"/>
        <v>46116</v>
      </c>
      <c r="AD1562" s="114">
        <f t="shared" si="121"/>
        <v>1.3992599999999999E-2</v>
      </c>
      <c r="AF1562" s="115"/>
    </row>
    <row r="1563" spans="10:32" x14ac:dyDescent="0.25">
      <c r="J1563" s="73"/>
      <c r="K1563" s="108"/>
      <c r="AC1563" s="113">
        <f t="shared" si="120"/>
        <v>46117</v>
      </c>
      <c r="AD1563" s="114">
        <f t="shared" si="121"/>
        <v>1.3992599999999999E-2</v>
      </c>
      <c r="AF1563" s="115"/>
    </row>
    <row r="1564" spans="10:32" x14ac:dyDescent="0.25">
      <c r="J1564" s="73"/>
      <c r="K1564" s="108"/>
      <c r="AC1564" s="113">
        <f t="shared" si="120"/>
        <v>46118</v>
      </c>
      <c r="AD1564" s="114">
        <f t="shared" si="121"/>
        <v>1.3992599999999999E-2</v>
      </c>
      <c r="AF1564" s="115"/>
    </row>
    <row r="1565" spans="10:32" x14ac:dyDescent="0.25">
      <c r="J1565" s="73"/>
      <c r="K1565" s="108"/>
      <c r="AC1565" s="113">
        <f t="shared" si="120"/>
        <v>46119</v>
      </c>
      <c r="AD1565" s="114">
        <f t="shared" si="121"/>
        <v>1.3992599999999999E-2</v>
      </c>
      <c r="AF1565" s="115"/>
    </row>
    <row r="1566" spans="10:32" x14ac:dyDescent="0.25">
      <c r="J1566" s="73"/>
      <c r="K1566" s="108"/>
      <c r="AC1566" s="113">
        <f t="shared" si="120"/>
        <v>46120</v>
      </c>
      <c r="AD1566" s="114">
        <f t="shared" si="121"/>
        <v>1.3992599999999999E-2</v>
      </c>
      <c r="AF1566" s="115"/>
    </row>
    <row r="1567" spans="10:32" x14ac:dyDescent="0.25">
      <c r="J1567" s="73"/>
      <c r="K1567" s="108"/>
      <c r="AC1567" s="113">
        <f t="shared" si="120"/>
        <v>46121</v>
      </c>
      <c r="AD1567" s="114">
        <f t="shared" si="121"/>
        <v>1.3992599999999999E-2</v>
      </c>
      <c r="AF1567" s="115"/>
    </row>
    <row r="1568" spans="10:32" x14ac:dyDescent="0.25">
      <c r="J1568" s="73"/>
      <c r="K1568" s="108"/>
      <c r="AC1568" s="113">
        <f t="shared" si="120"/>
        <v>46122</v>
      </c>
      <c r="AD1568" s="114">
        <f t="shared" si="121"/>
        <v>1.3992599999999999E-2</v>
      </c>
      <c r="AF1568" s="115"/>
    </row>
    <row r="1569" spans="10:32" x14ac:dyDescent="0.25">
      <c r="J1569" s="73"/>
      <c r="K1569" s="108"/>
      <c r="AC1569" s="113">
        <f t="shared" si="120"/>
        <v>46123</v>
      </c>
      <c r="AD1569" s="114">
        <f t="shared" si="121"/>
        <v>1.3992599999999999E-2</v>
      </c>
      <c r="AF1569" s="115"/>
    </row>
    <row r="1570" spans="10:32" x14ac:dyDescent="0.25">
      <c r="J1570" s="73"/>
      <c r="K1570" s="108"/>
      <c r="AC1570" s="113">
        <f t="shared" si="120"/>
        <v>46124</v>
      </c>
      <c r="AD1570" s="114">
        <f t="shared" si="121"/>
        <v>1.3992599999999999E-2</v>
      </c>
      <c r="AF1570" s="115"/>
    </row>
    <row r="1571" spans="10:32" x14ac:dyDescent="0.25">
      <c r="J1571" s="73"/>
      <c r="K1571" s="108"/>
      <c r="AC1571" s="113">
        <f t="shared" si="120"/>
        <v>46125</v>
      </c>
      <c r="AD1571" s="114">
        <f t="shared" si="121"/>
        <v>1.3992599999999999E-2</v>
      </c>
      <c r="AF1571" s="115"/>
    </row>
    <row r="1572" spans="10:32" x14ac:dyDescent="0.25">
      <c r="J1572" s="73"/>
      <c r="K1572" s="108"/>
      <c r="AC1572" s="113">
        <f t="shared" si="120"/>
        <v>46126</v>
      </c>
      <c r="AD1572" s="114">
        <f t="shared" si="121"/>
        <v>1.3992599999999999E-2</v>
      </c>
      <c r="AF1572" s="115"/>
    </row>
    <row r="1573" spans="10:32" x14ac:dyDescent="0.25">
      <c r="J1573" s="73"/>
      <c r="K1573" s="108"/>
      <c r="AC1573" s="113">
        <f t="shared" si="120"/>
        <v>46127</v>
      </c>
      <c r="AD1573" s="114">
        <f t="shared" si="121"/>
        <v>1.3992599999999999E-2</v>
      </c>
      <c r="AF1573" s="115"/>
    </row>
    <row r="1574" spans="10:32" x14ac:dyDescent="0.25">
      <c r="J1574" s="73"/>
      <c r="K1574" s="108"/>
      <c r="AC1574" s="113">
        <f t="shared" si="120"/>
        <v>46128</v>
      </c>
      <c r="AD1574" s="114">
        <f t="shared" si="121"/>
        <v>1.3992599999999999E-2</v>
      </c>
      <c r="AF1574" s="115"/>
    </row>
    <row r="1575" spans="10:32" x14ac:dyDescent="0.25">
      <c r="J1575" s="73"/>
      <c r="K1575" s="108"/>
      <c r="AC1575" s="113">
        <f t="shared" si="120"/>
        <v>46129</v>
      </c>
      <c r="AD1575" s="114">
        <f t="shared" si="121"/>
        <v>1.3992599999999999E-2</v>
      </c>
      <c r="AF1575" s="115"/>
    </row>
    <row r="1576" spans="10:32" x14ac:dyDescent="0.25">
      <c r="J1576" s="73"/>
      <c r="K1576" s="108"/>
      <c r="AC1576" s="113">
        <f t="shared" si="120"/>
        <v>46130</v>
      </c>
      <c r="AD1576" s="114">
        <f t="shared" si="121"/>
        <v>1.3992599999999999E-2</v>
      </c>
      <c r="AF1576" s="115"/>
    </row>
    <row r="1577" spans="10:32" x14ac:dyDescent="0.25">
      <c r="J1577" s="73"/>
      <c r="K1577" s="108"/>
      <c r="AC1577" s="113">
        <f t="shared" si="120"/>
        <v>46131</v>
      </c>
      <c r="AD1577" s="114">
        <f t="shared" si="121"/>
        <v>1.3992599999999999E-2</v>
      </c>
      <c r="AF1577" s="115"/>
    </row>
    <row r="1578" spans="10:32" x14ac:dyDescent="0.25">
      <c r="J1578" s="73"/>
      <c r="K1578" s="108"/>
      <c r="AC1578" s="113">
        <f t="shared" si="120"/>
        <v>46132</v>
      </c>
      <c r="AD1578" s="114">
        <f t="shared" si="121"/>
        <v>1.3992599999999999E-2</v>
      </c>
      <c r="AF1578" s="115"/>
    </row>
    <row r="1579" spans="10:32" x14ac:dyDescent="0.25">
      <c r="J1579" s="73"/>
      <c r="K1579" s="108"/>
      <c r="AC1579" s="113">
        <f t="shared" si="120"/>
        <v>46133</v>
      </c>
      <c r="AD1579" s="114">
        <f t="shared" si="121"/>
        <v>1.3992599999999999E-2</v>
      </c>
      <c r="AF1579" s="115"/>
    </row>
    <row r="1580" spans="10:32" x14ac:dyDescent="0.25">
      <c r="J1580" s="73"/>
      <c r="K1580" s="108"/>
      <c r="AC1580" s="113">
        <f t="shared" si="120"/>
        <v>46134</v>
      </c>
      <c r="AD1580" s="114">
        <f t="shared" si="121"/>
        <v>1.3992599999999999E-2</v>
      </c>
      <c r="AF1580" s="115"/>
    </row>
    <row r="1581" spans="10:32" x14ac:dyDescent="0.25">
      <c r="J1581" s="73"/>
      <c r="K1581" s="108"/>
      <c r="AC1581" s="113">
        <f t="shared" si="120"/>
        <v>46135</v>
      </c>
      <c r="AD1581" s="114">
        <f t="shared" si="121"/>
        <v>1.3992599999999999E-2</v>
      </c>
      <c r="AF1581" s="115"/>
    </row>
    <row r="1582" spans="10:32" x14ac:dyDescent="0.25">
      <c r="J1582" s="73"/>
      <c r="K1582" s="108"/>
      <c r="AC1582" s="113">
        <f t="shared" si="120"/>
        <v>46136</v>
      </c>
      <c r="AD1582" s="114">
        <f t="shared" si="121"/>
        <v>1.3992599999999999E-2</v>
      </c>
      <c r="AF1582" s="115"/>
    </row>
    <row r="1583" spans="10:32" x14ac:dyDescent="0.25">
      <c r="J1583" s="73"/>
      <c r="K1583" s="108"/>
      <c r="AC1583" s="113">
        <f t="shared" si="120"/>
        <v>46137</v>
      </c>
      <c r="AD1583" s="114">
        <f t="shared" si="121"/>
        <v>1.3992599999999999E-2</v>
      </c>
      <c r="AF1583" s="115"/>
    </row>
    <row r="1584" spans="10:32" x14ac:dyDescent="0.25">
      <c r="J1584" s="73"/>
      <c r="K1584" s="108"/>
      <c r="AC1584" s="113">
        <f t="shared" si="120"/>
        <v>46138</v>
      </c>
      <c r="AD1584" s="114">
        <f t="shared" si="121"/>
        <v>1.3992599999999999E-2</v>
      </c>
      <c r="AF1584" s="115"/>
    </row>
    <row r="1585" spans="10:32" x14ac:dyDescent="0.25">
      <c r="J1585" s="73"/>
      <c r="K1585" s="108"/>
      <c r="AC1585" s="113">
        <f t="shared" si="120"/>
        <v>46139</v>
      </c>
      <c r="AD1585" s="114">
        <f t="shared" si="121"/>
        <v>1.3992599999999999E-2</v>
      </c>
      <c r="AF1585" s="115"/>
    </row>
    <row r="1586" spans="10:32" x14ac:dyDescent="0.25">
      <c r="J1586" s="73"/>
      <c r="K1586" s="108"/>
      <c r="AC1586" s="113">
        <f t="shared" si="120"/>
        <v>46140</v>
      </c>
      <c r="AD1586" s="114">
        <f t="shared" si="121"/>
        <v>1.39921E-2</v>
      </c>
      <c r="AF1586" s="115"/>
    </row>
    <row r="1587" spans="10:32" x14ac:dyDescent="0.25">
      <c r="J1587" s="73"/>
      <c r="K1587" s="108"/>
      <c r="AC1587" s="113">
        <f t="shared" si="120"/>
        <v>46141</v>
      </c>
      <c r="AD1587" s="114">
        <f t="shared" si="121"/>
        <v>1.39921E-2</v>
      </c>
      <c r="AF1587" s="115"/>
    </row>
    <row r="1588" spans="10:32" x14ac:dyDescent="0.25">
      <c r="J1588" s="73"/>
      <c r="K1588" s="108"/>
      <c r="AC1588" s="113">
        <f t="shared" si="120"/>
        <v>46142</v>
      </c>
      <c r="AD1588" s="114">
        <f t="shared" si="121"/>
        <v>1.39921E-2</v>
      </c>
      <c r="AF1588" s="115"/>
    </row>
    <row r="1589" spans="10:32" x14ac:dyDescent="0.25">
      <c r="J1589" s="73"/>
      <c r="K1589" s="108"/>
      <c r="AC1589" s="113">
        <f t="shared" si="120"/>
        <v>46143</v>
      </c>
      <c r="AD1589" s="114">
        <f t="shared" si="121"/>
        <v>1.39921E-2</v>
      </c>
      <c r="AF1589" s="115"/>
    </row>
    <row r="1590" spans="10:32" x14ac:dyDescent="0.25">
      <c r="J1590" s="73"/>
      <c r="K1590" s="108"/>
      <c r="AC1590" s="113">
        <f t="shared" si="120"/>
        <v>46144</v>
      </c>
      <c r="AD1590" s="114">
        <f t="shared" si="121"/>
        <v>1.39921E-2</v>
      </c>
      <c r="AF1590" s="115"/>
    </row>
    <row r="1591" spans="10:32" x14ac:dyDescent="0.25">
      <c r="J1591" s="73"/>
      <c r="K1591" s="108"/>
      <c r="AC1591" s="113">
        <f t="shared" si="120"/>
        <v>46145</v>
      </c>
      <c r="AD1591" s="114">
        <f t="shared" si="121"/>
        <v>1.39921E-2</v>
      </c>
      <c r="AF1591" s="115"/>
    </row>
    <row r="1592" spans="10:32" x14ac:dyDescent="0.25">
      <c r="J1592" s="73"/>
      <c r="K1592" s="108"/>
      <c r="AC1592" s="113">
        <f t="shared" si="120"/>
        <v>46146</v>
      </c>
      <c r="AD1592" s="114">
        <f t="shared" si="121"/>
        <v>1.39921E-2</v>
      </c>
      <c r="AF1592" s="115"/>
    </row>
    <row r="1593" spans="10:32" x14ac:dyDescent="0.25">
      <c r="J1593" s="73"/>
      <c r="K1593" s="108"/>
      <c r="AC1593" s="113">
        <f t="shared" si="120"/>
        <v>46147</v>
      </c>
      <c r="AD1593" s="114">
        <f t="shared" si="121"/>
        <v>1.39921E-2</v>
      </c>
      <c r="AF1593" s="115"/>
    </row>
    <row r="1594" spans="10:32" x14ac:dyDescent="0.25">
      <c r="J1594" s="73"/>
      <c r="K1594" s="108"/>
      <c r="AC1594" s="113">
        <f t="shared" si="120"/>
        <v>46148</v>
      </c>
      <c r="AD1594" s="114">
        <f t="shared" si="121"/>
        <v>1.39921E-2</v>
      </c>
      <c r="AF1594" s="115"/>
    </row>
    <row r="1595" spans="10:32" x14ac:dyDescent="0.25">
      <c r="J1595" s="73"/>
      <c r="K1595" s="108"/>
      <c r="AC1595" s="113">
        <f t="shared" si="120"/>
        <v>46149</v>
      </c>
      <c r="AD1595" s="114">
        <f t="shared" si="121"/>
        <v>1.39921E-2</v>
      </c>
      <c r="AF1595" s="115"/>
    </row>
    <row r="1596" spans="10:32" x14ac:dyDescent="0.25">
      <c r="J1596" s="73"/>
      <c r="K1596" s="108"/>
      <c r="AC1596" s="113">
        <f t="shared" si="120"/>
        <v>46150</v>
      </c>
      <c r="AD1596" s="114">
        <f t="shared" si="121"/>
        <v>1.39921E-2</v>
      </c>
      <c r="AF1596" s="115"/>
    </row>
    <row r="1597" spans="10:32" x14ac:dyDescent="0.25">
      <c r="J1597" s="73"/>
      <c r="K1597" s="108"/>
      <c r="AC1597" s="113">
        <f t="shared" si="120"/>
        <v>46151</v>
      </c>
      <c r="AD1597" s="114">
        <f t="shared" si="121"/>
        <v>1.39921E-2</v>
      </c>
      <c r="AF1597" s="115"/>
    </row>
    <row r="1598" spans="10:32" x14ac:dyDescent="0.25">
      <c r="J1598" s="73"/>
      <c r="K1598" s="108"/>
      <c r="AC1598" s="113">
        <f t="shared" si="120"/>
        <v>46152</v>
      </c>
      <c r="AD1598" s="114">
        <f t="shared" si="121"/>
        <v>1.39921E-2</v>
      </c>
      <c r="AF1598" s="115"/>
    </row>
    <row r="1599" spans="10:32" x14ac:dyDescent="0.25">
      <c r="J1599" s="73"/>
      <c r="K1599" s="108"/>
      <c r="AC1599" s="113">
        <f t="shared" si="120"/>
        <v>46153</v>
      </c>
      <c r="AD1599" s="114">
        <f t="shared" si="121"/>
        <v>1.39921E-2</v>
      </c>
      <c r="AF1599" s="115"/>
    </row>
    <row r="1600" spans="10:32" x14ac:dyDescent="0.25">
      <c r="J1600" s="73"/>
      <c r="K1600" s="108"/>
      <c r="AC1600" s="113">
        <f t="shared" si="120"/>
        <v>46154</v>
      </c>
      <c r="AD1600" s="114">
        <f t="shared" si="121"/>
        <v>1.39921E-2</v>
      </c>
      <c r="AF1600" s="115"/>
    </row>
    <row r="1601" spans="10:32" x14ac:dyDescent="0.25">
      <c r="J1601" s="73"/>
      <c r="K1601" s="108"/>
      <c r="AC1601" s="113">
        <f t="shared" si="120"/>
        <v>46155</v>
      </c>
      <c r="AD1601" s="114">
        <f t="shared" si="121"/>
        <v>1.39921E-2</v>
      </c>
      <c r="AF1601" s="115"/>
    </row>
    <row r="1602" spans="10:32" x14ac:dyDescent="0.25">
      <c r="J1602" s="73"/>
      <c r="K1602" s="108"/>
      <c r="AC1602" s="113">
        <f t="shared" si="120"/>
        <v>46156</v>
      </c>
      <c r="AD1602" s="114">
        <f t="shared" si="121"/>
        <v>1.39921E-2</v>
      </c>
      <c r="AF1602" s="115"/>
    </row>
    <row r="1603" spans="10:32" x14ac:dyDescent="0.25">
      <c r="J1603" s="73"/>
      <c r="K1603" s="108"/>
      <c r="AC1603" s="113">
        <f t="shared" si="120"/>
        <v>46157</v>
      </c>
      <c r="AD1603" s="114">
        <f t="shared" si="121"/>
        <v>1.39921E-2</v>
      </c>
      <c r="AF1603" s="115"/>
    </row>
    <row r="1604" spans="10:32" x14ac:dyDescent="0.25">
      <c r="J1604" s="73"/>
      <c r="K1604" s="108"/>
      <c r="AC1604" s="113">
        <f t="shared" si="120"/>
        <v>46158</v>
      </c>
      <c r="AD1604" s="114">
        <f t="shared" si="121"/>
        <v>1.39921E-2</v>
      </c>
      <c r="AF1604" s="115"/>
    </row>
    <row r="1605" spans="10:32" x14ac:dyDescent="0.25">
      <c r="J1605" s="73"/>
      <c r="K1605" s="108"/>
      <c r="AC1605" s="113">
        <f t="shared" si="120"/>
        <v>46159</v>
      </c>
      <c r="AD1605" s="114">
        <f t="shared" si="121"/>
        <v>1.39921E-2</v>
      </c>
      <c r="AF1605" s="115"/>
    </row>
    <row r="1606" spans="10:32" x14ac:dyDescent="0.25">
      <c r="J1606" s="73"/>
      <c r="K1606" s="108"/>
      <c r="AC1606" s="113">
        <f t="shared" si="120"/>
        <v>46160</v>
      </c>
      <c r="AD1606" s="114">
        <f t="shared" si="121"/>
        <v>1.39921E-2</v>
      </c>
      <c r="AF1606" s="115"/>
    </row>
    <row r="1607" spans="10:32" x14ac:dyDescent="0.25">
      <c r="J1607" s="73"/>
      <c r="K1607" s="108"/>
      <c r="AC1607" s="113">
        <f t="shared" si="120"/>
        <v>46161</v>
      </c>
      <c r="AD1607" s="114">
        <f t="shared" si="121"/>
        <v>1.39921E-2</v>
      </c>
      <c r="AF1607" s="115"/>
    </row>
    <row r="1608" spans="10:32" x14ac:dyDescent="0.25">
      <c r="J1608" s="73"/>
      <c r="K1608" s="108"/>
      <c r="AC1608" s="113">
        <f t="shared" ref="AC1608:AC1671" si="122">AC1607+1</f>
        <v>46162</v>
      </c>
      <c r="AD1608" s="114">
        <f t="shared" ref="AD1608:AD1671" si="123">_xlfn.IFNA(VLOOKUP(AC1608,J:K,2,FALSE)/100,AD1607)</f>
        <v>1.39921E-2</v>
      </c>
      <c r="AF1608" s="115"/>
    </row>
    <row r="1609" spans="10:32" x14ac:dyDescent="0.25">
      <c r="J1609" s="73"/>
      <c r="K1609" s="108"/>
      <c r="AC1609" s="113">
        <f t="shared" si="122"/>
        <v>46163</v>
      </c>
      <c r="AD1609" s="114">
        <f t="shared" si="123"/>
        <v>1.39921E-2</v>
      </c>
      <c r="AF1609" s="115"/>
    </row>
    <row r="1610" spans="10:32" x14ac:dyDescent="0.25">
      <c r="J1610" s="73"/>
      <c r="K1610" s="108"/>
      <c r="AC1610" s="113">
        <f t="shared" si="122"/>
        <v>46164</v>
      </c>
      <c r="AD1610" s="114">
        <f t="shared" si="123"/>
        <v>1.39921E-2</v>
      </c>
      <c r="AF1610" s="115"/>
    </row>
    <row r="1611" spans="10:32" x14ac:dyDescent="0.25">
      <c r="J1611" s="73"/>
      <c r="K1611" s="108"/>
      <c r="AC1611" s="113">
        <f t="shared" si="122"/>
        <v>46165</v>
      </c>
      <c r="AD1611" s="114">
        <f t="shared" si="123"/>
        <v>1.39921E-2</v>
      </c>
      <c r="AF1611" s="115"/>
    </row>
    <row r="1612" spans="10:32" x14ac:dyDescent="0.25">
      <c r="J1612" s="73"/>
      <c r="K1612" s="108"/>
      <c r="AC1612" s="113">
        <f t="shared" si="122"/>
        <v>46166</v>
      </c>
      <c r="AD1612" s="114">
        <f t="shared" si="123"/>
        <v>1.39921E-2</v>
      </c>
      <c r="AF1612" s="115"/>
    </row>
    <row r="1613" spans="10:32" x14ac:dyDescent="0.25">
      <c r="J1613" s="73"/>
      <c r="K1613" s="108"/>
      <c r="AC1613" s="113">
        <f t="shared" si="122"/>
        <v>46167</v>
      </c>
      <c r="AD1613" s="114">
        <f t="shared" si="123"/>
        <v>1.39921E-2</v>
      </c>
      <c r="AF1613" s="115"/>
    </row>
    <row r="1614" spans="10:32" x14ac:dyDescent="0.25">
      <c r="J1614" s="73"/>
      <c r="K1614" s="108"/>
      <c r="AC1614" s="113">
        <f t="shared" si="122"/>
        <v>46168</v>
      </c>
      <c r="AD1614" s="114">
        <f t="shared" si="123"/>
        <v>1.39921E-2</v>
      </c>
      <c r="AF1614" s="115"/>
    </row>
    <row r="1615" spans="10:32" x14ac:dyDescent="0.25">
      <c r="J1615" s="73"/>
      <c r="K1615" s="108"/>
      <c r="AC1615" s="113">
        <f t="shared" si="122"/>
        <v>46169</v>
      </c>
      <c r="AD1615" s="114">
        <f t="shared" si="123"/>
        <v>1.3992599999999999E-2</v>
      </c>
      <c r="AF1615" s="115"/>
    </row>
    <row r="1616" spans="10:32" x14ac:dyDescent="0.25">
      <c r="J1616" s="73"/>
      <c r="K1616" s="108"/>
      <c r="AC1616" s="113">
        <f t="shared" si="122"/>
        <v>46170</v>
      </c>
      <c r="AD1616" s="114">
        <f t="shared" si="123"/>
        <v>1.3992599999999999E-2</v>
      </c>
      <c r="AF1616" s="115"/>
    </row>
    <row r="1617" spans="10:32" x14ac:dyDescent="0.25">
      <c r="J1617" s="73"/>
      <c r="K1617" s="108"/>
      <c r="AC1617" s="113">
        <f t="shared" si="122"/>
        <v>46171</v>
      </c>
      <c r="AD1617" s="114">
        <f t="shared" si="123"/>
        <v>1.3992599999999999E-2</v>
      </c>
      <c r="AF1617" s="115"/>
    </row>
    <row r="1618" spans="10:32" x14ac:dyDescent="0.25">
      <c r="J1618" s="73"/>
      <c r="K1618" s="108"/>
      <c r="AC1618" s="113">
        <f t="shared" si="122"/>
        <v>46172</v>
      </c>
      <c r="AD1618" s="114">
        <f t="shared" si="123"/>
        <v>1.3992599999999999E-2</v>
      </c>
      <c r="AF1618" s="115"/>
    </row>
    <row r="1619" spans="10:32" x14ac:dyDescent="0.25">
      <c r="J1619" s="73"/>
      <c r="K1619" s="108"/>
      <c r="AC1619" s="113">
        <f t="shared" si="122"/>
        <v>46173</v>
      </c>
      <c r="AD1619" s="114">
        <f t="shared" si="123"/>
        <v>1.3992599999999999E-2</v>
      </c>
      <c r="AF1619" s="115"/>
    </row>
    <row r="1620" spans="10:32" x14ac:dyDescent="0.25">
      <c r="J1620" s="73"/>
      <c r="K1620" s="108"/>
      <c r="AC1620" s="113">
        <f t="shared" si="122"/>
        <v>46174</v>
      </c>
      <c r="AD1620" s="114">
        <f t="shared" si="123"/>
        <v>1.3992599999999999E-2</v>
      </c>
      <c r="AF1620" s="115"/>
    </row>
    <row r="1621" spans="10:32" x14ac:dyDescent="0.25">
      <c r="J1621" s="73"/>
      <c r="K1621" s="108"/>
      <c r="AC1621" s="113">
        <f t="shared" si="122"/>
        <v>46175</v>
      </c>
      <c r="AD1621" s="114">
        <f t="shared" si="123"/>
        <v>1.3992599999999999E-2</v>
      </c>
      <c r="AF1621" s="115"/>
    </row>
    <row r="1622" spans="10:32" x14ac:dyDescent="0.25">
      <c r="J1622" s="73"/>
      <c r="K1622" s="108"/>
      <c r="AC1622" s="113">
        <f t="shared" si="122"/>
        <v>46176</v>
      </c>
      <c r="AD1622" s="114">
        <f t="shared" si="123"/>
        <v>1.3992599999999999E-2</v>
      </c>
      <c r="AF1622" s="115"/>
    </row>
    <row r="1623" spans="10:32" x14ac:dyDescent="0.25">
      <c r="J1623" s="73"/>
      <c r="K1623" s="108"/>
      <c r="AC1623" s="113">
        <f t="shared" si="122"/>
        <v>46177</v>
      </c>
      <c r="AD1623" s="114">
        <f t="shared" si="123"/>
        <v>1.3992599999999999E-2</v>
      </c>
      <c r="AF1623" s="115"/>
    </row>
    <row r="1624" spans="10:32" x14ac:dyDescent="0.25">
      <c r="J1624" s="73"/>
      <c r="K1624" s="108"/>
      <c r="AC1624" s="113">
        <f t="shared" si="122"/>
        <v>46178</v>
      </c>
      <c r="AD1624" s="114">
        <f t="shared" si="123"/>
        <v>1.3992599999999999E-2</v>
      </c>
      <c r="AF1624" s="115"/>
    </row>
    <row r="1625" spans="10:32" x14ac:dyDescent="0.25">
      <c r="J1625" s="73"/>
      <c r="K1625" s="108"/>
      <c r="AC1625" s="113">
        <f t="shared" si="122"/>
        <v>46179</v>
      </c>
      <c r="AD1625" s="114">
        <f t="shared" si="123"/>
        <v>1.3992599999999999E-2</v>
      </c>
      <c r="AF1625" s="115"/>
    </row>
    <row r="1626" spans="10:32" x14ac:dyDescent="0.25">
      <c r="J1626" s="73"/>
      <c r="K1626" s="108"/>
      <c r="AC1626" s="113">
        <f t="shared" si="122"/>
        <v>46180</v>
      </c>
      <c r="AD1626" s="114">
        <f t="shared" si="123"/>
        <v>1.3992599999999999E-2</v>
      </c>
      <c r="AF1626" s="115"/>
    </row>
    <row r="1627" spans="10:32" x14ac:dyDescent="0.25">
      <c r="J1627" s="73"/>
      <c r="K1627" s="108"/>
      <c r="AC1627" s="113">
        <f t="shared" si="122"/>
        <v>46181</v>
      </c>
      <c r="AD1627" s="114">
        <f t="shared" si="123"/>
        <v>1.3992599999999999E-2</v>
      </c>
      <c r="AF1627" s="115"/>
    </row>
    <row r="1628" spans="10:32" x14ac:dyDescent="0.25">
      <c r="J1628" s="73"/>
      <c r="K1628" s="108"/>
      <c r="AC1628" s="113">
        <f t="shared" si="122"/>
        <v>46182</v>
      </c>
      <c r="AD1628" s="114">
        <f t="shared" si="123"/>
        <v>1.3992599999999999E-2</v>
      </c>
      <c r="AF1628" s="115"/>
    </row>
    <row r="1629" spans="10:32" x14ac:dyDescent="0.25">
      <c r="J1629" s="73"/>
      <c r="K1629" s="108"/>
      <c r="AC1629" s="113">
        <f t="shared" si="122"/>
        <v>46183</v>
      </c>
      <c r="AD1629" s="114">
        <f t="shared" si="123"/>
        <v>1.3992599999999999E-2</v>
      </c>
      <c r="AF1629" s="115"/>
    </row>
    <row r="1630" spans="10:32" x14ac:dyDescent="0.25">
      <c r="J1630" s="73"/>
      <c r="K1630" s="108"/>
      <c r="AC1630" s="113">
        <f t="shared" si="122"/>
        <v>46184</v>
      </c>
      <c r="AD1630" s="114">
        <f t="shared" si="123"/>
        <v>1.3992599999999999E-2</v>
      </c>
      <c r="AF1630" s="115"/>
    </row>
    <row r="1631" spans="10:32" x14ac:dyDescent="0.25">
      <c r="J1631" s="73"/>
      <c r="K1631" s="108"/>
      <c r="AC1631" s="113">
        <f t="shared" si="122"/>
        <v>46185</v>
      </c>
      <c r="AD1631" s="114">
        <f t="shared" si="123"/>
        <v>1.3992599999999999E-2</v>
      </c>
      <c r="AF1631" s="115"/>
    </row>
    <row r="1632" spans="10:32" x14ac:dyDescent="0.25">
      <c r="J1632" s="73"/>
      <c r="K1632" s="108"/>
      <c r="AC1632" s="113">
        <f t="shared" si="122"/>
        <v>46186</v>
      </c>
      <c r="AD1632" s="114">
        <f t="shared" si="123"/>
        <v>1.3992599999999999E-2</v>
      </c>
      <c r="AF1632" s="115"/>
    </row>
    <row r="1633" spans="10:32" x14ac:dyDescent="0.25">
      <c r="J1633" s="73"/>
      <c r="K1633" s="108"/>
      <c r="AC1633" s="113">
        <f t="shared" si="122"/>
        <v>46187</v>
      </c>
      <c r="AD1633" s="114">
        <f t="shared" si="123"/>
        <v>1.3992599999999999E-2</v>
      </c>
      <c r="AF1633" s="115"/>
    </row>
    <row r="1634" spans="10:32" x14ac:dyDescent="0.25">
      <c r="J1634" s="73"/>
      <c r="K1634" s="108"/>
      <c r="AC1634" s="113">
        <f t="shared" si="122"/>
        <v>46188</v>
      </c>
      <c r="AD1634" s="114">
        <f t="shared" si="123"/>
        <v>1.3992599999999999E-2</v>
      </c>
      <c r="AF1634" s="115"/>
    </row>
    <row r="1635" spans="10:32" x14ac:dyDescent="0.25">
      <c r="J1635" s="73"/>
      <c r="K1635" s="108"/>
      <c r="AC1635" s="113">
        <f t="shared" si="122"/>
        <v>46189</v>
      </c>
      <c r="AD1635" s="114">
        <f t="shared" si="123"/>
        <v>1.3992599999999999E-2</v>
      </c>
      <c r="AF1635" s="115"/>
    </row>
    <row r="1636" spans="10:32" x14ac:dyDescent="0.25">
      <c r="J1636" s="73"/>
      <c r="K1636" s="108"/>
      <c r="AC1636" s="113">
        <f t="shared" si="122"/>
        <v>46190</v>
      </c>
      <c r="AD1636" s="114">
        <f t="shared" si="123"/>
        <v>1.3992599999999999E-2</v>
      </c>
      <c r="AF1636" s="115"/>
    </row>
    <row r="1637" spans="10:32" x14ac:dyDescent="0.25">
      <c r="J1637" s="73"/>
      <c r="K1637" s="108"/>
      <c r="AC1637" s="113">
        <f t="shared" si="122"/>
        <v>46191</v>
      </c>
      <c r="AD1637" s="114">
        <f t="shared" si="123"/>
        <v>1.3992599999999999E-2</v>
      </c>
      <c r="AF1637" s="115"/>
    </row>
    <row r="1638" spans="10:32" x14ac:dyDescent="0.25">
      <c r="J1638" s="73"/>
      <c r="K1638" s="108"/>
      <c r="AC1638" s="113">
        <f t="shared" si="122"/>
        <v>46192</v>
      </c>
      <c r="AD1638" s="114">
        <f t="shared" si="123"/>
        <v>1.3992599999999999E-2</v>
      </c>
      <c r="AF1638" s="115"/>
    </row>
    <row r="1639" spans="10:32" x14ac:dyDescent="0.25">
      <c r="J1639" s="73"/>
      <c r="K1639" s="108"/>
      <c r="AC1639" s="113">
        <f t="shared" si="122"/>
        <v>46193</v>
      </c>
      <c r="AD1639" s="114">
        <f t="shared" si="123"/>
        <v>1.3992599999999999E-2</v>
      </c>
      <c r="AF1639" s="115"/>
    </row>
    <row r="1640" spans="10:32" x14ac:dyDescent="0.25">
      <c r="J1640" s="73"/>
      <c r="K1640" s="108"/>
      <c r="AC1640" s="113">
        <f t="shared" si="122"/>
        <v>46194</v>
      </c>
      <c r="AD1640" s="114">
        <f t="shared" si="123"/>
        <v>1.3992599999999999E-2</v>
      </c>
      <c r="AF1640" s="115"/>
    </row>
    <row r="1641" spans="10:32" x14ac:dyDescent="0.25">
      <c r="J1641" s="73"/>
      <c r="K1641" s="108"/>
      <c r="AC1641" s="113">
        <f t="shared" si="122"/>
        <v>46195</v>
      </c>
      <c r="AD1641" s="114">
        <f t="shared" si="123"/>
        <v>1.3992599999999999E-2</v>
      </c>
      <c r="AF1641" s="115"/>
    </row>
    <row r="1642" spans="10:32" x14ac:dyDescent="0.25">
      <c r="J1642" s="73"/>
      <c r="K1642" s="108"/>
      <c r="AC1642" s="113">
        <f t="shared" si="122"/>
        <v>46196</v>
      </c>
      <c r="AD1642" s="114">
        <f t="shared" si="123"/>
        <v>1.3992599999999999E-2</v>
      </c>
      <c r="AF1642" s="115"/>
    </row>
    <row r="1643" spans="10:32" x14ac:dyDescent="0.25">
      <c r="J1643" s="73"/>
      <c r="K1643" s="108"/>
      <c r="AC1643" s="113">
        <f t="shared" si="122"/>
        <v>46197</v>
      </c>
      <c r="AD1643" s="114">
        <f t="shared" si="123"/>
        <v>1.3992599999999999E-2</v>
      </c>
      <c r="AF1643" s="115"/>
    </row>
    <row r="1644" spans="10:32" x14ac:dyDescent="0.25">
      <c r="J1644" s="73"/>
      <c r="K1644" s="108"/>
      <c r="AC1644" s="113">
        <f t="shared" si="122"/>
        <v>46198</v>
      </c>
      <c r="AD1644" s="114">
        <f t="shared" si="123"/>
        <v>1.3992599999999999E-2</v>
      </c>
      <c r="AF1644" s="115"/>
    </row>
    <row r="1645" spans="10:32" x14ac:dyDescent="0.25">
      <c r="J1645" s="73"/>
      <c r="K1645" s="108"/>
      <c r="AC1645" s="113">
        <f t="shared" si="122"/>
        <v>46199</v>
      </c>
      <c r="AD1645" s="114">
        <f t="shared" si="123"/>
        <v>1.3992599999999999E-2</v>
      </c>
      <c r="AF1645" s="115"/>
    </row>
    <row r="1646" spans="10:32" x14ac:dyDescent="0.25">
      <c r="J1646" s="73"/>
      <c r="K1646" s="108"/>
      <c r="AC1646" s="113">
        <f t="shared" si="122"/>
        <v>46200</v>
      </c>
      <c r="AD1646" s="114">
        <f t="shared" si="123"/>
        <v>1.3992599999999999E-2</v>
      </c>
      <c r="AF1646" s="115"/>
    </row>
    <row r="1647" spans="10:32" x14ac:dyDescent="0.25">
      <c r="J1647" s="73"/>
      <c r="K1647" s="108"/>
      <c r="AC1647" s="113">
        <f t="shared" si="122"/>
        <v>46201</v>
      </c>
      <c r="AD1647" s="114">
        <f t="shared" si="123"/>
        <v>1.3992599999999999E-2</v>
      </c>
      <c r="AF1647" s="115"/>
    </row>
    <row r="1648" spans="10:32" x14ac:dyDescent="0.25">
      <c r="J1648" s="73"/>
      <c r="K1648" s="108"/>
      <c r="AC1648" s="113">
        <f t="shared" si="122"/>
        <v>46202</v>
      </c>
      <c r="AD1648" s="114">
        <f t="shared" si="123"/>
        <v>1.3992599999999999E-2</v>
      </c>
      <c r="AF1648" s="115"/>
    </row>
    <row r="1649" spans="10:32" x14ac:dyDescent="0.25">
      <c r="J1649" s="73"/>
      <c r="K1649" s="108"/>
      <c r="AC1649" s="113">
        <f t="shared" si="122"/>
        <v>46203</v>
      </c>
      <c r="AD1649" s="114">
        <f t="shared" si="123"/>
        <v>1.3992599999999999E-2</v>
      </c>
      <c r="AF1649" s="115"/>
    </row>
    <row r="1650" spans="10:32" x14ac:dyDescent="0.25">
      <c r="J1650" s="73"/>
      <c r="K1650" s="108"/>
      <c r="AC1650" s="113">
        <f t="shared" si="122"/>
        <v>46204</v>
      </c>
      <c r="AD1650" s="114">
        <f t="shared" si="123"/>
        <v>1.3992599999999999E-2</v>
      </c>
      <c r="AF1650" s="115"/>
    </row>
    <row r="1651" spans="10:32" x14ac:dyDescent="0.25">
      <c r="J1651" s="73"/>
      <c r="K1651" s="108"/>
      <c r="AC1651" s="113">
        <f t="shared" si="122"/>
        <v>46205</v>
      </c>
      <c r="AD1651" s="114">
        <f t="shared" si="123"/>
        <v>1.3992599999999999E-2</v>
      </c>
      <c r="AF1651" s="115"/>
    </row>
    <row r="1652" spans="10:32" x14ac:dyDescent="0.25">
      <c r="J1652" s="73"/>
      <c r="K1652" s="108"/>
      <c r="AC1652" s="113">
        <f t="shared" si="122"/>
        <v>46206</v>
      </c>
      <c r="AD1652" s="114">
        <f t="shared" si="123"/>
        <v>1.3992599999999999E-2</v>
      </c>
      <c r="AF1652" s="115"/>
    </row>
    <row r="1653" spans="10:32" x14ac:dyDescent="0.25">
      <c r="J1653" s="73"/>
      <c r="K1653" s="108"/>
      <c r="AC1653" s="113">
        <f t="shared" si="122"/>
        <v>46207</v>
      </c>
      <c r="AD1653" s="114">
        <f t="shared" si="123"/>
        <v>1.3992599999999999E-2</v>
      </c>
      <c r="AF1653" s="115"/>
    </row>
    <row r="1654" spans="10:32" x14ac:dyDescent="0.25">
      <c r="J1654" s="73"/>
      <c r="K1654" s="108"/>
      <c r="AC1654" s="113">
        <f t="shared" si="122"/>
        <v>46208</v>
      </c>
      <c r="AD1654" s="114">
        <f t="shared" si="123"/>
        <v>1.3992599999999999E-2</v>
      </c>
      <c r="AF1654" s="115"/>
    </row>
    <row r="1655" spans="10:32" x14ac:dyDescent="0.25">
      <c r="J1655" s="73"/>
      <c r="K1655" s="108"/>
      <c r="AC1655" s="113">
        <f t="shared" si="122"/>
        <v>46209</v>
      </c>
      <c r="AD1655" s="114">
        <f t="shared" si="123"/>
        <v>1.3992599999999999E-2</v>
      </c>
      <c r="AF1655" s="115"/>
    </row>
    <row r="1656" spans="10:32" x14ac:dyDescent="0.25">
      <c r="J1656" s="73"/>
      <c r="K1656" s="108"/>
      <c r="AC1656" s="113">
        <f t="shared" si="122"/>
        <v>46210</v>
      </c>
      <c r="AD1656" s="114">
        <f t="shared" si="123"/>
        <v>1.3992599999999999E-2</v>
      </c>
      <c r="AF1656" s="115"/>
    </row>
    <row r="1657" spans="10:32" x14ac:dyDescent="0.25">
      <c r="J1657" s="73"/>
      <c r="K1657" s="108"/>
      <c r="AC1657" s="113">
        <f t="shared" si="122"/>
        <v>46211</v>
      </c>
      <c r="AD1657" s="114">
        <f t="shared" si="123"/>
        <v>1.3992599999999999E-2</v>
      </c>
      <c r="AF1657" s="115"/>
    </row>
    <row r="1658" spans="10:32" x14ac:dyDescent="0.25">
      <c r="J1658" s="73"/>
      <c r="K1658" s="108"/>
      <c r="AC1658" s="113">
        <f t="shared" si="122"/>
        <v>46212</v>
      </c>
      <c r="AD1658" s="114">
        <f t="shared" si="123"/>
        <v>1.3992599999999999E-2</v>
      </c>
      <c r="AF1658" s="115"/>
    </row>
    <row r="1659" spans="10:32" x14ac:dyDescent="0.25">
      <c r="J1659" s="73"/>
      <c r="K1659" s="108"/>
      <c r="AC1659" s="113">
        <f t="shared" si="122"/>
        <v>46213</v>
      </c>
      <c r="AD1659" s="114">
        <f t="shared" si="123"/>
        <v>1.3992599999999999E-2</v>
      </c>
      <c r="AF1659" s="115"/>
    </row>
    <row r="1660" spans="10:32" x14ac:dyDescent="0.25">
      <c r="J1660" s="73"/>
      <c r="K1660" s="108"/>
      <c r="AC1660" s="113">
        <f t="shared" si="122"/>
        <v>46214</v>
      </c>
      <c r="AD1660" s="114">
        <f t="shared" si="123"/>
        <v>1.3992599999999999E-2</v>
      </c>
      <c r="AF1660" s="115"/>
    </row>
    <row r="1661" spans="10:32" x14ac:dyDescent="0.25">
      <c r="J1661" s="73"/>
      <c r="K1661" s="108"/>
      <c r="AC1661" s="113">
        <f t="shared" si="122"/>
        <v>46215</v>
      </c>
      <c r="AD1661" s="114">
        <f t="shared" si="123"/>
        <v>1.3992599999999999E-2</v>
      </c>
      <c r="AF1661" s="115"/>
    </row>
    <row r="1662" spans="10:32" x14ac:dyDescent="0.25">
      <c r="J1662" s="73"/>
      <c r="K1662" s="108"/>
      <c r="AC1662" s="113">
        <f t="shared" si="122"/>
        <v>46216</v>
      </c>
      <c r="AD1662" s="114">
        <f t="shared" si="123"/>
        <v>1.3992599999999999E-2</v>
      </c>
      <c r="AF1662" s="115"/>
    </row>
    <row r="1663" spans="10:32" x14ac:dyDescent="0.25">
      <c r="J1663" s="73"/>
      <c r="K1663" s="108"/>
      <c r="AC1663" s="113">
        <f t="shared" si="122"/>
        <v>46217</v>
      </c>
      <c r="AD1663" s="114">
        <f t="shared" si="123"/>
        <v>1.3992599999999999E-2</v>
      </c>
      <c r="AF1663" s="115"/>
    </row>
    <row r="1664" spans="10:32" x14ac:dyDescent="0.25">
      <c r="J1664" s="73"/>
      <c r="K1664" s="108"/>
      <c r="AC1664" s="113">
        <f t="shared" si="122"/>
        <v>46218</v>
      </c>
      <c r="AD1664" s="114">
        <f t="shared" si="123"/>
        <v>1.3992599999999999E-2</v>
      </c>
      <c r="AF1664" s="115"/>
    </row>
    <row r="1665" spans="10:32" x14ac:dyDescent="0.25">
      <c r="J1665" s="73"/>
      <c r="K1665" s="108"/>
      <c r="AC1665" s="113">
        <f t="shared" si="122"/>
        <v>46219</v>
      </c>
      <c r="AD1665" s="114">
        <f t="shared" si="123"/>
        <v>1.3992599999999999E-2</v>
      </c>
      <c r="AF1665" s="115"/>
    </row>
    <row r="1666" spans="10:32" x14ac:dyDescent="0.25">
      <c r="J1666" s="73"/>
      <c r="K1666" s="108"/>
      <c r="AC1666" s="113">
        <f t="shared" si="122"/>
        <v>46220</v>
      </c>
      <c r="AD1666" s="114">
        <f t="shared" si="123"/>
        <v>1.3992599999999999E-2</v>
      </c>
      <c r="AF1666" s="115"/>
    </row>
    <row r="1667" spans="10:32" x14ac:dyDescent="0.25">
      <c r="J1667" s="73"/>
      <c r="K1667" s="108"/>
      <c r="AC1667" s="113">
        <f t="shared" si="122"/>
        <v>46221</v>
      </c>
      <c r="AD1667" s="114">
        <f t="shared" si="123"/>
        <v>1.3992599999999999E-2</v>
      </c>
      <c r="AF1667" s="115"/>
    </row>
    <row r="1668" spans="10:32" x14ac:dyDescent="0.25">
      <c r="J1668" s="73"/>
      <c r="K1668" s="108"/>
      <c r="AC1668" s="113">
        <f t="shared" si="122"/>
        <v>46222</v>
      </c>
      <c r="AD1668" s="114">
        <f t="shared" si="123"/>
        <v>1.3992599999999999E-2</v>
      </c>
      <c r="AF1668" s="115"/>
    </row>
    <row r="1669" spans="10:32" x14ac:dyDescent="0.25">
      <c r="J1669" s="73"/>
      <c r="K1669" s="108"/>
      <c r="AC1669" s="113">
        <f t="shared" si="122"/>
        <v>46223</v>
      </c>
      <c r="AD1669" s="114">
        <f t="shared" si="123"/>
        <v>1.3992599999999999E-2</v>
      </c>
      <c r="AF1669" s="115"/>
    </row>
    <row r="1670" spans="10:32" x14ac:dyDescent="0.25">
      <c r="J1670" s="73"/>
      <c r="K1670" s="108"/>
      <c r="AC1670" s="113">
        <f t="shared" si="122"/>
        <v>46224</v>
      </c>
      <c r="AD1670" s="114">
        <f t="shared" si="123"/>
        <v>1.3992599999999999E-2</v>
      </c>
      <c r="AF1670" s="115"/>
    </row>
    <row r="1671" spans="10:32" x14ac:dyDescent="0.25">
      <c r="J1671" s="73"/>
      <c r="K1671" s="108"/>
      <c r="AC1671" s="113">
        <f t="shared" si="122"/>
        <v>46225</v>
      </c>
      <c r="AD1671" s="114">
        <f t="shared" si="123"/>
        <v>1.3992599999999999E-2</v>
      </c>
      <c r="AF1671" s="115"/>
    </row>
    <row r="1672" spans="10:32" x14ac:dyDescent="0.25">
      <c r="J1672" s="73"/>
      <c r="K1672" s="108"/>
      <c r="AC1672" s="113">
        <f t="shared" ref="AC1672:AC1735" si="124">AC1671+1</f>
        <v>46226</v>
      </c>
      <c r="AD1672" s="114">
        <f t="shared" ref="AD1672:AD1735" si="125">_xlfn.IFNA(VLOOKUP(AC1672,J:K,2,FALSE)/100,AD1671)</f>
        <v>1.3992599999999999E-2</v>
      </c>
      <c r="AF1672" s="115"/>
    </row>
    <row r="1673" spans="10:32" x14ac:dyDescent="0.25">
      <c r="J1673" s="73"/>
      <c r="K1673" s="108"/>
      <c r="AC1673" s="113">
        <f t="shared" si="124"/>
        <v>46227</v>
      </c>
      <c r="AD1673" s="114">
        <f t="shared" si="125"/>
        <v>1.3992599999999999E-2</v>
      </c>
      <c r="AF1673" s="115"/>
    </row>
    <row r="1674" spans="10:32" x14ac:dyDescent="0.25">
      <c r="J1674" s="73"/>
      <c r="K1674" s="108"/>
      <c r="AC1674" s="113">
        <f t="shared" si="124"/>
        <v>46228</v>
      </c>
      <c r="AD1674" s="114">
        <f t="shared" si="125"/>
        <v>1.3992599999999999E-2</v>
      </c>
      <c r="AF1674" s="115"/>
    </row>
    <row r="1675" spans="10:32" x14ac:dyDescent="0.25">
      <c r="J1675" s="73"/>
      <c r="K1675" s="108"/>
      <c r="AC1675" s="113">
        <f t="shared" si="124"/>
        <v>46229</v>
      </c>
      <c r="AD1675" s="114">
        <f t="shared" si="125"/>
        <v>1.3992599999999999E-2</v>
      </c>
      <c r="AF1675" s="115"/>
    </row>
    <row r="1676" spans="10:32" x14ac:dyDescent="0.25">
      <c r="J1676" s="73"/>
      <c r="K1676" s="108"/>
      <c r="AC1676" s="113">
        <f t="shared" si="124"/>
        <v>46230</v>
      </c>
      <c r="AD1676" s="114">
        <f t="shared" si="125"/>
        <v>1.3992599999999999E-2</v>
      </c>
      <c r="AF1676" s="115"/>
    </row>
    <row r="1677" spans="10:32" x14ac:dyDescent="0.25">
      <c r="J1677" s="73"/>
      <c r="K1677" s="108"/>
      <c r="AC1677" s="113">
        <f t="shared" si="124"/>
        <v>46231</v>
      </c>
      <c r="AD1677" s="114">
        <f t="shared" si="125"/>
        <v>1.3992899999999999E-2</v>
      </c>
      <c r="AF1677" s="115"/>
    </row>
    <row r="1678" spans="10:32" x14ac:dyDescent="0.25">
      <c r="J1678" s="73"/>
      <c r="K1678" s="108"/>
      <c r="AC1678" s="113">
        <f t="shared" si="124"/>
        <v>46232</v>
      </c>
      <c r="AD1678" s="114">
        <f t="shared" si="125"/>
        <v>1.3992899999999999E-2</v>
      </c>
      <c r="AF1678" s="115"/>
    </row>
    <row r="1679" spans="10:32" x14ac:dyDescent="0.25">
      <c r="J1679" s="73"/>
      <c r="K1679" s="108"/>
      <c r="AC1679" s="113">
        <f t="shared" si="124"/>
        <v>46233</v>
      </c>
      <c r="AD1679" s="114">
        <f t="shared" si="125"/>
        <v>1.3992899999999999E-2</v>
      </c>
      <c r="AF1679" s="115"/>
    </row>
    <row r="1680" spans="10:32" x14ac:dyDescent="0.25">
      <c r="J1680" s="73"/>
      <c r="K1680" s="108"/>
      <c r="AC1680" s="113">
        <f t="shared" si="124"/>
        <v>46234</v>
      </c>
      <c r="AD1680" s="114">
        <f t="shared" si="125"/>
        <v>1.3992899999999999E-2</v>
      </c>
      <c r="AF1680" s="115"/>
    </row>
    <row r="1681" spans="10:32" x14ac:dyDescent="0.25">
      <c r="J1681" s="73"/>
      <c r="K1681" s="108"/>
      <c r="AC1681" s="113">
        <f t="shared" si="124"/>
        <v>46235</v>
      </c>
      <c r="AD1681" s="114">
        <f t="shared" si="125"/>
        <v>1.3992899999999999E-2</v>
      </c>
      <c r="AF1681" s="115"/>
    </row>
    <row r="1682" spans="10:32" x14ac:dyDescent="0.25">
      <c r="J1682" s="73"/>
      <c r="K1682" s="108"/>
      <c r="AC1682" s="113">
        <f t="shared" si="124"/>
        <v>46236</v>
      </c>
      <c r="AD1682" s="114">
        <f t="shared" si="125"/>
        <v>1.3992899999999999E-2</v>
      </c>
      <c r="AF1682" s="115"/>
    </row>
    <row r="1683" spans="10:32" x14ac:dyDescent="0.25">
      <c r="J1683" s="73"/>
      <c r="K1683" s="108"/>
      <c r="AC1683" s="113">
        <f t="shared" si="124"/>
        <v>46237</v>
      </c>
      <c r="AD1683" s="114">
        <f t="shared" si="125"/>
        <v>1.3992899999999999E-2</v>
      </c>
      <c r="AF1683" s="115"/>
    </row>
    <row r="1684" spans="10:32" x14ac:dyDescent="0.25">
      <c r="J1684" s="73"/>
      <c r="K1684" s="108"/>
      <c r="AC1684" s="113">
        <f t="shared" si="124"/>
        <v>46238</v>
      </c>
      <c r="AD1684" s="114">
        <f t="shared" si="125"/>
        <v>1.3992899999999999E-2</v>
      </c>
      <c r="AF1684" s="115"/>
    </row>
    <row r="1685" spans="10:32" x14ac:dyDescent="0.25">
      <c r="J1685" s="73"/>
      <c r="K1685" s="108"/>
      <c r="AC1685" s="113">
        <f t="shared" si="124"/>
        <v>46239</v>
      </c>
      <c r="AD1685" s="114">
        <f t="shared" si="125"/>
        <v>1.3992899999999999E-2</v>
      </c>
      <c r="AF1685" s="115"/>
    </row>
    <row r="1686" spans="10:32" x14ac:dyDescent="0.25">
      <c r="J1686" s="73"/>
      <c r="K1686" s="108"/>
      <c r="AC1686" s="113">
        <f t="shared" si="124"/>
        <v>46240</v>
      </c>
      <c r="AD1686" s="114">
        <f t="shared" si="125"/>
        <v>1.3992899999999999E-2</v>
      </c>
      <c r="AF1686" s="115"/>
    </row>
    <row r="1687" spans="10:32" x14ac:dyDescent="0.25">
      <c r="J1687" s="73"/>
      <c r="K1687" s="108"/>
      <c r="AC1687" s="113">
        <f t="shared" si="124"/>
        <v>46241</v>
      </c>
      <c r="AD1687" s="114">
        <f t="shared" si="125"/>
        <v>1.3992899999999999E-2</v>
      </c>
      <c r="AF1687" s="115"/>
    </row>
    <row r="1688" spans="10:32" x14ac:dyDescent="0.25">
      <c r="J1688" s="73"/>
      <c r="K1688" s="108"/>
      <c r="AC1688" s="113">
        <f t="shared" si="124"/>
        <v>46242</v>
      </c>
      <c r="AD1688" s="114">
        <f t="shared" si="125"/>
        <v>1.3992899999999999E-2</v>
      </c>
      <c r="AF1688" s="115"/>
    </row>
    <row r="1689" spans="10:32" x14ac:dyDescent="0.25">
      <c r="J1689" s="73"/>
      <c r="K1689" s="108"/>
      <c r="AC1689" s="113">
        <f t="shared" si="124"/>
        <v>46243</v>
      </c>
      <c r="AD1689" s="114">
        <f t="shared" si="125"/>
        <v>1.3992899999999999E-2</v>
      </c>
      <c r="AF1689" s="115"/>
    </row>
    <row r="1690" spans="10:32" x14ac:dyDescent="0.25">
      <c r="J1690" s="73"/>
      <c r="K1690" s="108"/>
      <c r="AC1690" s="113">
        <f t="shared" si="124"/>
        <v>46244</v>
      </c>
      <c r="AD1690" s="114">
        <f t="shared" si="125"/>
        <v>1.3992899999999999E-2</v>
      </c>
      <c r="AF1690" s="115"/>
    </row>
    <row r="1691" spans="10:32" x14ac:dyDescent="0.25">
      <c r="J1691" s="73"/>
      <c r="K1691" s="108"/>
      <c r="AC1691" s="113">
        <f t="shared" si="124"/>
        <v>46245</v>
      </c>
      <c r="AD1691" s="114">
        <f t="shared" si="125"/>
        <v>1.3992899999999999E-2</v>
      </c>
      <c r="AF1691" s="115"/>
    </row>
    <row r="1692" spans="10:32" x14ac:dyDescent="0.25">
      <c r="J1692" s="73"/>
      <c r="K1692" s="108"/>
      <c r="AC1692" s="113">
        <f t="shared" si="124"/>
        <v>46246</v>
      </c>
      <c r="AD1692" s="114">
        <f t="shared" si="125"/>
        <v>1.3992899999999999E-2</v>
      </c>
      <c r="AF1692" s="115"/>
    </row>
    <row r="1693" spans="10:32" x14ac:dyDescent="0.25">
      <c r="J1693" s="73"/>
      <c r="K1693" s="108"/>
      <c r="AC1693" s="113">
        <f t="shared" si="124"/>
        <v>46247</v>
      </c>
      <c r="AD1693" s="114">
        <f t="shared" si="125"/>
        <v>1.3992899999999999E-2</v>
      </c>
      <c r="AF1693" s="115"/>
    </row>
    <row r="1694" spans="10:32" x14ac:dyDescent="0.25">
      <c r="J1694" s="73"/>
      <c r="K1694" s="108"/>
      <c r="AC1694" s="113">
        <f t="shared" si="124"/>
        <v>46248</v>
      </c>
      <c r="AD1694" s="114">
        <f t="shared" si="125"/>
        <v>1.3992899999999999E-2</v>
      </c>
      <c r="AF1694" s="115"/>
    </row>
    <row r="1695" spans="10:32" x14ac:dyDescent="0.25">
      <c r="J1695" s="73"/>
      <c r="K1695" s="108"/>
      <c r="AC1695" s="113">
        <f t="shared" si="124"/>
        <v>46249</v>
      </c>
      <c r="AD1695" s="114">
        <f t="shared" si="125"/>
        <v>1.3992899999999999E-2</v>
      </c>
      <c r="AF1695" s="115"/>
    </row>
    <row r="1696" spans="10:32" x14ac:dyDescent="0.25">
      <c r="J1696" s="73"/>
      <c r="K1696" s="108"/>
      <c r="AC1696" s="113">
        <f t="shared" si="124"/>
        <v>46250</v>
      </c>
      <c r="AD1696" s="114">
        <f t="shared" si="125"/>
        <v>1.3992899999999999E-2</v>
      </c>
      <c r="AF1696" s="115"/>
    </row>
    <row r="1697" spans="10:32" x14ac:dyDescent="0.25">
      <c r="J1697" s="73"/>
      <c r="K1697" s="108"/>
      <c r="AC1697" s="113">
        <f t="shared" si="124"/>
        <v>46251</v>
      </c>
      <c r="AD1697" s="114">
        <f t="shared" si="125"/>
        <v>1.3992899999999999E-2</v>
      </c>
      <c r="AF1697" s="115"/>
    </row>
    <row r="1698" spans="10:32" x14ac:dyDescent="0.25">
      <c r="J1698" s="73"/>
      <c r="K1698" s="108"/>
      <c r="AC1698" s="113">
        <f t="shared" si="124"/>
        <v>46252</v>
      </c>
      <c r="AD1698" s="114">
        <f t="shared" si="125"/>
        <v>1.3992899999999999E-2</v>
      </c>
      <c r="AF1698" s="115"/>
    </row>
    <row r="1699" spans="10:32" x14ac:dyDescent="0.25">
      <c r="J1699" s="73"/>
      <c r="K1699" s="108"/>
      <c r="AC1699" s="113">
        <f t="shared" si="124"/>
        <v>46253</v>
      </c>
      <c r="AD1699" s="114">
        <f t="shared" si="125"/>
        <v>1.3992899999999999E-2</v>
      </c>
      <c r="AF1699" s="115"/>
    </row>
    <row r="1700" spans="10:32" x14ac:dyDescent="0.25">
      <c r="J1700" s="73"/>
      <c r="K1700" s="108"/>
      <c r="AC1700" s="113">
        <f t="shared" si="124"/>
        <v>46254</v>
      </c>
      <c r="AD1700" s="114">
        <f t="shared" si="125"/>
        <v>1.3992899999999999E-2</v>
      </c>
      <c r="AF1700" s="115"/>
    </row>
    <row r="1701" spans="10:32" x14ac:dyDescent="0.25">
      <c r="J1701" s="73"/>
      <c r="K1701" s="108"/>
      <c r="AC1701" s="113">
        <f t="shared" si="124"/>
        <v>46255</v>
      </c>
      <c r="AD1701" s="114">
        <f t="shared" si="125"/>
        <v>1.3992899999999999E-2</v>
      </c>
      <c r="AF1701" s="115"/>
    </row>
    <row r="1702" spans="10:32" x14ac:dyDescent="0.25">
      <c r="J1702" s="73"/>
      <c r="K1702" s="108"/>
      <c r="AC1702" s="113">
        <f t="shared" si="124"/>
        <v>46256</v>
      </c>
      <c r="AD1702" s="114">
        <f t="shared" si="125"/>
        <v>1.3992899999999999E-2</v>
      </c>
      <c r="AF1702" s="115"/>
    </row>
    <row r="1703" spans="10:32" x14ac:dyDescent="0.25">
      <c r="J1703" s="73"/>
      <c r="K1703" s="108"/>
      <c r="AC1703" s="113">
        <f t="shared" si="124"/>
        <v>46257</v>
      </c>
      <c r="AD1703" s="114">
        <f t="shared" si="125"/>
        <v>1.3992899999999999E-2</v>
      </c>
      <c r="AF1703" s="115"/>
    </row>
    <row r="1704" spans="10:32" x14ac:dyDescent="0.25">
      <c r="J1704" s="73"/>
      <c r="K1704" s="108"/>
      <c r="AC1704" s="113">
        <f t="shared" si="124"/>
        <v>46258</v>
      </c>
      <c r="AD1704" s="114">
        <f t="shared" si="125"/>
        <v>1.3992899999999999E-2</v>
      </c>
      <c r="AF1704" s="115"/>
    </row>
    <row r="1705" spans="10:32" x14ac:dyDescent="0.25">
      <c r="J1705" s="73"/>
      <c r="K1705" s="108"/>
      <c r="AC1705" s="113">
        <f t="shared" si="124"/>
        <v>46259</v>
      </c>
      <c r="AD1705" s="114">
        <f t="shared" si="125"/>
        <v>1.3992899999999999E-2</v>
      </c>
      <c r="AF1705" s="115"/>
    </row>
    <row r="1706" spans="10:32" x14ac:dyDescent="0.25">
      <c r="J1706" s="73"/>
      <c r="K1706" s="108"/>
      <c r="AC1706" s="113">
        <f t="shared" si="124"/>
        <v>46260</v>
      </c>
      <c r="AD1706" s="114">
        <f t="shared" si="125"/>
        <v>1.3992899999999999E-2</v>
      </c>
      <c r="AF1706" s="115"/>
    </row>
    <row r="1707" spans="10:32" x14ac:dyDescent="0.25">
      <c r="J1707" s="73"/>
      <c r="K1707" s="108"/>
      <c r="AC1707" s="113">
        <f t="shared" si="124"/>
        <v>46261</v>
      </c>
      <c r="AD1707" s="114">
        <f t="shared" si="125"/>
        <v>1.39924E-2</v>
      </c>
      <c r="AF1707" s="115"/>
    </row>
    <row r="1708" spans="10:32" x14ac:dyDescent="0.25">
      <c r="J1708" s="73"/>
      <c r="K1708" s="108"/>
      <c r="AC1708" s="113">
        <f t="shared" si="124"/>
        <v>46262</v>
      </c>
      <c r="AD1708" s="114">
        <f t="shared" si="125"/>
        <v>1.39924E-2</v>
      </c>
      <c r="AF1708" s="115"/>
    </row>
    <row r="1709" spans="10:32" x14ac:dyDescent="0.25">
      <c r="J1709" s="73"/>
      <c r="K1709" s="108"/>
      <c r="AC1709" s="113">
        <f t="shared" si="124"/>
        <v>46263</v>
      </c>
      <c r="AD1709" s="114">
        <f t="shared" si="125"/>
        <v>1.39924E-2</v>
      </c>
      <c r="AF1709" s="115"/>
    </row>
    <row r="1710" spans="10:32" x14ac:dyDescent="0.25">
      <c r="J1710" s="73"/>
      <c r="K1710" s="108"/>
      <c r="AC1710" s="113">
        <f t="shared" si="124"/>
        <v>46264</v>
      </c>
      <c r="AD1710" s="114">
        <f t="shared" si="125"/>
        <v>1.39924E-2</v>
      </c>
      <c r="AF1710" s="115"/>
    </row>
    <row r="1711" spans="10:32" x14ac:dyDescent="0.25">
      <c r="J1711" s="73"/>
      <c r="K1711" s="108"/>
      <c r="AC1711" s="113">
        <f t="shared" si="124"/>
        <v>46265</v>
      </c>
      <c r="AD1711" s="114">
        <f t="shared" si="125"/>
        <v>1.39924E-2</v>
      </c>
      <c r="AF1711" s="115"/>
    </row>
    <row r="1712" spans="10:32" x14ac:dyDescent="0.25">
      <c r="J1712" s="73"/>
      <c r="K1712" s="108"/>
      <c r="AC1712" s="113">
        <f t="shared" si="124"/>
        <v>46266</v>
      </c>
      <c r="AD1712" s="114">
        <f t="shared" si="125"/>
        <v>1.39924E-2</v>
      </c>
      <c r="AF1712" s="115"/>
    </row>
    <row r="1713" spans="10:32" x14ac:dyDescent="0.25">
      <c r="J1713" s="73"/>
      <c r="K1713" s="108"/>
      <c r="AC1713" s="113">
        <f t="shared" si="124"/>
        <v>46267</v>
      </c>
      <c r="AD1713" s="114">
        <f t="shared" si="125"/>
        <v>1.39924E-2</v>
      </c>
      <c r="AF1713" s="115"/>
    </row>
    <row r="1714" spans="10:32" x14ac:dyDescent="0.25">
      <c r="J1714" s="73"/>
      <c r="K1714" s="108"/>
      <c r="AC1714" s="113">
        <f t="shared" si="124"/>
        <v>46268</v>
      </c>
      <c r="AD1714" s="114">
        <f t="shared" si="125"/>
        <v>1.39924E-2</v>
      </c>
      <c r="AF1714" s="115"/>
    </row>
    <row r="1715" spans="10:32" x14ac:dyDescent="0.25">
      <c r="J1715" s="73"/>
      <c r="K1715" s="108"/>
      <c r="AC1715" s="113">
        <f t="shared" si="124"/>
        <v>46269</v>
      </c>
      <c r="AD1715" s="114">
        <f t="shared" si="125"/>
        <v>1.39924E-2</v>
      </c>
      <c r="AF1715" s="115"/>
    </row>
    <row r="1716" spans="10:32" x14ac:dyDescent="0.25">
      <c r="J1716" s="73"/>
      <c r="K1716" s="108"/>
      <c r="AC1716" s="113">
        <f t="shared" si="124"/>
        <v>46270</v>
      </c>
      <c r="AD1716" s="114">
        <f t="shared" si="125"/>
        <v>1.39924E-2</v>
      </c>
      <c r="AF1716" s="115"/>
    </row>
    <row r="1717" spans="10:32" x14ac:dyDescent="0.25">
      <c r="J1717" s="73"/>
      <c r="K1717" s="108"/>
      <c r="AC1717" s="113">
        <f t="shared" si="124"/>
        <v>46271</v>
      </c>
      <c r="AD1717" s="114">
        <f t="shared" si="125"/>
        <v>1.39924E-2</v>
      </c>
      <c r="AF1717" s="115"/>
    </row>
    <row r="1718" spans="10:32" x14ac:dyDescent="0.25">
      <c r="J1718" s="73"/>
      <c r="K1718" s="108"/>
      <c r="AC1718" s="113">
        <f t="shared" si="124"/>
        <v>46272</v>
      </c>
      <c r="AD1718" s="114">
        <f t="shared" si="125"/>
        <v>1.39924E-2</v>
      </c>
      <c r="AF1718" s="115"/>
    </row>
    <row r="1719" spans="10:32" x14ac:dyDescent="0.25">
      <c r="J1719" s="73"/>
      <c r="K1719" s="108"/>
      <c r="AC1719" s="113">
        <f t="shared" si="124"/>
        <v>46273</v>
      </c>
      <c r="AD1719" s="114">
        <f t="shared" si="125"/>
        <v>1.39924E-2</v>
      </c>
      <c r="AF1719" s="115"/>
    </row>
    <row r="1720" spans="10:32" x14ac:dyDescent="0.25">
      <c r="J1720" s="73"/>
      <c r="K1720" s="108"/>
      <c r="AC1720" s="113">
        <f t="shared" si="124"/>
        <v>46274</v>
      </c>
      <c r="AD1720" s="114">
        <f t="shared" si="125"/>
        <v>1.39924E-2</v>
      </c>
      <c r="AF1720" s="115"/>
    </row>
    <row r="1721" spans="10:32" x14ac:dyDescent="0.25">
      <c r="J1721" s="73"/>
      <c r="K1721" s="108"/>
      <c r="AC1721" s="113">
        <f t="shared" si="124"/>
        <v>46275</v>
      </c>
      <c r="AD1721" s="114">
        <f t="shared" si="125"/>
        <v>1.39924E-2</v>
      </c>
      <c r="AF1721" s="115"/>
    </row>
    <row r="1722" spans="10:32" x14ac:dyDescent="0.25">
      <c r="J1722" s="73"/>
      <c r="K1722" s="108"/>
      <c r="AC1722" s="113">
        <f t="shared" si="124"/>
        <v>46276</v>
      </c>
      <c r="AD1722" s="114">
        <f t="shared" si="125"/>
        <v>1.39924E-2</v>
      </c>
      <c r="AF1722" s="115"/>
    </row>
    <row r="1723" spans="10:32" x14ac:dyDescent="0.25">
      <c r="J1723" s="73"/>
      <c r="K1723" s="108"/>
      <c r="AC1723" s="113">
        <f t="shared" si="124"/>
        <v>46277</v>
      </c>
      <c r="AD1723" s="114">
        <f t="shared" si="125"/>
        <v>1.39924E-2</v>
      </c>
      <c r="AF1723" s="115"/>
    </row>
    <row r="1724" spans="10:32" x14ac:dyDescent="0.25">
      <c r="J1724" s="73"/>
      <c r="K1724" s="108"/>
      <c r="AC1724" s="113">
        <f t="shared" si="124"/>
        <v>46278</v>
      </c>
      <c r="AD1724" s="114">
        <f t="shared" si="125"/>
        <v>1.39924E-2</v>
      </c>
      <c r="AF1724" s="115"/>
    </row>
    <row r="1725" spans="10:32" x14ac:dyDescent="0.25">
      <c r="J1725" s="73"/>
      <c r="K1725" s="108"/>
      <c r="AC1725" s="113">
        <f t="shared" si="124"/>
        <v>46279</v>
      </c>
      <c r="AD1725" s="114">
        <f t="shared" si="125"/>
        <v>1.39924E-2</v>
      </c>
      <c r="AF1725" s="115"/>
    </row>
    <row r="1726" spans="10:32" x14ac:dyDescent="0.25">
      <c r="J1726" s="73"/>
      <c r="K1726" s="108"/>
      <c r="AC1726" s="113">
        <f t="shared" si="124"/>
        <v>46280</v>
      </c>
      <c r="AD1726" s="114">
        <f t="shared" si="125"/>
        <v>1.39924E-2</v>
      </c>
      <c r="AF1726" s="115"/>
    </row>
    <row r="1727" spans="10:32" x14ac:dyDescent="0.25">
      <c r="J1727" s="73"/>
      <c r="K1727" s="108"/>
      <c r="AC1727" s="113">
        <f t="shared" si="124"/>
        <v>46281</v>
      </c>
      <c r="AD1727" s="114">
        <f t="shared" si="125"/>
        <v>1.39924E-2</v>
      </c>
      <c r="AF1727" s="115"/>
    </row>
    <row r="1728" spans="10:32" x14ac:dyDescent="0.25">
      <c r="J1728" s="73"/>
      <c r="K1728" s="108"/>
      <c r="AC1728" s="113">
        <f t="shared" si="124"/>
        <v>46282</v>
      </c>
      <c r="AD1728" s="114">
        <f t="shared" si="125"/>
        <v>1.39924E-2</v>
      </c>
      <c r="AF1728" s="115"/>
    </row>
    <row r="1729" spans="10:32" x14ac:dyDescent="0.25">
      <c r="J1729" s="73"/>
      <c r="K1729" s="108"/>
      <c r="AC1729" s="113">
        <f t="shared" si="124"/>
        <v>46283</v>
      </c>
      <c r="AD1729" s="114">
        <f t="shared" si="125"/>
        <v>1.39924E-2</v>
      </c>
      <c r="AF1729" s="115"/>
    </row>
    <row r="1730" spans="10:32" x14ac:dyDescent="0.25">
      <c r="J1730" s="73"/>
      <c r="K1730" s="108"/>
      <c r="AC1730" s="113">
        <f t="shared" si="124"/>
        <v>46284</v>
      </c>
      <c r="AD1730" s="114">
        <f t="shared" si="125"/>
        <v>1.39924E-2</v>
      </c>
      <c r="AF1730" s="115"/>
    </row>
    <row r="1731" spans="10:32" x14ac:dyDescent="0.25">
      <c r="J1731" s="73"/>
      <c r="K1731" s="108"/>
      <c r="AC1731" s="113">
        <f t="shared" si="124"/>
        <v>46285</v>
      </c>
      <c r="AD1731" s="114">
        <f t="shared" si="125"/>
        <v>1.39924E-2</v>
      </c>
      <c r="AF1731" s="115"/>
    </row>
    <row r="1732" spans="10:32" x14ac:dyDescent="0.25">
      <c r="J1732" s="73"/>
      <c r="K1732" s="108"/>
      <c r="AC1732" s="113">
        <f t="shared" si="124"/>
        <v>46286</v>
      </c>
      <c r="AD1732" s="114">
        <f t="shared" si="125"/>
        <v>1.39924E-2</v>
      </c>
      <c r="AF1732" s="115"/>
    </row>
    <row r="1733" spans="10:32" x14ac:dyDescent="0.25">
      <c r="J1733" s="73"/>
      <c r="K1733" s="108"/>
      <c r="AC1733" s="113">
        <f t="shared" si="124"/>
        <v>46287</v>
      </c>
      <c r="AD1733" s="114">
        <f t="shared" si="125"/>
        <v>1.39924E-2</v>
      </c>
      <c r="AF1733" s="115"/>
    </row>
    <row r="1734" spans="10:32" x14ac:dyDescent="0.25">
      <c r="J1734" s="73"/>
      <c r="K1734" s="108"/>
      <c r="AC1734" s="113">
        <f t="shared" si="124"/>
        <v>46288</v>
      </c>
      <c r="AD1734" s="114">
        <f t="shared" si="125"/>
        <v>1.39924E-2</v>
      </c>
      <c r="AF1734" s="115"/>
    </row>
    <row r="1735" spans="10:32" x14ac:dyDescent="0.25">
      <c r="J1735" s="73"/>
      <c r="K1735" s="108"/>
      <c r="AC1735" s="113">
        <f t="shared" si="124"/>
        <v>46289</v>
      </c>
      <c r="AD1735" s="114">
        <f t="shared" si="125"/>
        <v>1.39924E-2</v>
      </c>
      <c r="AF1735" s="115"/>
    </row>
    <row r="1736" spans="10:32" x14ac:dyDescent="0.25">
      <c r="J1736" s="73"/>
      <c r="K1736" s="108"/>
      <c r="AC1736" s="113">
        <f t="shared" ref="AC1736:AC1799" si="126">AC1735+1</f>
        <v>46290</v>
      </c>
      <c r="AD1736" s="114">
        <f t="shared" ref="AD1736:AD1799" si="127">_xlfn.IFNA(VLOOKUP(AC1736,J:K,2,FALSE)/100,AD1735)</f>
        <v>1.39924E-2</v>
      </c>
      <c r="AF1736" s="115"/>
    </row>
    <row r="1737" spans="10:32" x14ac:dyDescent="0.25">
      <c r="J1737" s="73"/>
      <c r="K1737" s="108"/>
      <c r="AC1737" s="113">
        <f t="shared" si="126"/>
        <v>46291</v>
      </c>
      <c r="AD1737" s="114">
        <f t="shared" si="127"/>
        <v>1.39924E-2</v>
      </c>
      <c r="AF1737" s="115"/>
    </row>
    <row r="1738" spans="10:32" x14ac:dyDescent="0.25">
      <c r="J1738" s="73"/>
      <c r="K1738" s="108"/>
      <c r="AC1738" s="113">
        <f t="shared" si="126"/>
        <v>46292</v>
      </c>
      <c r="AD1738" s="114">
        <f t="shared" si="127"/>
        <v>1.39924E-2</v>
      </c>
      <c r="AF1738" s="115"/>
    </row>
    <row r="1739" spans="10:32" x14ac:dyDescent="0.25">
      <c r="J1739" s="73"/>
      <c r="K1739" s="108"/>
      <c r="AC1739" s="113">
        <f t="shared" si="126"/>
        <v>46293</v>
      </c>
      <c r="AD1739" s="114">
        <f t="shared" si="127"/>
        <v>1.39924E-2</v>
      </c>
      <c r="AF1739" s="115"/>
    </row>
    <row r="1740" spans="10:32" x14ac:dyDescent="0.25">
      <c r="J1740" s="73"/>
      <c r="K1740" s="108"/>
      <c r="AC1740" s="113">
        <f t="shared" si="126"/>
        <v>46294</v>
      </c>
      <c r="AD1740" s="114">
        <f t="shared" si="127"/>
        <v>1.39924E-2</v>
      </c>
      <c r="AF1740" s="115"/>
    </row>
    <row r="1741" spans="10:32" x14ac:dyDescent="0.25">
      <c r="J1741" s="73"/>
      <c r="K1741" s="108"/>
      <c r="AC1741" s="113">
        <f t="shared" si="126"/>
        <v>46295</v>
      </c>
      <c r="AD1741" s="114">
        <f t="shared" si="127"/>
        <v>1.39924E-2</v>
      </c>
      <c r="AF1741" s="115"/>
    </row>
    <row r="1742" spans="10:32" x14ac:dyDescent="0.25">
      <c r="J1742" s="73"/>
      <c r="K1742" s="108"/>
      <c r="AC1742" s="113">
        <f t="shared" si="126"/>
        <v>46296</v>
      </c>
      <c r="AD1742" s="114">
        <f t="shared" si="127"/>
        <v>1.39924E-2</v>
      </c>
      <c r="AF1742" s="115"/>
    </row>
    <row r="1743" spans="10:32" x14ac:dyDescent="0.25">
      <c r="J1743" s="73"/>
      <c r="K1743" s="108"/>
      <c r="AC1743" s="113">
        <f t="shared" si="126"/>
        <v>46297</v>
      </c>
      <c r="AD1743" s="114">
        <f t="shared" si="127"/>
        <v>1.39924E-2</v>
      </c>
      <c r="AF1743" s="115"/>
    </row>
    <row r="1744" spans="10:32" x14ac:dyDescent="0.25">
      <c r="J1744" s="73"/>
      <c r="K1744" s="108"/>
      <c r="AC1744" s="113">
        <f t="shared" si="126"/>
        <v>46298</v>
      </c>
      <c r="AD1744" s="114">
        <f t="shared" si="127"/>
        <v>1.39924E-2</v>
      </c>
      <c r="AF1744" s="115"/>
    </row>
    <row r="1745" spans="10:32" x14ac:dyDescent="0.25">
      <c r="J1745" s="73"/>
      <c r="K1745" s="108"/>
      <c r="AC1745" s="113">
        <f t="shared" si="126"/>
        <v>46299</v>
      </c>
      <c r="AD1745" s="114">
        <f t="shared" si="127"/>
        <v>1.39924E-2</v>
      </c>
      <c r="AF1745" s="115"/>
    </row>
    <row r="1746" spans="10:32" x14ac:dyDescent="0.25">
      <c r="J1746" s="73"/>
      <c r="K1746" s="108"/>
      <c r="AC1746" s="113">
        <f t="shared" si="126"/>
        <v>46300</v>
      </c>
      <c r="AD1746" s="114">
        <f t="shared" si="127"/>
        <v>1.39924E-2</v>
      </c>
      <c r="AF1746" s="115"/>
    </row>
    <row r="1747" spans="10:32" x14ac:dyDescent="0.25">
      <c r="J1747" s="73"/>
      <c r="K1747" s="108"/>
      <c r="AC1747" s="113">
        <f t="shared" si="126"/>
        <v>46301</v>
      </c>
      <c r="AD1747" s="114">
        <f t="shared" si="127"/>
        <v>1.39924E-2</v>
      </c>
      <c r="AF1747" s="115"/>
    </row>
    <row r="1748" spans="10:32" x14ac:dyDescent="0.25">
      <c r="J1748" s="73"/>
      <c r="K1748" s="108"/>
      <c r="AC1748" s="113">
        <f t="shared" si="126"/>
        <v>46302</v>
      </c>
      <c r="AD1748" s="114">
        <f t="shared" si="127"/>
        <v>1.39924E-2</v>
      </c>
      <c r="AF1748" s="115"/>
    </row>
    <row r="1749" spans="10:32" x14ac:dyDescent="0.25">
      <c r="J1749" s="73"/>
      <c r="K1749" s="108"/>
      <c r="AC1749" s="113">
        <f t="shared" si="126"/>
        <v>46303</v>
      </c>
      <c r="AD1749" s="114">
        <f t="shared" si="127"/>
        <v>1.39924E-2</v>
      </c>
      <c r="AF1749" s="115"/>
    </row>
    <row r="1750" spans="10:32" x14ac:dyDescent="0.25">
      <c r="J1750" s="73"/>
      <c r="K1750" s="108"/>
      <c r="AC1750" s="113">
        <f t="shared" si="126"/>
        <v>46304</v>
      </c>
      <c r="AD1750" s="114">
        <f t="shared" si="127"/>
        <v>1.39924E-2</v>
      </c>
      <c r="AF1750" s="115"/>
    </row>
    <row r="1751" spans="10:32" x14ac:dyDescent="0.25">
      <c r="J1751" s="73"/>
      <c r="K1751" s="108"/>
      <c r="AC1751" s="113">
        <f t="shared" si="126"/>
        <v>46305</v>
      </c>
      <c r="AD1751" s="114">
        <f t="shared" si="127"/>
        <v>1.39924E-2</v>
      </c>
      <c r="AF1751" s="115"/>
    </row>
    <row r="1752" spans="10:32" x14ac:dyDescent="0.25">
      <c r="J1752" s="73"/>
      <c r="K1752" s="108"/>
      <c r="AC1752" s="113">
        <f t="shared" si="126"/>
        <v>46306</v>
      </c>
      <c r="AD1752" s="114">
        <f t="shared" si="127"/>
        <v>1.39924E-2</v>
      </c>
      <c r="AF1752" s="115"/>
    </row>
    <row r="1753" spans="10:32" x14ac:dyDescent="0.25">
      <c r="J1753" s="73"/>
      <c r="K1753" s="108"/>
      <c r="AC1753" s="113">
        <f t="shared" si="126"/>
        <v>46307</v>
      </c>
      <c r="AD1753" s="114">
        <f t="shared" si="127"/>
        <v>1.39924E-2</v>
      </c>
      <c r="AF1753" s="115"/>
    </row>
    <row r="1754" spans="10:32" x14ac:dyDescent="0.25">
      <c r="J1754" s="73"/>
      <c r="K1754" s="108"/>
      <c r="AC1754" s="113">
        <f t="shared" si="126"/>
        <v>46308</v>
      </c>
      <c r="AD1754" s="114">
        <f t="shared" si="127"/>
        <v>1.39924E-2</v>
      </c>
      <c r="AF1754" s="115"/>
    </row>
    <row r="1755" spans="10:32" x14ac:dyDescent="0.25">
      <c r="J1755" s="73"/>
      <c r="K1755" s="108"/>
      <c r="AC1755" s="113">
        <f t="shared" si="126"/>
        <v>46309</v>
      </c>
      <c r="AD1755" s="114">
        <f t="shared" si="127"/>
        <v>1.39924E-2</v>
      </c>
      <c r="AF1755" s="115"/>
    </row>
    <row r="1756" spans="10:32" x14ac:dyDescent="0.25">
      <c r="J1756" s="73"/>
      <c r="K1756" s="108"/>
      <c r="AC1756" s="113">
        <f t="shared" si="126"/>
        <v>46310</v>
      </c>
      <c r="AD1756" s="114">
        <f t="shared" si="127"/>
        <v>1.39924E-2</v>
      </c>
      <c r="AF1756" s="115"/>
    </row>
    <row r="1757" spans="10:32" x14ac:dyDescent="0.25">
      <c r="J1757" s="73"/>
      <c r="K1757" s="108"/>
      <c r="AC1757" s="113">
        <f t="shared" si="126"/>
        <v>46311</v>
      </c>
      <c r="AD1757" s="114">
        <f t="shared" si="127"/>
        <v>1.39924E-2</v>
      </c>
      <c r="AF1757" s="115"/>
    </row>
    <row r="1758" spans="10:32" x14ac:dyDescent="0.25">
      <c r="J1758" s="73"/>
      <c r="K1758" s="108"/>
      <c r="AC1758" s="113">
        <f t="shared" si="126"/>
        <v>46312</v>
      </c>
      <c r="AD1758" s="114">
        <f t="shared" si="127"/>
        <v>1.39924E-2</v>
      </c>
      <c r="AF1758" s="115"/>
    </row>
    <row r="1759" spans="10:32" x14ac:dyDescent="0.25">
      <c r="J1759" s="73"/>
      <c r="K1759" s="108"/>
      <c r="AC1759" s="113">
        <f t="shared" si="126"/>
        <v>46313</v>
      </c>
      <c r="AD1759" s="114">
        <f t="shared" si="127"/>
        <v>1.39924E-2</v>
      </c>
      <c r="AF1759" s="115"/>
    </row>
    <row r="1760" spans="10:32" x14ac:dyDescent="0.25">
      <c r="J1760" s="73"/>
      <c r="K1760" s="108"/>
      <c r="AC1760" s="113">
        <f t="shared" si="126"/>
        <v>46314</v>
      </c>
      <c r="AD1760" s="114">
        <f t="shared" si="127"/>
        <v>1.39924E-2</v>
      </c>
      <c r="AF1760" s="115"/>
    </row>
    <row r="1761" spans="10:32" x14ac:dyDescent="0.25">
      <c r="J1761" s="73"/>
      <c r="K1761" s="108"/>
      <c r="AC1761" s="113">
        <f t="shared" si="126"/>
        <v>46315</v>
      </c>
      <c r="AD1761" s="114">
        <f t="shared" si="127"/>
        <v>1.39924E-2</v>
      </c>
      <c r="AF1761" s="115"/>
    </row>
    <row r="1762" spans="10:32" x14ac:dyDescent="0.25">
      <c r="J1762" s="73"/>
      <c r="K1762" s="108"/>
      <c r="AC1762" s="113">
        <f t="shared" si="126"/>
        <v>46316</v>
      </c>
      <c r="AD1762" s="114">
        <f t="shared" si="127"/>
        <v>1.39924E-2</v>
      </c>
      <c r="AF1762" s="115"/>
    </row>
    <row r="1763" spans="10:32" x14ac:dyDescent="0.25">
      <c r="J1763" s="73"/>
      <c r="K1763" s="108"/>
      <c r="AC1763" s="113">
        <f t="shared" si="126"/>
        <v>46317</v>
      </c>
      <c r="AD1763" s="114">
        <f t="shared" si="127"/>
        <v>1.39924E-2</v>
      </c>
      <c r="AF1763" s="115"/>
    </row>
    <row r="1764" spans="10:32" x14ac:dyDescent="0.25">
      <c r="J1764" s="73"/>
      <c r="K1764" s="108"/>
      <c r="AC1764" s="113">
        <f t="shared" si="126"/>
        <v>46318</v>
      </c>
      <c r="AD1764" s="114">
        <f t="shared" si="127"/>
        <v>1.39924E-2</v>
      </c>
      <c r="AF1764" s="115"/>
    </row>
    <row r="1765" spans="10:32" x14ac:dyDescent="0.25">
      <c r="J1765" s="73"/>
      <c r="K1765" s="108"/>
      <c r="AC1765" s="113">
        <f t="shared" si="126"/>
        <v>46319</v>
      </c>
      <c r="AD1765" s="114">
        <f t="shared" si="127"/>
        <v>1.39924E-2</v>
      </c>
      <c r="AF1765" s="115"/>
    </row>
    <row r="1766" spans="10:32" x14ac:dyDescent="0.25">
      <c r="J1766" s="73"/>
      <c r="K1766" s="108"/>
      <c r="AC1766" s="113">
        <f t="shared" si="126"/>
        <v>46320</v>
      </c>
      <c r="AD1766" s="114">
        <f t="shared" si="127"/>
        <v>1.39924E-2</v>
      </c>
      <c r="AF1766" s="115"/>
    </row>
    <row r="1767" spans="10:32" x14ac:dyDescent="0.25">
      <c r="J1767" s="73"/>
      <c r="K1767" s="108"/>
      <c r="AC1767" s="113">
        <f t="shared" si="126"/>
        <v>46321</v>
      </c>
      <c r="AD1767" s="114">
        <f t="shared" si="127"/>
        <v>1.39924E-2</v>
      </c>
      <c r="AF1767" s="115"/>
    </row>
    <row r="1768" spans="10:32" x14ac:dyDescent="0.25">
      <c r="J1768" s="73"/>
      <c r="K1768" s="108"/>
      <c r="AC1768" s="113">
        <f t="shared" si="126"/>
        <v>46322</v>
      </c>
      <c r="AD1768" s="114">
        <f t="shared" si="127"/>
        <v>1.39924E-2</v>
      </c>
      <c r="AF1768" s="115"/>
    </row>
    <row r="1769" spans="10:32" x14ac:dyDescent="0.25">
      <c r="J1769" s="73"/>
      <c r="K1769" s="108"/>
      <c r="AC1769" s="113">
        <f t="shared" si="126"/>
        <v>46323</v>
      </c>
      <c r="AD1769" s="114">
        <f t="shared" si="127"/>
        <v>1.3992599999999999E-2</v>
      </c>
      <c r="AF1769" s="115"/>
    </row>
    <row r="1770" spans="10:32" x14ac:dyDescent="0.25">
      <c r="J1770" s="73"/>
      <c r="K1770" s="108"/>
      <c r="AC1770" s="113">
        <f t="shared" si="126"/>
        <v>46324</v>
      </c>
      <c r="AD1770" s="114">
        <f t="shared" si="127"/>
        <v>1.3992599999999999E-2</v>
      </c>
      <c r="AF1770" s="115"/>
    </row>
    <row r="1771" spans="10:32" x14ac:dyDescent="0.25">
      <c r="J1771" s="73"/>
      <c r="K1771" s="108"/>
      <c r="AC1771" s="113">
        <f t="shared" si="126"/>
        <v>46325</v>
      </c>
      <c r="AD1771" s="114">
        <f t="shared" si="127"/>
        <v>1.3992599999999999E-2</v>
      </c>
      <c r="AF1771" s="115"/>
    </row>
    <row r="1772" spans="10:32" x14ac:dyDescent="0.25">
      <c r="J1772" s="73"/>
      <c r="K1772" s="108"/>
      <c r="AC1772" s="113">
        <f t="shared" si="126"/>
        <v>46326</v>
      </c>
      <c r="AD1772" s="114">
        <f t="shared" si="127"/>
        <v>1.3992599999999999E-2</v>
      </c>
      <c r="AF1772" s="115"/>
    </row>
    <row r="1773" spans="10:32" x14ac:dyDescent="0.25">
      <c r="J1773" s="73"/>
      <c r="K1773" s="108"/>
      <c r="AC1773" s="113">
        <f t="shared" si="126"/>
        <v>46327</v>
      </c>
      <c r="AD1773" s="114">
        <f t="shared" si="127"/>
        <v>1.3992599999999999E-2</v>
      </c>
      <c r="AF1773" s="115"/>
    </row>
    <row r="1774" spans="10:32" x14ac:dyDescent="0.25">
      <c r="J1774" s="73"/>
      <c r="K1774" s="108"/>
      <c r="AC1774" s="113">
        <f t="shared" si="126"/>
        <v>46328</v>
      </c>
      <c r="AD1774" s="114">
        <f t="shared" si="127"/>
        <v>1.3992599999999999E-2</v>
      </c>
      <c r="AF1774" s="115"/>
    </row>
    <row r="1775" spans="10:32" x14ac:dyDescent="0.25">
      <c r="J1775" s="73"/>
      <c r="K1775" s="108"/>
      <c r="AC1775" s="113">
        <f t="shared" si="126"/>
        <v>46329</v>
      </c>
      <c r="AD1775" s="114">
        <f t="shared" si="127"/>
        <v>1.3992599999999999E-2</v>
      </c>
      <c r="AF1775" s="115"/>
    </row>
    <row r="1776" spans="10:32" x14ac:dyDescent="0.25">
      <c r="J1776" s="73"/>
      <c r="K1776" s="108"/>
      <c r="AC1776" s="113">
        <f t="shared" si="126"/>
        <v>46330</v>
      </c>
      <c r="AD1776" s="114">
        <f t="shared" si="127"/>
        <v>1.3992599999999999E-2</v>
      </c>
      <c r="AF1776" s="115"/>
    </row>
    <row r="1777" spans="10:32" x14ac:dyDescent="0.25">
      <c r="J1777" s="73"/>
      <c r="K1777" s="108"/>
      <c r="AC1777" s="113">
        <f t="shared" si="126"/>
        <v>46331</v>
      </c>
      <c r="AD1777" s="114">
        <f t="shared" si="127"/>
        <v>1.3992599999999999E-2</v>
      </c>
      <c r="AF1777" s="115"/>
    </row>
    <row r="1778" spans="10:32" x14ac:dyDescent="0.25">
      <c r="J1778" s="73"/>
      <c r="K1778" s="108"/>
      <c r="AC1778" s="113">
        <f t="shared" si="126"/>
        <v>46332</v>
      </c>
      <c r="AD1778" s="114">
        <f t="shared" si="127"/>
        <v>1.3992599999999999E-2</v>
      </c>
      <c r="AF1778" s="115"/>
    </row>
    <row r="1779" spans="10:32" x14ac:dyDescent="0.25">
      <c r="J1779" s="73"/>
      <c r="K1779" s="108"/>
      <c r="AC1779" s="113">
        <f t="shared" si="126"/>
        <v>46333</v>
      </c>
      <c r="AD1779" s="114">
        <f t="shared" si="127"/>
        <v>1.3992599999999999E-2</v>
      </c>
      <c r="AF1779" s="115"/>
    </row>
    <row r="1780" spans="10:32" x14ac:dyDescent="0.25">
      <c r="J1780" s="73"/>
      <c r="K1780" s="108"/>
      <c r="AC1780" s="113">
        <f t="shared" si="126"/>
        <v>46334</v>
      </c>
      <c r="AD1780" s="114">
        <f t="shared" si="127"/>
        <v>1.3992599999999999E-2</v>
      </c>
      <c r="AF1780" s="115"/>
    </row>
    <row r="1781" spans="10:32" x14ac:dyDescent="0.25">
      <c r="J1781" s="73"/>
      <c r="K1781" s="108"/>
      <c r="AC1781" s="113">
        <f t="shared" si="126"/>
        <v>46335</v>
      </c>
      <c r="AD1781" s="114">
        <f t="shared" si="127"/>
        <v>1.3992599999999999E-2</v>
      </c>
      <c r="AF1781" s="115"/>
    </row>
    <row r="1782" spans="10:32" x14ac:dyDescent="0.25">
      <c r="J1782" s="73"/>
      <c r="K1782" s="108"/>
      <c r="AC1782" s="113">
        <f t="shared" si="126"/>
        <v>46336</v>
      </c>
      <c r="AD1782" s="114">
        <f t="shared" si="127"/>
        <v>1.3992599999999999E-2</v>
      </c>
      <c r="AF1782" s="115"/>
    </row>
    <row r="1783" spans="10:32" x14ac:dyDescent="0.25">
      <c r="J1783" s="73"/>
      <c r="K1783" s="108"/>
      <c r="AC1783" s="113">
        <f t="shared" si="126"/>
        <v>46337</v>
      </c>
      <c r="AD1783" s="114">
        <f t="shared" si="127"/>
        <v>1.3992599999999999E-2</v>
      </c>
      <c r="AF1783" s="115"/>
    </row>
    <row r="1784" spans="10:32" x14ac:dyDescent="0.25">
      <c r="J1784" s="73"/>
      <c r="K1784" s="108"/>
      <c r="AC1784" s="113">
        <f t="shared" si="126"/>
        <v>46338</v>
      </c>
      <c r="AD1784" s="114">
        <f t="shared" si="127"/>
        <v>1.3992599999999999E-2</v>
      </c>
      <c r="AF1784" s="115"/>
    </row>
    <row r="1785" spans="10:32" x14ac:dyDescent="0.25">
      <c r="J1785" s="73"/>
      <c r="K1785" s="108"/>
      <c r="AC1785" s="113">
        <f t="shared" si="126"/>
        <v>46339</v>
      </c>
      <c r="AD1785" s="114">
        <f t="shared" si="127"/>
        <v>1.3992599999999999E-2</v>
      </c>
      <c r="AF1785" s="115"/>
    </row>
    <row r="1786" spans="10:32" x14ac:dyDescent="0.25">
      <c r="J1786" s="73"/>
      <c r="K1786" s="108"/>
      <c r="AC1786" s="113">
        <f t="shared" si="126"/>
        <v>46340</v>
      </c>
      <c r="AD1786" s="114">
        <f t="shared" si="127"/>
        <v>1.3992599999999999E-2</v>
      </c>
      <c r="AF1786" s="115"/>
    </row>
    <row r="1787" spans="10:32" x14ac:dyDescent="0.25">
      <c r="J1787" s="73"/>
      <c r="K1787" s="108"/>
      <c r="AC1787" s="113">
        <f t="shared" si="126"/>
        <v>46341</v>
      </c>
      <c r="AD1787" s="114">
        <f t="shared" si="127"/>
        <v>1.3992599999999999E-2</v>
      </c>
      <c r="AF1787" s="115"/>
    </row>
    <row r="1788" spans="10:32" x14ac:dyDescent="0.25">
      <c r="J1788" s="73"/>
      <c r="K1788" s="108"/>
      <c r="AC1788" s="113">
        <f t="shared" si="126"/>
        <v>46342</v>
      </c>
      <c r="AD1788" s="114">
        <f t="shared" si="127"/>
        <v>1.3992599999999999E-2</v>
      </c>
      <c r="AF1788" s="115"/>
    </row>
    <row r="1789" spans="10:32" x14ac:dyDescent="0.25">
      <c r="J1789" s="73"/>
      <c r="K1789" s="108"/>
      <c r="AC1789" s="113">
        <f t="shared" si="126"/>
        <v>46343</v>
      </c>
      <c r="AD1789" s="114">
        <f t="shared" si="127"/>
        <v>1.3992599999999999E-2</v>
      </c>
      <c r="AF1789" s="115"/>
    </row>
    <row r="1790" spans="10:32" x14ac:dyDescent="0.25">
      <c r="J1790" s="73"/>
      <c r="K1790" s="108"/>
      <c r="AC1790" s="113">
        <f t="shared" si="126"/>
        <v>46344</v>
      </c>
      <c r="AD1790" s="114">
        <f t="shared" si="127"/>
        <v>1.3992599999999999E-2</v>
      </c>
      <c r="AF1790" s="115"/>
    </row>
    <row r="1791" spans="10:32" x14ac:dyDescent="0.25">
      <c r="J1791" s="73"/>
      <c r="K1791" s="108"/>
      <c r="AC1791" s="113">
        <f t="shared" si="126"/>
        <v>46345</v>
      </c>
      <c r="AD1791" s="114">
        <f t="shared" si="127"/>
        <v>1.3992599999999999E-2</v>
      </c>
      <c r="AF1791" s="115"/>
    </row>
    <row r="1792" spans="10:32" x14ac:dyDescent="0.25">
      <c r="J1792" s="73"/>
      <c r="K1792" s="108"/>
      <c r="AC1792" s="113">
        <f t="shared" si="126"/>
        <v>46346</v>
      </c>
      <c r="AD1792" s="114">
        <f t="shared" si="127"/>
        <v>1.3992599999999999E-2</v>
      </c>
      <c r="AF1792" s="115"/>
    </row>
    <row r="1793" spans="10:32" x14ac:dyDescent="0.25">
      <c r="J1793" s="73"/>
      <c r="K1793" s="108"/>
      <c r="AC1793" s="113">
        <f t="shared" si="126"/>
        <v>46347</v>
      </c>
      <c r="AD1793" s="114">
        <f t="shared" si="127"/>
        <v>1.3992599999999999E-2</v>
      </c>
      <c r="AF1793" s="115"/>
    </row>
    <row r="1794" spans="10:32" x14ac:dyDescent="0.25">
      <c r="J1794" s="73"/>
      <c r="K1794" s="108"/>
      <c r="AC1794" s="113">
        <f t="shared" si="126"/>
        <v>46348</v>
      </c>
      <c r="AD1794" s="114">
        <f t="shared" si="127"/>
        <v>1.3992599999999999E-2</v>
      </c>
      <c r="AF1794" s="115"/>
    </row>
    <row r="1795" spans="10:32" x14ac:dyDescent="0.25">
      <c r="J1795" s="73"/>
      <c r="K1795" s="108"/>
      <c r="AC1795" s="113">
        <f t="shared" si="126"/>
        <v>46349</v>
      </c>
      <c r="AD1795" s="114">
        <f t="shared" si="127"/>
        <v>1.3992599999999999E-2</v>
      </c>
      <c r="AF1795" s="115"/>
    </row>
    <row r="1796" spans="10:32" x14ac:dyDescent="0.25">
      <c r="J1796" s="73"/>
      <c r="K1796" s="108"/>
      <c r="AC1796" s="113">
        <f t="shared" si="126"/>
        <v>46350</v>
      </c>
      <c r="AD1796" s="114">
        <f t="shared" si="127"/>
        <v>1.3992599999999999E-2</v>
      </c>
      <c r="AF1796" s="115"/>
    </row>
    <row r="1797" spans="10:32" x14ac:dyDescent="0.25">
      <c r="J1797" s="73"/>
      <c r="K1797" s="108"/>
      <c r="AC1797" s="113">
        <f t="shared" si="126"/>
        <v>46351</v>
      </c>
      <c r="AD1797" s="114">
        <f t="shared" si="127"/>
        <v>1.3992599999999999E-2</v>
      </c>
      <c r="AF1797" s="115"/>
    </row>
    <row r="1798" spans="10:32" x14ac:dyDescent="0.25">
      <c r="J1798" s="73"/>
      <c r="K1798" s="108"/>
      <c r="AC1798" s="113">
        <f t="shared" si="126"/>
        <v>46352</v>
      </c>
      <c r="AD1798" s="114">
        <f t="shared" si="127"/>
        <v>1.3992599999999999E-2</v>
      </c>
      <c r="AF1798" s="115"/>
    </row>
    <row r="1799" spans="10:32" x14ac:dyDescent="0.25">
      <c r="J1799" s="73"/>
      <c r="K1799" s="108"/>
      <c r="AC1799" s="113">
        <f t="shared" si="126"/>
        <v>46353</v>
      </c>
      <c r="AD1799" s="114">
        <f t="shared" si="127"/>
        <v>1.3992599999999999E-2</v>
      </c>
      <c r="AF1799" s="115"/>
    </row>
    <row r="1800" spans="10:32" x14ac:dyDescent="0.25">
      <c r="J1800" s="73"/>
      <c r="K1800" s="108"/>
      <c r="AC1800" s="113">
        <f t="shared" ref="AC1800:AC1863" si="128">AC1799+1</f>
        <v>46354</v>
      </c>
      <c r="AD1800" s="114">
        <f t="shared" ref="AD1800:AD1863" si="129">_xlfn.IFNA(VLOOKUP(AC1800,J:K,2,FALSE)/100,AD1799)</f>
        <v>1.3992599999999999E-2</v>
      </c>
      <c r="AF1800" s="115"/>
    </row>
    <row r="1801" spans="10:32" x14ac:dyDescent="0.25">
      <c r="J1801" s="73"/>
      <c r="K1801" s="108"/>
      <c r="AC1801" s="113">
        <f t="shared" si="128"/>
        <v>46355</v>
      </c>
      <c r="AD1801" s="114">
        <f t="shared" si="129"/>
        <v>1.3992599999999999E-2</v>
      </c>
      <c r="AF1801" s="115"/>
    </row>
    <row r="1802" spans="10:32" x14ac:dyDescent="0.25">
      <c r="J1802" s="73"/>
      <c r="K1802" s="108"/>
      <c r="AC1802" s="113">
        <f t="shared" si="128"/>
        <v>46356</v>
      </c>
      <c r="AD1802" s="114">
        <f t="shared" si="129"/>
        <v>1.3992599999999999E-2</v>
      </c>
      <c r="AF1802" s="115"/>
    </row>
    <row r="1803" spans="10:32" x14ac:dyDescent="0.25">
      <c r="J1803" s="73"/>
      <c r="K1803" s="108"/>
      <c r="AC1803" s="113">
        <f t="shared" si="128"/>
        <v>46357</v>
      </c>
      <c r="AD1803" s="114">
        <f t="shared" si="129"/>
        <v>1.3992599999999999E-2</v>
      </c>
      <c r="AF1803" s="115"/>
    </row>
    <row r="1804" spans="10:32" x14ac:dyDescent="0.25">
      <c r="J1804" s="73"/>
      <c r="K1804" s="108"/>
      <c r="AC1804" s="113">
        <f t="shared" si="128"/>
        <v>46358</v>
      </c>
      <c r="AD1804" s="114">
        <f t="shared" si="129"/>
        <v>1.3992599999999999E-2</v>
      </c>
      <c r="AF1804" s="115"/>
    </row>
    <row r="1805" spans="10:32" x14ac:dyDescent="0.25">
      <c r="J1805" s="73"/>
      <c r="K1805" s="108"/>
      <c r="AC1805" s="113">
        <f t="shared" si="128"/>
        <v>46359</v>
      </c>
      <c r="AD1805" s="114">
        <f t="shared" si="129"/>
        <v>1.3992599999999999E-2</v>
      </c>
      <c r="AF1805" s="115"/>
    </row>
    <row r="1806" spans="10:32" x14ac:dyDescent="0.25">
      <c r="J1806" s="73"/>
      <c r="K1806" s="108"/>
      <c r="AC1806" s="113">
        <f t="shared" si="128"/>
        <v>46360</v>
      </c>
      <c r="AD1806" s="114">
        <f t="shared" si="129"/>
        <v>1.3992599999999999E-2</v>
      </c>
      <c r="AF1806" s="115"/>
    </row>
    <row r="1807" spans="10:32" x14ac:dyDescent="0.25">
      <c r="J1807" s="73"/>
      <c r="K1807" s="108"/>
      <c r="AC1807" s="113">
        <f t="shared" si="128"/>
        <v>46361</v>
      </c>
      <c r="AD1807" s="114">
        <f t="shared" si="129"/>
        <v>1.3992599999999999E-2</v>
      </c>
      <c r="AF1807" s="115"/>
    </row>
    <row r="1808" spans="10:32" x14ac:dyDescent="0.25">
      <c r="J1808" s="73"/>
      <c r="K1808" s="108"/>
      <c r="AC1808" s="113">
        <f t="shared" si="128"/>
        <v>46362</v>
      </c>
      <c r="AD1808" s="114">
        <f t="shared" si="129"/>
        <v>1.3992599999999999E-2</v>
      </c>
      <c r="AF1808" s="115"/>
    </row>
    <row r="1809" spans="10:32" x14ac:dyDescent="0.25">
      <c r="J1809" s="73"/>
      <c r="K1809" s="108"/>
      <c r="AC1809" s="113">
        <f t="shared" si="128"/>
        <v>46363</v>
      </c>
      <c r="AD1809" s="114">
        <f t="shared" si="129"/>
        <v>1.3992599999999999E-2</v>
      </c>
      <c r="AF1809" s="115"/>
    </row>
    <row r="1810" spans="10:32" x14ac:dyDescent="0.25">
      <c r="J1810" s="73"/>
      <c r="K1810" s="108"/>
      <c r="AC1810" s="113">
        <f t="shared" si="128"/>
        <v>46364</v>
      </c>
      <c r="AD1810" s="114">
        <f t="shared" si="129"/>
        <v>1.3992599999999999E-2</v>
      </c>
      <c r="AF1810" s="115"/>
    </row>
    <row r="1811" spans="10:32" x14ac:dyDescent="0.25">
      <c r="J1811" s="73"/>
      <c r="K1811" s="108"/>
      <c r="AC1811" s="113">
        <f t="shared" si="128"/>
        <v>46365</v>
      </c>
      <c r="AD1811" s="114">
        <f t="shared" si="129"/>
        <v>1.3992599999999999E-2</v>
      </c>
      <c r="AF1811" s="115"/>
    </row>
    <row r="1812" spans="10:32" x14ac:dyDescent="0.25">
      <c r="J1812" s="73"/>
      <c r="K1812" s="108"/>
      <c r="AC1812" s="113">
        <f t="shared" si="128"/>
        <v>46366</v>
      </c>
      <c r="AD1812" s="114">
        <f t="shared" si="129"/>
        <v>1.3992599999999999E-2</v>
      </c>
      <c r="AF1812" s="115"/>
    </row>
    <row r="1813" spans="10:32" x14ac:dyDescent="0.25">
      <c r="J1813" s="73"/>
      <c r="K1813" s="108"/>
      <c r="AC1813" s="113">
        <f t="shared" si="128"/>
        <v>46367</v>
      </c>
      <c r="AD1813" s="114">
        <f t="shared" si="129"/>
        <v>1.3992599999999999E-2</v>
      </c>
      <c r="AF1813" s="115"/>
    </row>
    <row r="1814" spans="10:32" x14ac:dyDescent="0.25">
      <c r="J1814" s="73"/>
      <c r="K1814" s="108"/>
      <c r="AC1814" s="113">
        <f t="shared" si="128"/>
        <v>46368</v>
      </c>
      <c r="AD1814" s="114">
        <f t="shared" si="129"/>
        <v>1.3992599999999999E-2</v>
      </c>
      <c r="AF1814" s="115"/>
    </row>
    <row r="1815" spans="10:32" x14ac:dyDescent="0.25">
      <c r="J1815" s="73"/>
      <c r="K1815" s="108"/>
      <c r="AC1815" s="113">
        <f t="shared" si="128"/>
        <v>46369</v>
      </c>
      <c r="AD1815" s="114">
        <f t="shared" si="129"/>
        <v>1.3992599999999999E-2</v>
      </c>
      <c r="AF1815" s="115"/>
    </row>
    <row r="1816" spans="10:32" x14ac:dyDescent="0.25">
      <c r="J1816" s="73"/>
      <c r="K1816" s="108"/>
      <c r="AC1816" s="113">
        <f t="shared" si="128"/>
        <v>46370</v>
      </c>
      <c r="AD1816" s="114">
        <f t="shared" si="129"/>
        <v>1.3992599999999999E-2</v>
      </c>
      <c r="AF1816" s="115"/>
    </row>
    <row r="1817" spans="10:32" x14ac:dyDescent="0.25">
      <c r="J1817" s="73"/>
      <c r="K1817" s="108"/>
      <c r="AC1817" s="113">
        <f t="shared" si="128"/>
        <v>46371</v>
      </c>
      <c r="AD1817" s="114">
        <f t="shared" si="129"/>
        <v>1.3992599999999999E-2</v>
      </c>
      <c r="AF1817" s="115"/>
    </row>
    <row r="1818" spans="10:32" x14ac:dyDescent="0.25">
      <c r="J1818" s="73"/>
      <c r="K1818" s="108"/>
      <c r="AC1818" s="113">
        <f t="shared" si="128"/>
        <v>46372</v>
      </c>
      <c r="AD1818" s="114">
        <f t="shared" si="129"/>
        <v>1.3992599999999999E-2</v>
      </c>
      <c r="AF1818" s="115"/>
    </row>
    <row r="1819" spans="10:32" x14ac:dyDescent="0.25">
      <c r="J1819" s="73"/>
      <c r="K1819" s="108"/>
      <c r="AC1819" s="113">
        <f t="shared" si="128"/>
        <v>46373</v>
      </c>
      <c r="AD1819" s="114">
        <f t="shared" si="129"/>
        <v>1.3992599999999999E-2</v>
      </c>
      <c r="AF1819" s="115"/>
    </row>
    <row r="1820" spans="10:32" x14ac:dyDescent="0.25">
      <c r="J1820" s="73"/>
      <c r="K1820" s="108"/>
      <c r="AC1820" s="113">
        <f t="shared" si="128"/>
        <v>46374</v>
      </c>
      <c r="AD1820" s="114">
        <f t="shared" si="129"/>
        <v>1.3992599999999999E-2</v>
      </c>
      <c r="AF1820" s="115"/>
    </row>
    <row r="1821" spans="10:32" x14ac:dyDescent="0.25">
      <c r="J1821" s="73"/>
      <c r="K1821" s="108"/>
      <c r="AC1821" s="113">
        <f t="shared" si="128"/>
        <v>46375</v>
      </c>
      <c r="AD1821" s="114">
        <f t="shared" si="129"/>
        <v>1.3992599999999999E-2</v>
      </c>
      <c r="AF1821" s="115"/>
    </row>
    <row r="1822" spans="10:32" x14ac:dyDescent="0.25">
      <c r="J1822" s="73"/>
      <c r="K1822" s="108"/>
      <c r="AC1822" s="113">
        <f t="shared" si="128"/>
        <v>46376</v>
      </c>
      <c r="AD1822" s="114">
        <f t="shared" si="129"/>
        <v>1.3992599999999999E-2</v>
      </c>
      <c r="AF1822" s="115"/>
    </row>
    <row r="1823" spans="10:32" x14ac:dyDescent="0.25">
      <c r="J1823" s="73"/>
      <c r="K1823" s="108"/>
      <c r="AC1823" s="113">
        <f t="shared" si="128"/>
        <v>46377</v>
      </c>
      <c r="AD1823" s="114">
        <f t="shared" si="129"/>
        <v>1.3992599999999999E-2</v>
      </c>
      <c r="AF1823" s="115"/>
    </row>
    <row r="1824" spans="10:32" x14ac:dyDescent="0.25">
      <c r="J1824" s="73"/>
      <c r="K1824" s="108"/>
      <c r="AC1824" s="113">
        <f t="shared" si="128"/>
        <v>46378</v>
      </c>
      <c r="AD1824" s="114">
        <f t="shared" si="129"/>
        <v>1.3992599999999999E-2</v>
      </c>
      <c r="AF1824" s="115"/>
    </row>
    <row r="1825" spans="10:32" x14ac:dyDescent="0.25">
      <c r="J1825" s="73"/>
      <c r="K1825" s="108"/>
      <c r="AC1825" s="113">
        <f t="shared" si="128"/>
        <v>46379</v>
      </c>
      <c r="AD1825" s="114">
        <f t="shared" si="129"/>
        <v>1.3992599999999999E-2</v>
      </c>
      <c r="AF1825" s="115"/>
    </row>
    <row r="1826" spans="10:32" x14ac:dyDescent="0.25">
      <c r="J1826" s="73"/>
      <c r="K1826" s="108"/>
      <c r="AC1826" s="113">
        <f t="shared" si="128"/>
        <v>46380</v>
      </c>
      <c r="AD1826" s="114">
        <f t="shared" si="129"/>
        <v>1.3992599999999999E-2</v>
      </c>
      <c r="AF1826" s="115"/>
    </row>
    <row r="1827" spans="10:32" x14ac:dyDescent="0.25">
      <c r="J1827" s="73"/>
      <c r="K1827" s="108"/>
      <c r="AC1827" s="113">
        <f t="shared" si="128"/>
        <v>46381</v>
      </c>
      <c r="AD1827" s="114">
        <f t="shared" si="129"/>
        <v>1.3992599999999999E-2</v>
      </c>
      <c r="AF1827" s="115"/>
    </row>
    <row r="1828" spans="10:32" x14ac:dyDescent="0.25">
      <c r="J1828" s="73"/>
      <c r="K1828" s="108"/>
      <c r="AC1828" s="113">
        <f t="shared" si="128"/>
        <v>46382</v>
      </c>
      <c r="AD1828" s="114">
        <f t="shared" si="129"/>
        <v>1.3992599999999999E-2</v>
      </c>
      <c r="AF1828" s="115"/>
    </row>
    <row r="1829" spans="10:32" x14ac:dyDescent="0.25">
      <c r="J1829" s="73"/>
      <c r="K1829" s="108"/>
      <c r="AC1829" s="113">
        <f t="shared" si="128"/>
        <v>46383</v>
      </c>
      <c r="AD1829" s="114">
        <f t="shared" si="129"/>
        <v>1.3992599999999999E-2</v>
      </c>
      <c r="AF1829" s="115"/>
    </row>
    <row r="1830" spans="10:32" x14ac:dyDescent="0.25">
      <c r="J1830" s="73"/>
      <c r="K1830" s="108"/>
      <c r="AC1830" s="113">
        <f t="shared" si="128"/>
        <v>46384</v>
      </c>
      <c r="AD1830" s="114">
        <f t="shared" si="129"/>
        <v>1.44093E-2</v>
      </c>
      <c r="AF1830" s="115"/>
    </row>
    <row r="1831" spans="10:32" x14ac:dyDescent="0.25">
      <c r="J1831" s="73"/>
      <c r="K1831" s="108"/>
      <c r="AC1831" s="113">
        <f t="shared" si="128"/>
        <v>46385</v>
      </c>
      <c r="AD1831" s="114">
        <f t="shared" si="129"/>
        <v>1.44093E-2</v>
      </c>
      <c r="AF1831" s="115"/>
    </row>
    <row r="1832" spans="10:32" x14ac:dyDescent="0.25">
      <c r="J1832" s="73"/>
      <c r="K1832" s="108"/>
      <c r="AC1832" s="113">
        <f t="shared" si="128"/>
        <v>46386</v>
      </c>
      <c r="AD1832" s="114">
        <f t="shared" si="129"/>
        <v>1.44093E-2</v>
      </c>
      <c r="AF1832" s="115"/>
    </row>
    <row r="1833" spans="10:32" x14ac:dyDescent="0.25">
      <c r="J1833" s="73"/>
      <c r="K1833" s="108"/>
      <c r="AC1833" s="113">
        <f t="shared" si="128"/>
        <v>46387</v>
      </c>
      <c r="AD1833" s="114">
        <f t="shared" si="129"/>
        <v>1.44093E-2</v>
      </c>
      <c r="AF1833" s="115"/>
    </row>
    <row r="1834" spans="10:32" x14ac:dyDescent="0.25">
      <c r="J1834" s="73"/>
      <c r="K1834" s="108"/>
      <c r="AC1834" s="113">
        <f t="shared" si="128"/>
        <v>46388</v>
      </c>
      <c r="AD1834" s="114">
        <f t="shared" si="129"/>
        <v>1.44093E-2</v>
      </c>
      <c r="AF1834" s="115"/>
    </row>
    <row r="1835" spans="10:32" x14ac:dyDescent="0.25">
      <c r="J1835" s="73"/>
      <c r="K1835" s="108"/>
      <c r="AC1835" s="113">
        <f t="shared" si="128"/>
        <v>46389</v>
      </c>
      <c r="AD1835" s="114">
        <f t="shared" si="129"/>
        <v>1.44093E-2</v>
      </c>
      <c r="AF1835" s="115"/>
    </row>
    <row r="1836" spans="10:32" x14ac:dyDescent="0.25">
      <c r="J1836" s="73"/>
      <c r="K1836" s="108"/>
      <c r="AC1836" s="113">
        <f t="shared" si="128"/>
        <v>46390</v>
      </c>
      <c r="AD1836" s="114">
        <f t="shared" si="129"/>
        <v>1.44093E-2</v>
      </c>
      <c r="AF1836" s="115"/>
    </row>
    <row r="1837" spans="10:32" x14ac:dyDescent="0.25">
      <c r="J1837" s="73"/>
      <c r="K1837" s="108"/>
      <c r="AC1837" s="113">
        <f t="shared" si="128"/>
        <v>46391</v>
      </c>
      <c r="AD1837" s="114">
        <f t="shared" si="129"/>
        <v>1.44093E-2</v>
      </c>
      <c r="AF1837" s="115"/>
    </row>
    <row r="1838" spans="10:32" x14ac:dyDescent="0.25">
      <c r="J1838" s="73"/>
      <c r="K1838" s="108"/>
      <c r="AC1838" s="113">
        <f t="shared" si="128"/>
        <v>46392</v>
      </c>
      <c r="AD1838" s="114">
        <f t="shared" si="129"/>
        <v>1.44093E-2</v>
      </c>
      <c r="AF1838" s="115"/>
    </row>
    <row r="1839" spans="10:32" x14ac:dyDescent="0.25">
      <c r="J1839" s="73"/>
      <c r="K1839" s="108"/>
      <c r="AC1839" s="113">
        <f t="shared" si="128"/>
        <v>46393</v>
      </c>
      <c r="AD1839" s="114">
        <f t="shared" si="129"/>
        <v>1.44093E-2</v>
      </c>
      <c r="AF1839" s="115"/>
    </row>
    <row r="1840" spans="10:32" x14ac:dyDescent="0.25">
      <c r="J1840" s="73"/>
      <c r="K1840" s="108"/>
      <c r="AC1840" s="113">
        <f t="shared" si="128"/>
        <v>46394</v>
      </c>
      <c r="AD1840" s="114">
        <f t="shared" si="129"/>
        <v>1.44093E-2</v>
      </c>
      <c r="AF1840" s="115"/>
    </row>
    <row r="1841" spans="10:32" x14ac:dyDescent="0.25">
      <c r="J1841" s="73"/>
      <c r="K1841" s="108"/>
      <c r="AC1841" s="113">
        <f t="shared" si="128"/>
        <v>46395</v>
      </c>
      <c r="AD1841" s="114">
        <f t="shared" si="129"/>
        <v>1.44093E-2</v>
      </c>
      <c r="AF1841" s="115"/>
    </row>
    <row r="1842" spans="10:32" x14ac:dyDescent="0.25">
      <c r="J1842" s="73"/>
      <c r="K1842" s="108"/>
      <c r="AC1842" s="113">
        <f t="shared" si="128"/>
        <v>46396</v>
      </c>
      <c r="AD1842" s="114">
        <f t="shared" si="129"/>
        <v>1.44093E-2</v>
      </c>
      <c r="AF1842" s="115"/>
    </row>
    <row r="1843" spans="10:32" x14ac:dyDescent="0.25">
      <c r="J1843" s="73"/>
      <c r="K1843" s="108"/>
      <c r="AC1843" s="113">
        <f t="shared" si="128"/>
        <v>46397</v>
      </c>
      <c r="AD1843" s="114">
        <f t="shared" si="129"/>
        <v>1.44093E-2</v>
      </c>
      <c r="AF1843" s="115"/>
    </row>
    <row r="1844" spans="10:32" x14ac:dyDescent="0.25">
      <c r="J1844" s="73"/>
      <c r="K1844" s="108"/>
      <c r="AC1844" s="113">
        <f t="shared" si="128"/>
        <v>46398</v>
      </c>
      <c r="AD1844" s="114">
        <f t="shared" si="129"/>
        <v>1.44093E-2</v>
      </c>
      <c r="AF1844" s="115"/>
    </row>
    <row r="1845" spans="10:32" x14ac:dyDescent="0.25">
      <c r="J1845" s="73"/>
      <c r="K1845" s="108"/>
      <c r="AC1845" s="113">
        <f t="shared" si="128"/>
        <v>46399</v>
      </c>
      <c r="AD1845" s="114">
        <f t="shared" si="129"/>
        <v>1.44093E-2</v>
      </c>
      <c r="AF1845" s="115"/>
    </row>
    <row r="1846" spans="10:32" x14ac:dyDescent="0.25">
      <c r="J1846" s="73"/>
      <c r="K1846" s="108"/>
      <c r="AC1846" s="113">
        <f t="shared" si="128"/>
        <v>46400</v>
      </c>
      <c r="AD1846" s="114">
        <f t="shared" si="129"/>
        <v>1.44093E-2</v>
      </c>
      <c r="AF1846" s="115"/>
    </row>
    <row r="1847" spans="10:32" x14ac:dyDescent="0.25">
      <c r="J1847" s="73"/>
      <c r="K1847" s="108"/>
      <c r="AC1847" s="113">
        <f t="shared" si="128"/>
        <v>46401</v>
      </c>
      <c r="AD1847" s="114">
        <f t="shared" si="129"/>
        <v>1.44093E-2</v>
      </c>
      <c r="AF1847" s="115"/>
    </row>
    <row r="1848" spans="10:32" x14ac:dyDescent="0.25">
      <c r="J1848" s="73"/>
      <c r="K1848" s="108"/>
      <c r="AC1848" s="113">
        <f t="shared" si="128"/>
        <v>46402</v>
      </c>
      <c r="AD1848" s="114">
        <f t="shared" si="129"/>
        <v>1.44093E-2</v>
      </c>
      <c r="AF1848" s="115"/>
    </row>
    <row r="1849" spans="10:32" x14ac:dyDescent="0.25">
      <c r="J1849" s="73"/>
      <c r="K1849" s="108"/>
      <c r="AC1849" s="113">
        <f t="shared" si="128"/>
        <v>46403</v>
      </c>
      <c r="AD1849" s="114">
        <f t="shared" si="129"/>
        <v>1.44093E-2</v>
      </c>
      <c r="AF1849" s="115"/>
    </row>
    <row r="1850" spans="10:32" x14ac:dyDescent="0.25">
      <c r="J1850" s="73"/>
      <c r="K1850" s="108"/>
      <c r="AC1850" s="113">
        <f t="shared" si="128"/>
        <v>46404</v>
      </c>
      <c r="AD1850" s="114">
        <f t="shared" si="129"/>
        <v>1.44093E-2</v>
      </c>
      <c r="AF1850" s="115"/>
    </row>
    <row r="1851" spans="10:32" x14ac:dyDescent="0.25">
      <c r="J1851" s="73"/>
      <c r="K1851" s="108"/>
      <c r="AC1851" s="113">
        <f t="shared" si="128"/>
        <v>46405</v>
      </c>
      <c r="AD1851" s="114">
        <f t="shared" si="129"/>
        <v>1.44093E-2</v>
      </c>
      <c r="AF1851" s="115"/>
    </row>
    <row r="1852" spans="10:32" x14ac:dyDescent="0.25">
      <c r="J1852" s="73"/>
      <c r="K1852" s="108"/>
      <c r="AC1852" s="113">
        <f t="shared" si="128"/>
        <v>46406</v>
      </c>
      <c r="AD1852" s="114">
        <f t="shared" si="129"/>
        <v>1.44093E-2</v>
      </c>
      <c r="AF1852" s="115"/>
    </row>
    <row r="1853" spans="10:32" x14ac:dyDescent="0.25">
      <c r="J1853" s="73"/>
      <c r="K1853" s="108"/>
      <c r="AC1853" s="113">
        <f t="shared" si="128"/>
        <v>46407</v>
      </c>
      <c r="AD1853" s="114">
        <f t="shared" si="129"/>
        <v>1.44093E-2</v>
      </c>
      <c r="AF1853" s="115"/>
    </row>
    <row r="1854" spans="10:32" x14ac:dyDescent="0.25">
      <c r="J1854" s="73"/>
      <c r="K1854" s="108"/>
      <c r="AC1854" s="113">
        <f t="shared" si="128"/>
        <v>46408</v>
      </c>
      <c r="AD1854" s="114">
        <f t="shared" si="129"/>
        <v>1.44093E-2</v>
      </c>
      <c r="AF1854" s="115"/>
    </row>
    <row r="1855" spans="10:32" x14ac:dyDescent="0.25">
      <c r="J1855" s="73"/>
      <c r="K1855" s="108"/>
      <c r="AC1855" s="113">
        <f t="shared" si="128"/>
        <v>46409</v>
      </c>
      <c r="AD1855" s="114">
        <f t="shared" si="129"/>
        <v>1.44093E-2</v>
      </c>
      <c r="AF1855" s="115"/>
    </row>
    <row r="1856" spans="10:32" x14ac:dyDescent="0.25">
      <c r="J1856" s="73"/>
      <c r="K1856" s="108"/>
      <c r="AC1856" s="113">
        <f t="shared" si="128"/>
        <v>46410</v>
      </c>
      <c r="AD1856" s="114">
        <f t="shared" si="129"/>
        <v>1.44093E-2</v>
      </c>
      <c r="AF1856" s="115"/>
    </row>
    <row r="1857" spans="10:32" x14ac:dyDescent="0.25">
      <c r="J1857" s="73"/>
      <c r="K1857" s="108"/>
      <c r="AC1857" s="113">
        <f t="shared" si="128"/>
        <v>46411</v>
      </c>
      <c r="AD1857" s="114">
        <f t="shared" si="129"/>
        <v>1.44093E-2</v>
      </c>
      <c r="AF1857" s="115"/>
    </row>
    <row r="1858" spans="10:32" x14ac:dyDescent="0.25">
      <c r="J1858" s="73"/>
      <c r="K1858" s="108"/>
      <c r="AC1858" s="113">
        <f t="shared" si="128"/>
        <v>46412</v>
      </c>
      <c r="AD1858" s="114">
        <f t="shared" si="129"/>
        <v>1.44093E-2</v>
      </c>
      <c r="AF1858" s="115"/>
    </row>
    <row r="1859" spans="10:32" x14ac:dyDescent="0.25">
      <c r="J1859" s="73"/>
      <c r="K1859" s="108"/>
      <c r="AC1859" s="113">
        <f t="shared" si="128"/>
        <v>46413</v>
      </c>
      <c r="AD1859" s="114">
        <f t="shared" si="129"/>
        <v>1.44093E-2</v>
      </c>
      <c r="AF1859" s="115"/>
    </row>
    <row r="1860" spans="10:32" x14ac:dyDescent="0.25">
      <c r="J1860" s="73"/>
      <c r="K1860" s="108"/>
      <c r="AC1860" s="113">
        <f t="shared" si="128"/>
        <v>46414</v>
      </c>
      <c r="AD1860" s="114">
        <f t="shared" si="129"/>
        <v>1.45355E-2</v>
      </c>
      <c r="AF1860" s="115"/>
    </row>
    <row r="1861" spans="10:32" x14ac:dyDescent="0.25">
      <c r="J1861" s="73"/>
      <c r="K1861" s="108"/>
      <c r="AC1861" s="113">
        <f t="shared" si="128"/>
        <v>46415</v>
      </c>
      <c r="AD1861" s="114">
        <f t="shared" si="129"/>
        <v>1.45355E-2</v>
      </c>
      <c r="AF1861" s="115"/>
    </row>
    <row r="1862" spans="10:32" x14ac:dyDescent="0.25">
      <c r="J1862" s="73"/>
      <c r="K1862" s="108"/>
      <c r="AC1862" s="113">
        <f t="shared" si="128"/>
        <v>46416</v>
      </c>
      <c r="AD1862" s="114">
        <f t="shared" si="129"/>
        <v>1.45355E-2</v>
      </c>
      <c r="AF1862" s="115"/>
    </row>
    <row r="1863" spans="10:32" x14ac:dyDescent="0.25">
      <c r="J1863" s="73"/>
      <c r="K1863" s="108"/>
      <c r="AC1863" s="113">
        <f t="shared" si="128"/>
        <v>46417</v>
      </c>
      <c r="AD1863" s="114">
        <f t="shared" si="129"/>
        <v>1.45355E-2</v>
      </c>
      <c r="AF1863" s="115"/>
    </row>
    <row r="1864" spans="10:32" x14ac:dyDescent="0.25">
      <c r="J1864" s="73"/>
      <c r="K1864" s="108"/>
      <c r="AC1864" s="113">
        <f t="shared" ref="AC1864:AC1927" si="130">AC1863+1</f>
        <v>46418</v>
      </c>
      <c r="AD1864" s="114">
        <f t="shared" ref="AD1864:AD1927" si="131">_xlfn.IFNA(VLOOKUP(AC1864,J:K,2,FALSE)/100,AD1863)</f>
        <v>1.45355E-2</v>
      </c>
      <c r="AF1864" s="115"/>
    </row>
    <row r="1865" spans="10:32" x14ac:dyDescent="0.25">
      <c r="J1865" s="73"/>
      <c r="K1865" s="108"/>
      <c r="AC1865" s="113">
        <f t="shared" si="130"/>
        <v>46419</v>
      </c>
      <c r="AD1865" s="114">
        <f t="shared" si="131"/>
        <v>1.45355E-2</v>
      </c>
      <c r="AF1865" s="115"/>
    </row>
    <row r="1866" spans="10:32" x14ac:dyDescent="0.25">
      <c r="J1866" s="73"/>
      <c r="K1866" s="108"/>
      <c r="AC1866" s="113">
        <f t="shared" si="130"/>
        <v>46420</v>
      </c>
      <c r="AD1866" s="114">
        <f t="shared" si="131"/>
        <v>1.45355E-2</v>
      </c>
      <c r="AF1866" s="115"/>
    </row>
    <row r="1867" spans="10:32" x14ac:dyDescent="0.25">
      <c r="J1867" s="73"/>
      <c r="K1867" s="108"/>
      <c r="AC1867" s="113">
        <f t="shared" si="130"/>
        <v>46421</v>
      </c>
      <c r="AD1867" s="114">
        <f t="shared" si="131"/>
        <v>1.45355E-2</v>
      </c>
      <c r="AF1867" s="115"/>
    </row>
    <row r="1868" spans="10:32" x14ac:dyDescent="0.25">
      <c r="J1868" s="73"/>
      <c r="K1868" s="108"/>
      <c r="AC1868" s="113">
        <f t="shared" si="130"/>
        <v>46422</v>
      </c>
      <c r="AD1868" s="114">
        <f t="shared" si="131"/>
        <v>1.45355E-2</v>
      </c>
      <c r="AF1868" s="115"/>
    </row>
    <row r="1869" spans="10:32" x14ac:dyDescent="0.25">
      <c r="J1869" s="73"/>
      <c r="K1869" s="108"/>
      <c r="AC1869" s="113">
        <f t="shared" si="130"/>
        <v>46423</v>
      </c>
      <c r="AD1869" s="114">
        <f t="shared" si="131"/>
        <v>1.45355E-2</v>
      </c>
      <c r="AF1869" s="115"/>
    </row>
    <row r="1870" spans="10:32" x14ac:dyDescent="0.25">
      <c r="J1870" s="73"/>
      <c r="K1870" s="108"/>
      <c r="AC1870" s="113">
        <f t="shared" si="130"/>
        <v>46424</v>
      </c>
      <c r="AD1870" s="114">
        <f t="shared" si="131"/>
        <v>1.45355E-2</v>
      </c>
      <c r="AF1870" s="115"/>
    </row>
    <row r="1871" spans="10:32" x14ac:dyDescent="0.25">
      <c r="J1871" s="73"/>
      <c r="K1871" s="108"/>
      <c r="AC1871" s="113">
        <f t="shared" si="130"/>
        <v>46425</v>
      </c>
      <c r="AD1871" s="114">
        <f t="shared" si="131"/>
        <v>1.45355E-2</v>
      </c>
      <c r="AF1871" s="115"/>
    </row>
    <row r="1872" spans="10:32" x14ac:dyDescent="0.25">
      <c r="J1872" s="73"/>
      <c r="K1872" s="108"/>
      <c r="AC1872" s="113">
        <f t="shared" si="130"/>
        <v>46426</v>
      </c>
      <c r="AD1872" s="114">
        <f t="shared" si="131"/>
        <v>1.45355E-2</v>
      </c>
      <c r="AF1872" s="115"/>
    </row>
    <row r="1873" spans="10:32" x14ac:dyDescent="0.25">
      <c r="J1873" s="73"/>
      <c r="K1873" s="108"/>
      <c r="AC1873" s="113">
        <f t="shared" si="130"/>
        <v>46427</v>
      </c>
      <c r="AD1873" s="114">
        <f t="shared" si="131"/>
        <v>1.45355E-2</v>
      </c>
      <c r="AF1873" s="115"/>
    </row>
    <row r="1874" spans="10:32" x14ac:dyDescent="0.25">
      <c r="J1874" s="73"/>
      <c r="K1874" s="108"/>
      <c r="AC1874" s="113">
        <f t="shared" si="130"/>
        <v>46428</v>
      </c>
      <c r="AD1874" s="114">
        <f t="shared" si="131"/>
        <v>1.45355E-2</v>
      </c>
      <c r="AF1874" s="115"/>
    </row>
    <row r="1875" spans="10:32" x14ac:dyDescent="0.25">
      <c r="J1875" s="73"/>
      <c r="K1875" s="108"/>
      <c r="AC1875" s="113">
        <f t="shared" si="130"/>
        <v>46429</v>
      </c>
      <c r="AD1875" s="114">
        <f t="shared" si="131"/>
        <v>1.45355E-2</v>
      </c>
      <c r="AF1875" s="115"/>
    </row>
    <row r="1876" spans="10:32" x14ac:dyDescent="0.25">
      <c r="J1876" s="73"/>
      <c r="K1876" s="108"/>
      <c r="AC1876" s="113">
        <f t="shared" si="130"/>
        <v>46430</v>
      </c>
      <c r="AD1876" s="114">
        <f t="shared" si="131"/>
        <v>1.45355E-2</v>
      </c>
      <c r="AF1876" s="115"/>
    </row>
    <row r="1877" spans="10:32" x14ac:dyDescent="0.25">
      <c r="J1877" s="73"/>
      <c r="K1877" s="108"/>
      <c r="AC1877" s="113">
        <f t="shared" si="130"/>
        <v>46431</v>
      </c>
      <c r="AD1877" s="114">
        <f t="shared" si="131"/>
        <v>1.45355E-2</v>
      </c>
      <c r="AF1877" s="115"/>
    </row>
    <row r="1878" spans="10:32" x14ac:dyDescent="0.25">
      <c r="J1878" s="73"/>
      <c r="K1878" s="108"/>
      <c r="AC1878" s="113">
        <f t="shared" si="130"/>
        <v>46432</v>
      </c>
      <c r="AD1878" s="114">
        <f t="shared" si="131"/>
        <v>1.45355E-2</v>
      </c>
      <c r="AF1878" s="115"/>
    </row>
    <row r="1879" spans="10:32" x14ac:dyDescent="0.25">
      <c r="J1879" s="73"/>
      <c r="K1879" s="108"/>
      <c r="AC1879" s="113">
        <f t="shared" si="130"/>
        <v>46433</v>
      </c>
      <c r="AD1879" s="114">
        <f t="shared" si="131"/>
        <v>1.45355E-2</v>
      </c>
      <c r="AF1879" s="115"/>
    </row>
    <row r="1880" spans="10:32" x14ac:dyDescent="0.25">
      <c r="J1880" s="73"/>
      <c r="K1880" s="108"/>
      <c r="AC1880" s="113">
        <f t="shared" si="130"/>
        <v>46434</v>
      </c>
      <c r="AD1880" s="114">
        <f t="shared" si="131"/>
        <v>1.45355E-2</v>
      </c>
      <c r="AF1880" s="115"/>
    </row>
    <row r="1881" spans="10:32" x14ac:dyDescent="0.25">
      <c r="J1881" s="73"/>
      <c r="K1881" s="108"/>
      <c r="AC1881" s="113">
        <f t="shared" si="130"/>
        <v>46435</v>
      </c>
      <c r="AD1881" s="114">
        <f t="shared" si="131"/>
        <v>1.45355E-2</v>
      </c>
      <c r="AF1881" s="115"/>
    </row>
    <row r="1882" spans="10:32" x14ac:dyDescent="0.25">
      <c r="J1882" s="73"/>
      <c r="K1882" s="108"/>
      <c r="AC1882" s="113">
        <f t="shared" si="130"/>
        <v>46436</v>
      </c>
      <c r="AD1882" s="114">
        <f t="shared" si="131"/>
        <v>1.45355E-2</v>
      </c>
      <c r="AF1882" s="115"/>
    </row>
    <row r="1883" spans="10:32" x14ac:dyDescent="0.25">
      <c r="J1883" s="73"/>
      <c r="K1883" s="108"/>
      <c r="AC1883" s="113">
        <f t="shared" si="130"/>
        <v>46437</v>
      </c>
      <c r="AD1883" s="114">
        <f t="shared" si="131"/>
        <v>1.45355E-2</v>
      </c>
      <c r="AF1883" s="115"/>
    </row>
    <row r="1884" spans="10:32" x14ac:dyDescent="0.25">
      <c r="J1884" s="73"/>
      <c r="K1884" s="108"/>
      <c r="AC1884" s="113">
        <f t="shared" si="130"/>
        <v>46438</v>
      </c>
      <c r="AD1884" s="114">
        <f t="shared" si="131"/>
        <v>1.45355E-2</v>
      </c>
      <c r="AF1884" s="115"/>
    </row>
    <row r="1885" spans="10:32" x14ac:dyDescent="0.25">
      <c r="J1885" s="73"/>
      <c r="K1885" s="108"/>
      <c r="AC1885" s="113">
        <f t="shared" si="130"/>
        <v>46439</v>
      </c>
      <c r="AD1885" s="114">
        <f t="shared" si="131"/>
        <v>1.45355E-2</v>
      </c>
      <c r="AF1885" s="115"/>
    </row>
    <row r="1886" spans="10:32" x14ac:dyDescent="0.25">
      <c r="J1886" s="73"/>
      <c r="K1886" s="108"/>
      <c r="AC1886" s="113">
        <f t="shared" si="130"/>
        <v>46440</v>
      </c>
      <c r="AD1886" s="114">
        <f t="shared" si="131"/>
        <v>1.45355E-2</v>
      </c>
      <c r="AF1886" s="115"/>
    </row>
    <row r="1887" spans="10:32" x14ac:dyDescent="0.25">
      <c r="J1887" s="73"/>
      <c r="K1887" s="108"/>
      <c r="AC1887" s="113">
        <f t="shared" si="130"/>
        <v>46441</v>
      </c>
      <c r="AD1887" s="114">
        <f t="shared" si="131"/>
        <v>1.45355E-2</v>
      </c>
      <c r="AF1887" s="115"/>
    </row>
    <row r="1888" spans="10:32" x14ac:dyDescent="0.25">
      <c r="J1888" s="73"/>
      <c r="K1888" s="108"/>
      <c r="AC1888" s="113">
        <f t="shared" si="130"/>
        <v>46442</v>
      </c>
      <c r="AD1888" s="114">
        <f t="shared" si="131"/>
        <v>1.45364E-2</v>
      </c>
      <c r="AF1888" s="115"/>
    </row>
    <row r="1889" spans="10:32" x14ac:dyDescent="0.25">
      <c r="J1889" s="73"/>
      <c r="K1889" s="108"/>
      <c r="AC1889" s="113">
        <f t="shared" si="130"/>
        <v>46443</v>
      </c>
      <c r="AD1889" s="114">
        <f t="shared" si="131"/>
        <v>1.45364E-2</v>
      </c>
      <c r="AF1889" s="115"/>
    </row>
    <row r="1890" spans="10:32" x14ac:dyDescent="0.25">
      <c r="J1890" s="73"/>
      <c r="K1890" s="108"/>
      <c r="AC1890" s="113">
        <f t="shared" si="130"/>
        <v>46444</v>
      </c>
      <c r="AD1890" s="114">
        <f t="shared" si="131"/>
        <v>1.45364E-2</v>
      </c>
      <c r="AF1890" s="115"/>
    </row>
    <row r="1891" spans="10:32" x14ac:dyDescent="0.25">
      <c r="J1891" s="73"/>
      <c r="K1891" s="108"/>
      <c r="AC1891" s="113">
        <f t="shared" si="130"/>
        <v>46445</v>
      </c>
      <c r="AD1891" s="114">
        <f t="shared" si="131"/>
        <v>1.45364E-2</v>
      </c>
      <c r="AF1891" s="115"/>
    </row>
    <row r="1892" spans="10:32" x14ac:dyDescent="0.25">
      <c r="J1892" s="73"/>
      <c r="K1892" s="108"/>
      <c r="AC1892" s="113">
        <f t="shared" si="130"/>
        <v>46446</v>
      </c>
      <c r="AD1892" s="114">
        <f t="shared" si="131"/>
        <v>1.45364E-2</v>
      </c>
      <c r="AF1892" s="115"/>
    </row>
    <row r="1893" spans="10:32" x14ac:dyDescent="0.25">
      <c r="J1893" s="73"/>
      <c r="K1893" s="108"/>
      <c r="AC1893" s="113">
        <f t="shared" si="130"/>
        <v>46447</v>
      </c>
      <c r="AD1893" s="114">
        <f t="shared" si="131"/>
        <v>1.45364E-2</v>
      </c>
      <c r="AF1893" s="115"/>
    </row>
    <row r="1894" spans="10:32" x14ac:dyDescent="0.25">
      <c r="J1894" s="73"/>
      <c r="K1894" s="108"/>
      <c r="AC1894" s="113">
        <f t="shared" si="130"/>
        <v>46448</v>
      </c>
      <c r="AD1894" s="114">
        <f t="shared" si="131"/>
        <v>1.45364E-2</v>
      </c>
      <c r="AF1894" s="115"/>
    </row>
    <row r="1895" spans="10:32" x14ac:dyDescent="0.25">
      <c r="J1895" s="73"/>
      <c r="K1895" s="108"/>
      <c r="AC1895" s="113">
        <f t="shared" si="130"/>
        <v>46449</v>
      </c>
      <c r="AD1895" s="114">
        <f t="shared" si="131"/>
        <v>1.45364E-2</v>
      </c>
      <c r="AF1895" s="115"/>
    </row>
    <row r="1896" spans="10:32" x14ac:dyDescent="0.25">
      <c r="J1896" s="73"/>
      <c r="K1896" s="108"/>
      <c r="AC1896" s="113">
        <f t="shared" si="130"/>
        <v>46450</v>
      </c>
      <c r="AD1896" s="114">
        <f t="shared" si="131"/>
        <v>1.45364E-2</v>
      </c>
      <c r="AF1896" s="115"/>
    </row>
    <row r="1897" spans="10:32" x14ac:dyDescent="0.25">
      <c r="J1897" s="73"/>
      <c r="K1897" s="108"/>
      <c r="AC1897" s="113">
        <f t="shared" si="130"/>
        <v>46451</v>
      </c>
      <c r="AD1897" s="114">
        <f t="shared" si="131"/>
        <v>1.45364E-2</v>
      </c>
      <c r="AF1897" s="115"/>
    </row>
    <row r="1898" spans="10:32" x14ac:dyDescent="0.25">
      <c r="J1898" s="73"/>
      <c r="K1898" s="108"/>
      <c r="AC1898" s="113">
        <f t="shared" si="130"/>
        <v>46452</v>
      </c>
      <c r="AD1898" s="114">
        <f t="shared" si="131"/>
        <v>1.45364E-2</v>
      </c>
      <c r="AF1898" s="115"/>
    </row>
    <row r="1899" spans="10:32" x14ac:dyDescent="0.25">
      <c r="J1899" s="73"/>
      <c r="K1899" s="108"/>
      <c r="AC1899" s="113">
        <f t="shared" si="130"/>
        <v>46453</v>
      </c>
      <c r="AD1899" s="114">
        <f t="shared" si="131"/>
        <v>1.45364E-2</v>
      </c>
      <c r="AF1899" s="115"/>
    </row>
    <row r="1900" spans="10:32" x14ac:dyDescent="0.25">
      <c r="J1900" s="73"/>
      <c r="K1900" s="108"/>
      <c r="AC1900" s="113">
        <f t="shared" si="130"/>
        <v>46454</v>
      </c>
      <c r="AD1900" s="114">
        <f t="shared" si="131"/>
        <v>1.45364E-2</v>
      </c>
      <c r="AF1900" s="115"/>
    </row>
    <row r="1901" spans="10:32" x14ac:dyDescent="0.25">
      <c r="J1901" s="73"/>
      <c r="K1901" s="108"/>
      <c r="AC1901" s="113">
        <f t="shared" si="130"/>
        <v>46455</v>
      </c>
      <c r="AD1901" s="114">
        <f t="shared" si="131"/>
        <v>1.45364E-2</v>
      </c>
      <c r="AF1901" s="115"/>
    </row>
    <row r="1902" spans="10:32" x14ac:dyDescent="0.25">
      <c r="J1902" s="73"/>
      <c r="K1902" s="108"/>
      <c r="AC1902" s="113">
        <f t="shared" si="130"/>
        <v>46456</v>
      </c>
      <c r="AD1902" s="114">
        <f t="shared" si="131"/>
        <v>1.45364E-2</v>
      </c>
      <c r="AF1902" s="115"/>
    </row>
    <row r="1903" spans="10:32" x14ac:dyDescent="0.25">
      <c r="J1903" s="73"/>
      <c r="K1903" s="108"/>
      <c r="AC1903" s="113">
        <f t="shared" si="130"/>
        <v>46457</v>
      </c>
      <c r="AD1903" s="114">
        <f t="shared" si="131"/>
        <v>1.45364E-2</v>
      </c>
      <c r="AF1903" s="115"/>
    </row>
    <row r="1904" spans="10:32" x14ac:dyDescent="0.25">
      <c r="J1904" s="73"/>
      <c r="K1904" s="108"/>
      <c r="AC1904" s="113">
        <f t="shared" si="130"/>
        <v>46458</v>
      </c>
      <c r="AD1904" s="114">
        <f t="shared" si="131"/>
        <v>1.45364E-2</v>
      </c>
      <c r="AF1904" s="115"/>
    </row>
    <row r="1905" spans="10:32" x14ac:dyDescent="0.25">
      <c r="J1905" s="73"/>
      <c r="K1905" s="108"/>
      <c r="AC1905" s="113">
        <f t="shared" si="130"/>
        <v>46459</v>
      </c>
      <c r="AD1905" s="114">
        <f t="shared" si="131"/>
        <v>1.45364E-2</v>
      </c>
      <c r="AF1905" s="115"/>
    </row>
    <row r="1906" spans="10:32" x14ac:dyDescent="0.25">
      <c r="J1906" s="73"/>
      <c r="K1906" s="108"/>
      <c r="AC1906" s="113">
        <f t="shared" si="130"/>
        <v>46460</v>
      </c>
      <c r="AD1906" s="114">
        <f t="shared" si="131"/>
        <v>1.45364E-2</v>
      </c>
      <c r="AF1906" s="115"/>
    </row>
    <row r="1907" spans="10:32" x14ac:dyDescent="0.25">
      <c r="J1907" s="73"/>
      <c r="K1907" s="108"/>
      <c r="AC1907" s="113">
        <f t="shared" si="130"/>
        <v>46461</v>
      </c>
      <c r="AD1907" s="114">
        <f t="shared" si="131"/>
        <v>1.45364E-2</v>
      </c>
      <c r="AF1907" s="115"/>
    </row>
    <row r="1908" spans="10:32" x14ac:dyDescent="0.25">
      <c r="J1908" s="73"/>
      <c r="K1908" s="108"/>
      <c r="AC1908" s="113">
        <f t="shared" si="130"/>
        <v>46462</v>
      </c>
      <c r="AD1908" s="114">
        <f t="shared" si="131"/>
        <v>1.45364E-2</v>
      </c>
      <c r="AF1908" s="115"/>
    </row>
    <row r="1909" spans="10:32" x14ac:dyDescent="0.25">
      <c r="J1909" s="73"/>
      <c r="K1909" s="108"/>
      <c r="AC1909" s="113">
        <f t="shared" si="130"/>
        <v>46463</v>
      </c>
      <c r="AD1909" s="114">
        <f t="shared" si="131"/>
        <v>1.45364E-2</v>
      </c>
      <c r="AF1909" s="115"/>
    </row>
    <row r="1910" spans="10:32" x14ac:dyDescent="0.25">
      <c r="J1910" s="73"/>
      <c r="K1910" s="108"/>
      <c r="AC1910" s="113">
        <f t="shared" si="130"/>
        <v>46464</v>
      </c>
      <c r="AD1910" s="114">
        <f t="shared" si="131"/>
        <v>1.45364E-2</v>
      </c>
      <c r="AF1910" s="115"/>
    </row>
    <row r="1911" spans="10:32" x14ac:dyDescent="0.25">
      <c r="J1911" s="73"/>
      <c r="K1911" s="108"/>
      <c r="AC1911" s="113">
        <f t="shared" si="130"/>
        <v>46465</v>
      </c>
      <c r="AD1911" s="114">
        <f t="shared" si="131"/>
        <v>1.45364E-2</v>
      </c>
      <c r="AF1911" s="115"/>
    </row>
    <row r="1912" spans="10:32" x14ac:dyDescent="0.25">
      <c r="J1912" s="73"/>
      <c r="K1912" s="108"/>
      <c r="AC1912" s="113">
        <f t="shared" si="130"/>
        <v>46466</v>
      </c>
      <c r="AD1912" s="114">
        <f t="shared" si="131"/>
        <v>1.45364E-2</v>
      </c>
      <c r="AF1912" s="115"/>
    </row>
    <row r="1913" spans="10:32" x14ac:dyDescent="0.25">
      <c r="J1913" s="73"/>
      <c r="K1913" s="108"/>
      <c r="AC1913" s="113">
        <f t="shared" si="130"/>
        <v>46467</v>
      </c>
      <c r="AD1913" s="114">
        <f t="shared" si="131"/>
        <v>1.45364E-2</v>
      </c>
      <c r="AF1913" s="115"/>
    </row>
    <row r="1914" spans="10:32" x14ac:dyDescent="0.25">
      <c r="J1914" s="73"/>
      <c r="K1914" s="108"/>
      <c r="AC1914" s="113">
        <f t="shared" si="130"/>
        <v>46468</v>
      </c>
      <c r="AD1914" s="114">
        <f t="shared" si="131"/>
        <v>1.45364E-2</v>
      </c>
      <c r="AF1914" s="115"/>
    </row>
    <row r="1915" spans="10:32" x14ac:dyDescent="0.25">
      <c r="J1915" s="73"/>
      <c r="K1915" s="108"/>
      <c r="AC1915" s="113">
        <f t="shared" si="130"/>
        <v>46469</v>
      </c>
      <c r="AD1915" s="114">
        <f t="shared" si="131"/>
        <v>1.45364E-2</v>
      </c>
      <c r="AF1915" s="115"/>
    </row>
    <row r="1916" spans="10:32" x14ac:dyDescent="0.25">
      <c r="J1916" s="73"/>
      <c r="K1916" s="108"/>
      <c r="AC1916" s="113">
        <f t="shared" si="130"/>
        <v>46470</v>
      </c>
      <c r="AD1916" s="114">
        <f t="shared" si="131"/>
        <v>1.45364E-2</v>
      </c>
      <c r="AF1916" s="115"/>
    </row>
    <row r="1917" spans="10:32" x14ac:dyDescent="0.25">
      <c r="J1917" s="73"/>
      <c r="K1917" s="108"/>
      <c r="AC1917" s="113">
        <f t="shared" si="130"/>
        <v>46471</v>
      </c>
      <c r="AD1917" s="114">
        <f t="shared" si="131"/>
        <v>1.45364E-2</v>
      </c>
      <c r="AF1917" s="115"/>
    </row>
    <row r="1918" spans="10:32" x14ac:dyDescent="0.25">
      <c r="J1918" s="73"/>
      <c r="K1918" s="108"/>
      <c r="AC1918" s="113">
        <f t="shared" si="130"/>
        <v>46472</v>
      </c>
      <c r="AD1918" s="114">
        <f t="shared" si="131"/>
        <v>1.45364E-2</v>
      </c>
      <c r="AF1918" s="115"/>
    </row>
    <row r="1919" spans="10:32" x14ac:dyDescent="0.25">
      <c r="J1919" s="73"/>
      <c r="K1919" s="108"/>
      <c r="AC1919" s="113">
        <f t="shared" si="130"/>
        <v>46473</v>
      </c>
      <c r="AD1919" s="114">
        <f t="shared" si="131"/>
        <v>1.45364E-2</v>
      </c>
      <c r="AF1919" s="115"/>
    </row>
    <row r="1920" spans="10:32" x14ac:dyDescent="0.25">
      <c r="J1920" s="73"/>
      <c r="K1920" s="108"/>
      <c r="AC1920" s="113">
        <f t="shared" si="130"/>
        <v>46474</v>
      </c>
      <c r="AD1920" s="114">
        <f t="shared" si="131"/>
        <v>1.45364E-2</v>
      </c>
      <c r="AF1920" s="115"/>
    </row>
    <row r="1921" spans="10:32" x14ac:dyDescent="0.25">
      <c r="J1921" s="73"/>
      <c r="K1921" s="108"/>
      <c r="AC1921" s="113">
        <f t="shared" si="130"/>
        <v>46475</v>
      </c>
      <c r="AD1921" s="114">
        <f t="shared" si="131"/>
        <v>1.45364E-2</v>
      </c>
      <c r="AF1921" s="115"/>
    </row>
    <row r="1922" spans="10:32" x14ac:dyDescent="0.25">
      <c r="J1922" s="73"/>
      <c r="K1922" s="108"/>
      <c r="AC1922" s="113">
        <f t="shared" si="130"/>
        <v>46476</v>
      </c>
      <c r="AD1922" s="114">
        <f t="shared" si="131"/>
        <v>1.45364E-2</v>
      </c>
      <c r="AF1922" s="115"/>
    </row>
    <row r="1923" spans="10:32" x14ac:dyDescent="0.25">
      <c r="J1923" s="73"/>
      <c r="K1923" s="108"/>
      <c r="AC1923" s="113">
        <f t="shared" si="130"/>
        <v>46477</v>
      </c>
      <c r="AD1923" s="114">
        <f t="shared" si="131"/>
        <v>1.45364E-2</v>
      </c>
      <c r="AF1923" s="115"/>
    </row>
    <row r="1924" spans="10:32" x14ac:dyDescent="0.25">
      <c r="J1924" s="73"/>
      <c r="K1924" s="108"/>
      <c r="AC1924" s="113">
        <f t="shared" si="130"/>
        <v>46478</v>
      </c>
      <c r="AD1924" s="114">
        <f t="shared" si="131"/>
        <v>1.45364E-2</v>
      </c>
      <c r="AF1924" s="115"/>
    </row>
    <row r="1925" spans="10:32" x14ac:dyDescent="0.25">
      <c r="J1925" s="73"/>
      <c r="K1925" s="108"/>
      <c r="AC1925" s="113">
        <f t="shared" si="130"/>
        <v>46479</v>
      </c>
      <c r="AD1925" s="114">
        <f t="shared" si="131"/>
        <v>1.45364E-2</v>
      </c>
      <c r="AF1925" s="115"/>
    </row>
    <row r="1926" spans="10:32" x14ac:dyDescent="0.25">
      <c r="J1926" s="73"/>
      <c r="K1926" s="108"/>
      <c r="AC1926" s="113">
        <f t="shared" si="130"/>
        <v>46480</v>
      </c>
      <c r="AD1926" s="114">
        <f t="shared" si="131"/>
        <v>1.45364E-2</v>
      </c>
      <c r="AF1926" s="115"/>
    </row>
    <row r="1927" spans="10:32" x14ac:dyDescent="0.25">
      <c r="J1927" s="73"/>
      <c r="K1927" s="108"/>
      <c r="AC1927" s="113">
        <f t="shared" si="130"/>
        <v>46481</v>
      </c>
      <c r="AD1927" s="114">
        <f t="shared" si="131"/>
        <v>1.45364E-2</v>
      </c>
      <c r="AF1927" s="115"/>
    </row>
    <row r="1928" spans="10:32" x14ac:dyDescent="0.25">
      <c r="J1928" s="73"/>
      <c r="K1928" s="108"/>
      <c r="AC1928" s="113">
        <f t="shared" ref="AC1928:AC1991" si="132">AC1927+1</f>
        <v>46482</v>
      </c>
      <c r="AD1928" s="114">
        <f t="shared" ref="AD1928:AD1991" si="133">_xlfn.IFNA(VLOOKUP(AC1928,J:K,2,FALSE)/100,AD1927)</f>
        <v>1.45364E-2</v>
      </c>
      <c r="AF1928" s="115"/>
    </row>
    <row r="1929" spans="10:32" x14ac:dyDescent="0.25">
      <c r="J1929" s="73"/>
      <c r="K1929" s="108"/>
      <c r="AC1929" s="113">
        <f t="shared" si="132"/>
        <v>46483</v>
      </c>
      <c r="AD1929" s="114">
        <f t="shared" si="133"/>
        <v>1.45364E-2</v>
      </c>
      <c r="AF1929" s="115"/>
    </row>
    <row r="1930" spans="10:32" x14ac:dyDescent="0.25">
      <c r="J1930" s="73"/>
      <c r="K1930" s="108"/>
      <c r="AC1930" s="113">
        <f t="shared" si="132"/>
        <v>46484</v>
      </c>
      <c r="AD1930" s="114">
        <f t="shared" si="133"/>
        <v>1.45364E-2</v>
      </c>
      <c r="AF1930" s="115"/>
    </row>
    <row r="1931" spans="10:32" x14ac:dyDescent="0.25">
      <c r="J1931" s="73"/>
      <c r="K1931" s="108"/>
      <c r="AC1931" s="113">
        <f t="shared" si="132"/>
        <v>46485</v>
      </c>
      <c r="AD1931" s="114">
        <f t="shared" si="133"/>
        <v>1.45364E-2</v>
      </c>
      <c r="AF1931" s="115"/>
    </row>
    <row r="1932" spans="10:32" x14ac:dyDescent="0.25">
      <c r="J1932" s="73"/>
      <c r="K1932" s="108"/>
      <c r="AC1932" s="113">
        <f t="shared" si="132"/>
        <v>46486</v>
      </c>
      <c r="AD1932" s="114">
        <f t="shared" si="133"/>
        <v>1.45364E-2</v>
      </c>
      <c r="AF1932" s="115"/>
    </row>
    <row r="1933" spans="10:32" x14ac:dyDescent="0.25">
      <c r="J1933" s="73"/>
      <c r="K1933" s="108"/>
      <c r="AC1933" s="113">
        <f t="shared" si="132"/>
        <v>46487</v>
      </c>
      <c r="AD1933" s="114">
        <f t="shared" si="133"/>
        <v>1.45364E-2</v>
      </c>
      <c r="AF1933" s="115"/>
    </row>
    <row r="1934" spans="10:32" x14ac:dyDescent="0.25">
      <c r="J1934" s="73"/>
      <c r="K1934" s="108"/>
      <c r="AC1934" s="113">
        <f t="shared" si="132"/>
        <v>46488</v>
      </c>
      <c r="AD1934" s="114">
        <f t="shared" si="133"/>
        <v>1.45364E-2</v>
      </c>
      <c r="AF1934" s="115"/>
    </row>
    <row r="1935" spans="10:32" x14ac:dyDescent="0.25">
      <c r="J1935" s="73"/>
      <c r="K1935" s="108"/>
      <c r="AC1935" s="113">
        <f t="shared" si="132"/>
        <v>46489</v>
      </c>
      <c r="AD1935" s="114">
        <f t="shared" si="133"/>
        <v>1.45364E-2</v>
      </c>
      <c r="AF1935" s="115"/>
    </row>
    <row r="1936" spans="10:32" x14ac:dyDescent="0.25">
      <c r="J1936" s="73"/>
      <c r="K1936" s="108"/>
      <c r="AC1936" s="113">
        <f t="shared" si="132"/>
        <v>46490</v>
      </c>
      <c r="AD1936" s="114">
        <f t="shared" si="133"/>
        <v>1.45364E-2</v>
      </c>
      <c r="AF1936" s="115"/>
    </row>
    <row r="1937" spans="10:32" x14ac:dyDescent="0.25">
      <c r="J1937" s="73"/>
      <c r="K1937" s="108"/>
      <c r="AC1937" s="113">
        <f t="shared" si="132"/>
        <v>46491</v>
      </c>
      <c r="AD1937" s="114">
        <f t="shared" si="133"/>
        <v>1.45364E-2</v>
      </c>
      <c r="AF1937" s="115"/>
    </row>
    <row r="1938" spans="10:32" x14ac:dyDescent="0.25">
      <c r="J1938" s="73"/>
      <c r="K1938" s="108"/>
      <c r="AC1938" s="113">
        <f t="shared" si="132"/>
        <v>46492</v>
      </c>
      <c r="AD1938" s="114">
        <f t="shared" si="133"/>
        <v>1.45364E-2</v>
      </c>
      <c r="AF1938" s="115"/>
    </row>
    <row r="1939" spans="10:32" x14ac:dyDescent="0.25">
      <c r="J1939" s="73"/>
      <c r="K1939" s="108"/>
      <c r="AC1939" s="113">
        <f t="shared" si="132"/>
        <v>46493</v>
      </c>
      <c r="AD1939" s="114">
        <f t="shared" si="133"/>
        <v>1.45364E-2</v>
      </c>
      <c r="AF1939" s="115"/>
    </row>
    <row r="1940" spans="10:32" x14ac:dyDescent="0.25">
      <c r="J1940" s="73"/>
      <c r="K1940" s="108"/>
      <c r="AC1940" s="113">
        <f t="shared" si="132"/>
        <v>46494</v>
      </c>
      <c r="AD1940" s="114">
        <f t="shared" si="133"/>
        <v>1.45364E-2</v>
      </c>
      <c r="AF1940" s="115"/>
    </row>
    <row r="1941" spans="10:32" x14ac:dyDescent="0.25">
      <c r="J1941" s="73"/>
      <c r="K1941" s="108"/>
      <c r="AC1941" s="113">
        <f t="shared" si="132"/>
        <v>46495</v>
      </c>
      <c r="AD1941" s="114">
        <f t="shared" si="133"/>
        <v>1.45364E-2</v>
      </c>
      <c r="AF1941" s="115"/>
    </row>
    <row r="1942" spans="10:32" x14ac:dyDescent="0.25">
      <c r="J1942" s="73"/>
      <c r="K1942" s="108"/>
      <c r="AC1942" s="113">
        <f t="shared" si="132"/>
        <v>46496</v>
      </c>
      <c r="AD1942" s="114">
        <f t="shared" si="133"/>
        <v>1.45364E-2</v>
      </c>
      <c r="AF1942" s="115"/>
    </row>
    <row r="1943" spans="10:32" x14ac:dyDescent="0.25">
      <c r="J1943" s="73"/>
      <c r="K1943" s="108"/>
      <c r="AC1943" s="113">
        <f t="shared" si="132"/>
        <v>46497</v>
      </c>
      <c r="AD1943" s="114">
        <f t="shared" si="133"/>
        <v>1.45364E-2</v>
      </c>
      <c r="AF1943" s="115"/>
    </row>
    <row r="1944" spans="10:32" x14ac:dyDescent="0.25">
      <c r="J1944" s="73"/>
      <c r="K1944" s="108"/>
      <c r="AC1944" s="113">
        <f t="shared" si="132"/>
        <v>46498</v>
      </c>
      <c r="AD1944" s="114">
        <f t="shared" si="133"/>
        <v>1.45364E-2</v>
      </c>
      <c r="AF1944" s="115"/>
    </row>
    <row r="1945" spans="10:32" x14ac:dyDescent="0.25">
      <c r="J1945" s="73"/>
      <c r="K1945" s="108"/>
      <c r="AC1945" s="113">
        <f t="shared" si="132"/>
        <v>46499</v>
      </c>
      <c r="AD1945" s="114">
        <f t="shared" si="133"/>
        <v>1.45364E-2</v>
      </c>
      <c r="AF1945" s="115"/>
    </row>
    <row r="1946" spans="10:32" x14ac:dyDescent="0.25">
      <c r="J1946" s="73"/>
      <c r="K1946" s="108"/>
      <c r="AC1946" s="113">
        <f t="shared" si="132"/>
        <v>46500</v>
      </c>
      <c r="AD1946" s="114">
        <f t="shared" si="133"/>
        <v>1.45364E-2</v>
      </c>
      <c r="AF1946" s="115"/>
    </row>
    <row r="1947" spans="10:32" x14ac:dyDescent="0.25">
      <c r="J1947" s="73"/>
      <c r="K1947" s="108"/>
      <c r="AC1947" s="113">
        <f t="shared" si="132"/>
        <v>46501</v>
      </c>
      <c r="AD1947" s="114">
        <f t="shared" si="133"/>
        <v>1.45364E-2</v>
      </c>
      <c r="AF1947" s="115"/>
    </row>
    <row r="1948" spans="10:32" x14ac:dyDescent="0.25">
      <c r="J1948" s="73"/>
      <c r="K1948" s="108"/>
      <c r="AC1948" s="113">
        <f t="shared" si="132"/>
        <v>46502</v>
      </c>
      <c r="AD1948" s="114">
        <f t="shared" si="133"/>
        <v>1.45364E-2</v>
      </c>
      <c r="AF1948" s="115"/>
    </row>
    <row r="1949" spans="10:32" x14ac:dyDescent="0.25">
      <c r="J1949" s="73"/>
      <c r="K1949" s="108"/>
      <c r="AC1949" s="113">
        <f t="shared" si="132"/>
        <v>46503</v>
      </c>
      <c r="AD1949" s="114">
        <f t="shared" si="133"/>
        <v>1.45364E-2</v>
      </c>
      <c r="AF1949" s="115"/>
    </row>
    <row r="1950" spans="10:32" x14ac:dyDescent="0.25">
      <c r="J1950" s="73"/>
      <c r="K1950" s="108"/>
      <c r="AC1950" s="113">
        <f t="shared" si="132"/>
        <v>46504</v>
      </c>
      <c r="AD1950" s="114">
        <f t="shared" si="133"/>
        <v>1.45364E-2</v>
      </c>
      <c r="AF1950" s="115"/>
    </row>
    <row r="1951" spans="10:32" x14ac:dyDescent="0.25">
      <c r="J1951" s="73"/>
      <c r="K1951" s="108"/>
      <c r="AC1951" s="113">
        <f t="shared" si="132"/>
        <v>46505</v>
      </c>
      <c r="AD1951" s="114">
        <f t="shared" si="133"/>
        <v>1.45355E-2</v>
      </c>
      <c r="AF1951" s="115"/>
    </row>
    <row r="1952" spans="10:32" x14ac:dyDescent="0.25">
      <c r="J1952" s="73"/>
      <c r="K1952" s="108"/>
      <c r="AC1952" s="113">
        <f t="shared" si="132"/>
        <v>46506</v>
      </c>
      <c r="AD1952" s="114">
        <f t="shared" si="133"/>
        <v>1.45355E-2</v>
      </c>
      <c r="AF1952" s="115"/>
    </row>
    <row r="1953" spans="10:32" x14ac:dyDescent="0.25">
      <c r="J1953" s="73"/>
      <c r="K1953" s="108"/>
      <c r="AC1953" s="113">
        <f t="shared" si="132"/>
        <v>46507</v>
      </c>
      <c r="AD1953" s="114">
        <f t="shared" si="133"/>
        <v>1.45355E-2</v>
      </c>
      <c r="AF1953" s="115"/>
    </row>
    <row r="1954" spans="10:32" x14ac:dyDescent="0.25">
      <c r="J1954" s="73"/>
      <c r="K1954" s="108"/>
      <c r="AC1954" s="113">
        <f t="shared" si="132"/>
        <v>46508</v>
      </c>
      <c r="AD1954" s="114">
        <f t="shared" si="133"/>
        <v>1.45355E-2</v>
      </c>
      <c r="AF1954" s="115"/>
    </row>
    <row r="1955" spans="10:32" x14ac:dyDescent="0.25">
      <c r="J1955" s="73"/>
      <c r="K1955" s="108"/>
      <c r="AC1955" s="113">
        <f t="shared" si="132"/>
        <v>46509</v>
      </c>
      <c r="AD1955" s="114">
        <f t="shared" si="133"/>
        <v>1.45355E-2</v>
      </c>
      <c r="AF1955" s="115"/>
    </row>
    <row r="1956" spans="10:32" x14ac:dyDescent="0.25">
      <c r="J1956" s="73"/>
      <c r="K1956" s="108"/>
      <c r="AC1956" s="113">
        <f t="shared" si="132"/>
        <v>46510</v>
      </c>
      <c r="AD1956" s="114">
        <f t="shared" si="133"/>
        <v>1.45355E-2</v>
      </c>
      <c r="AF1956" s="115"/>
    </row>
    <row r="1957" spans="10:32" x14ac:dyDescent="0.25">
      <c r="J1957" s="73"/>
      <c r="K1957" s="108"/>
      <c r="AC1957" s="113">
        <f t="shared" si="132"/>
        <v>46511</v>
      </c>
      <c r="AD1957" s="114">
        <f t="shared" si="133"/>
        <v>1.45355E-2</v>
      </c>
      <c r="AF1957" s="115"/>
    </row>
    <row r="1958" spans="10:32" x14ac:dyDescent="0.25">
      <c r="J1958" s="73"/>
      <c r="K1958" s="108"/>
      <c r="AC1958" s="113">
        <f t="shared" si="132"/>
        <v>46512</v>
      </c>
      <c r="AD1958" s="114">
        <f t="shared" si="133"/>
        <v>1.45355E-2</v>
      </c>
      <c r="AF1958" s="115"/>
    </row>
    <row r="1959" spans="10:32" x14ac:dyDescent="0.25">
      <c r="J1959" s="73"/>
      <c r="K1959" s="108"/>
      <c r="AC1959" s="113">
        <f t="shared" si="132"/>
        <v>46513</v>
      </c>
      <c r="AD1959" s="114">
        <f t="shared" si="133"/>
        <v>1.45355E-2</v>
      </c>
      <c r="AF1959" s="115"/>
    </row>
    <row r="1960" spans="10:32" x14ac:dyDescent="0.25">
      <c r="J1960" s="73"/>
      <c r="K1960" s="108"/>
      <c r="AC1960" s="113">
        <f t="shared" si="132"/>
        <v>46514</v>
      </c>
      <c r="AD1960" s="114">
        <f t="shared" si="133"/>
        <v>1.45355E-2</v>
      </c>
      <c r="AF1960" s="115"/>
    </row>
    <row r="1961" spans="10:32" x14ac:dyDescent="0.25">
      <c r="J1961" s="73"/>
      <c r="K1961" s="108"/>
      <c r="AC1961" s="113">
        <f t="shared" si="132"/>
        <v>46515</v>
      </c>
      <c r="AD1961" s="114">
        <f t="shared" si="133"/>
        <v>1.45355E-2</v>
      </c>
      <c r="AF1961" s="115"/>
    </row>
    <row r="1962" spans="10:32" x14ac:dyDescent="0.25">
      <c r="J1962" s="73"/>
      <c r="K1962" s="108"/>
      <c r="AC1962" s="113">
        <f t="shared" si="132"/>
        <v>46516</v>
      </c>
      <c r="AD1962" s="114">
        <f t="shared" si="133"/>
        <v>1.45355E-2</v>
      </c>
      <c r="AF1962" s="115"/>
    </row>
    <row r="1963" spans="10:32" x14ac:dyDescent="0.25">
      <c r="J1963" s="73"/>
      <c r="K1963" s="108"/>
      <c r="AC1963" s="113">
        <f t="shared" si="132"/>
        <v>46517</v>
      </c>
      <c r="AD1963" s="114">
        <f t="shared" si="133"/>
        <v>1.45355E-2</v>
      </c>
      <c r="AF1963" s="115"/>
    </row>
    <row r="1964" spans="10:32" x14ac:dyDescent="0.25">
      <c r="J1964" s="73"/>
      <c r="K1964" s="108"/>
      <c r="AC1964" s="113">
        <f t="shared" si="132"/>
        <v>46518</v>
      </c>
      <c r="AD1964" s="114">
        <f t="shared" si="133"/>
        <v>1.45355E-2</v>
      </c>
      <c r="AF1964" s="115"/>
    </row>
    <row r="1965" spans="10:32" x14ac:dyDescent="0.25">
      <c r="J1965" s="73"/>
      <c r="K1965" s="108"/>
      <c r="AC1965" s="113">
        <f t="shared" si="132"/>
        <v>46519</v>
      </c>
      <c r="AD1965" s="114">
        <f t="shared" si="133"/>
        <v>1.45355E-2</v>
      </c>
      <c r="AF1965" s="115"/>
    </row>
    <row r="1966" spans="10:32" x14ac:dyDescent="0.25">
      <c r="J1966" s="73"/>
      <c r="K1966" s="108"/>
      <c r="AC1966" s="113">
        <f t="shared" si="132"/>
        <v>46520</v>
      </c>
      <c r="AD1966" s="114">
        <f t="shared" si="133"/>
        <v>1.45355E-2</v>
      </c>
      <c r="AF1966" s="115"/>
    </row>
    <row r="1967" spans="10:32" x14ac:dyDescent="0.25">
      <c r="J1967" s="73"/>
      <c r="K1967" s="108"/>
      <c r="AC1967" s="113">
        <f t="shared" si="132"/>
        <v>46521</v>
      </c>
      <c r="AD1967" s="114">
        <f t="shared" si="133"/>
        <v>1.45355E-2</v>
      </c>
      <c r="AF1967" s="115"/>
    </row>
    <row r="1968" spans="10:32" x14ac:dyDescent="0.25">
      <c r="J1968" s="73"/>
      <c r="K1968" s="108"/>
      <c r="AC1968" s="113">
        <f t="shared" si="132"/>
        <v>46522</v>
      </c>
      <c r="AD1968" s="114">
        <f t="shared" si="133"/>
        <v>1.45355E-2</v>
      </c>
      <c r="AF1968" s="115"/>
    </row>
    <row r="1969" spans="10:32" x14ac:dyDescent="0.25">
      <c r="J1969" s="73"/>
      <c r="K1969" s="108"/>
      <c r="AC1969" s="113">
        <f t="shared" si="132"/>
        <v>46523</v>
      </c>
      <c r="AD1969" s="114">
        <f t="shared" si="133"/>
        <v>1.45355E-2</v>
      </c>
      <c r="AF1969" s="115"/>
    </row>
    <row r="1970" spans="10:32" x14ac:dyDescent="0.25">
      <c r="J1970" s="73"/>
      <c r="K1970" s="108"/>
      <c r="AC1970" s="113">
        <f t="shared" si="132"/>
        <v>46524</v>
      </c>
      <c r="AD1970" s="114">
        <f t="shared" si="133"/>
        <v>1.45355E-2</v>
      </c>
      <c r="AF1970" s="115"/>
    </row>
    <row r="1971" spans="10:32" x14ac:dyDescent="0.25">
      <c r="J1971" s="73"/>
      <c r="K1971" s="108"/>
      <c r="AC1971" s="113">
        <f t="shared" si="132"/>
        <v>46525</v>
      </c>
      <c r="AD1971" s="114">
        <f t="shared" si="133"/>
        <v>1.45355E-2</v>
      </c>
      <c r="AF1971" s="115"/>
    </row>
    <row r="1972" spans="10:32" x14ac:dyDescent="0.25">
      <c r="J1972" s="73"/>
      <c r="K1972" s="108"/>
      <c r="AC1972" s="113">
        <f t="shared" si="132"/>
        <v>46526</v>
      </c>
      <c r="AD1972" s="114">
        <f t="shared" si="133"/>
        <v>1.45355E-2</v>
      </c>
      <c r="AF1972" s="115"/>
    </row>
    <row r="1973" spans="10:32" x14ac:dyDescent="0.25">
      <c r="J1973" s="73"/>
      <c r="K1973" s="108"/>
      <c r="AC1973" s="113">
        <f t="shared" si="132"/>
        <v>46527</v>
      </c>
      <c r="AD1973" s="114">
        <f t="shared" si="133"/>
        <v>1.45355E-2</v>
      </c>
      <c r="AF1973" s="115"/>
    </row>
    <row r="1974" spans="10:32" x14ac:dyDescent="0.25">
      <c r="J1974" s="73"/>
      <c r="K1974" s="108"/>
      <c r="AC1974" s="113">
        <f t="shared" si="132"/>
        <v>46528</v>
      </c>
      <c r="AD1974" s="114">
        <f t="shared" si="133"/>
        <v>1.45355E-2</v>
      </c>
      <c r="AF1974" s="115"/>
    </row>
    <row r="1975" spans="10:32" x14ac:dyDescent="0.25">
      <c r="J1975" s="73"/>
      <c r="K1975" s="108"/>
      <c r="AC1975" s="113">
        <f t="shared" si="132"/>
        <v>46529</v>
      </c>
      <c r="AD1975" s="114">
        <f t="shared" si="133"/>
        <v>1.45355E-2</v>
      </c>
      <c r="AF1975" s="115"/>
    </row>
    <row r="1976" spans="10:32" x14ac:dyDescent="0.25">
      <c r="J1976" s="73"/>
      <c r="K1976" s="108"/>
      <c r="AC1976" s="113">
        <f t="shared" si="132"/>
        <v>46530</v>
      </c>
      <c r="AD1976" s="114">
        <f t="shared" si="133"/>
        <v>1.45355E-2</v>
      </c>
      <c r="AF1976" s="115"/>
    </row>
    <row r="1977" spans="10:32" x14ac:dyDescent="0.25">
      <c r="J1977" s="73"/>
      <c r="K1977" s="108"/>
      <c r="AC1977" s="113">
        <f t="shared" si="132"/>
        <v>46531</v>
      </c>
      <c r="AD1977" s="114">
        <f t="shared" si="133"/>
        <v>1.45355E-2</v>
      </c>
      <c r="AF1977" s="115"/>
    </row>
    <row r="1978" spans="10:32" x14ac:dyDescent="0.25">
      <c r="J1978" s="73"/>
      <c r="K1978" s="108"/>
      <c r="AC1978" s="113">
        <f t="shared" si="132"/>
        <v>46532</v>
      </c>
      <c r="AD1978" s="114">
        <f t="shared" si="133"/>
        <v>1.45355E-2</v>
      </c>
      <c r="AF1978" s="115"/>
    </row>
    <row r="1979" spans="10:32" x14ac:dyDescent="0.25">
      <c r="J1979" s="73"/>
      <c r="K1979" s="108"/>
      <c r="AC1979" s="113">
        <f t="shared" si="132"/>
        <v>46533</v>
      </c>
      <c r="AD1979" s="114">
        <f t="shared" si="133"/>
        <v>1.45364E-2</v>
      </c>
      <c r="AF1979" s="115"/>
    </row>
    <row r="1980" spans="10:32" x14ac:dyDescent="0.25">
      <c r="J1980" s="73"/>
      <c r="K1980" s="108"/>
      <c r="AC1980" s="113">
        <f t="shared" si="132"/>
        <v>46534</v>
      </c>
      <c r="AD1980" s="114">
        <f t="shared" si="133"/>
        <v>1.45364E-2</v>
      </c>
      <c r="AF1980" s="115"/>
    </row>
    <row r="1981" spans="10:32" x14ac:dyDescent="0.25">
      <c r="J1981" s="73"/>
      <c r="K1981" s="108"/>
      <c r="AC1981" s="113">
        <f t="shared" si="132"/>
        <v>46535</v>
      </c>
      <c r="AD1981" s="114">
        <f t="shared" si="133"/>
        <v>1.45364E-2</v>
      </c>
      <c r="AF1981" s="115"/>
    </row>
    <row r="1982" spans="10:32" x14ac:dyDescent="0.25">
      <c r="J1982" s="73"/>
      <c r="K1982" s="108"/>
      <c r="AC1982" s="113">
        <f t="shared" si="132"/>
        <v>46536</v>
      </c>
      <c r="AD1982" s="114">
        <f t="shared" si="133"/>
        <v>1.45364E-2</v>
      </c>
      <c r="AF1982" s="115"/>
    </row>
    <row r="1983" spans="10:32" x14ac:dyDescent="0.25">
      <c r="J1983" s="73"/>
      <c r="K1983" s="108"/>
      <c r="AC1983" s="113">
        <f t="shared" si="132"/>
        <v>46537</v>
      </c>
      <c r="AD1983" s="114">
        <f t="shared" si="133"/>
        <v>1.45364E-2</v>
      </c>
      <c r="AF1983" s="115"/>
    </row>
    <row r="1984" spans="10:32" x14ac:dyDescent="0.25">
      <c r="J1984" s="73"/>
      <c r="K1984" s="108"/>
      <c r="AC1984" s="113">
        <f t="shared" si="132"/>
        <v>46538</v>
      </c>
      <c r="AD1984" s="114">
        <f t="shared" si="133"/>
        <v>1.45364E-2</v>
      </c>
      <c r="AF1984" s="115"/>
    </row>
    <row r="1985" spans="10:32" x14ac:dyDescent="0.25">
      <c r="J1985" s="73"/>
      <c r="K1985" s="108"/>
      <c r="AC1985" s="113">
        <f t="shared" si="132"/>
        <v>46539</v>
      </c>
      <c r="AD1985" s="114">
        <f t="shared" si="133"/>
        <v>1.45364E-2</v>
      </c>
      <c r="AF1985" s="115"/>
    </row>
    <row r="1986" spans="10:32" x14ac:dyDescent="0.25">
      <c r="J1986" s="73"/>
      <c r="K1986" s="108"/>
      <c r="AC1986" s="113">
        <f t="shared" si="132"/>
        <v>46540</v>
      </c>
      <c r="AD1986" s="114">
        <f t="shared" si="133"/>
        <v>1.45364E-2</v>
      </c>
      <c r="AF1986" s="115"/>
    </row>
    <row r="1987" spans="10:32" x14ac:dyDescent="0.25">
      <c r="J1987" s="73"/>
      <c r="K1987" s="108"/>
      <c r="AC1987" s="113">
        <f t="shared" si="132"/>
        <v>46541</v>
      </c>
      <c r="AD1987" s="114">
        <f t="shared" si="133"/>
        <v>1.45364E-2</v>
      </c>
      <c r="AF1987" s="115"/>
    </row>
    <row r="1988" spans="10:32" x14ac:dyDescent="0.25">
      <c r="J1988" s="73"/>
      <c r="K1988" s="108"/>
      <c r="AC1988" s="113">
        <f t="shared" si="132"/>
        <v>46542</v>
      </c>
      <c r="AD1988" s="114">
        <f t="shared" si="133"/>
        <v>1.45364E-2</v>
      </c>
      <c r="AF1988" s="115"/>
    </row>
    <row r="1989" spans="10:32" x14ac:dyDescent="0.25">
      <c r="J1989" s="73"/>
      <c r="K1989" s="108"/>
      <c r="AC1989" s="113">
        <f t="shared" si="132"/>
        <v>46543</v>
      </c>
      <c r="AD1989" s="114">
        <f t="shared" si="133"/>
        <v>1.45364E-2</v>
      </c>
      <c r="AF1989" s="115"/>
    </row>
    <row r="1990" spans="10:32" x14ac:dyDescent="0.25">
      <c r="J1990" s="73"/>
      <c r="K1990" s="108"/>
      <c r="AC1990" s="113">
        <f t="shared" si="132"/>
        <v>46544</v>
      </c>
      <c r="AD1990" s="114">
        <f t="shared" si="133"/>
        <v>1.45364E-2</v>
      </c>
      <c r="AF1990" s="115"/>
    </row>
    <row r="1991" spans="10:32" x14ac:dyDescent="0.25">
      <c r="J1991" s="73"/>
      <c r="K1991" s="108"/>
      <c r="AC1991" s="113">
        <f t="shared" si="132"/>
        <v>46545</v>
      </c>
      <c r="AD1991" s="114">
        <f t="shared" si="133"/>
        <v>1.45364E-2</v>
      </c>
      <c r="AF1991" s="115"/>
    </row>
    <row r="1992" spans="10:32" x14ac:dyDescent="0.25">
      <c r="J1992" s="73"/>
      <c r="K1992" s="108"/>
      <c r="AC1992" s="113">
        <f t="shared" ref="AC1992:AC2055" si="134">AC1991+1</f>
        <v>46546</v>
      </c>
      <c r="AD1992" s="114">
        <f t="shared" ref="AD1992:AD2055" si="135">_xlfn.IFNA(VLOOKUP(AC1992,J:K,2,FALSE)/100,AD1991)</f>
        <v>1.45364E-2</v>
      </c>
      <c r="AF1992" s="115"/>
    </row>
    <row r="1993" spans="10:32" x14ac:dyDescent="0.25">
      <c r="J1993" s="73"/>
      <c r="K1993" s="108"/>
      <c r="AC1993" s="113">
        <f t="shared" si="134"/>
        <v>46547</v>
      </c>
      <c r="AD1993" s="114">
        <f t="shared" si="135"/>
        <v>1.45364E-2</v>
      </c>
      <c r="AF1993" s="115"/>
    </row>
    <row r="1994" spans="10:32" x14ac:dyDescent="0.25">
      <c r="J1994" s="73"/>
      <c r="K1994" s="108"/>
      <c r="AC1994" s="113">
        <f t="shared" si="134"/>
        <v>46548</v>
      </c>
      <c r="AD1994" s="114">
        <f t="shared" si="135"/>
        <v>1.45364E-2</v>
      </c>
      <c r="AF1994" s="115"/>
    </row>
    <row r="1995" spans="10:32" x14ac:dyDescent="0.25">
      <c r="J1995" s="73"/>
      <c r="K1995" s="108"/>
      <c r="AC1995" s="113">
        <f t="shared" si="134"/>
        <v>46549</v>
      </c>
      <c r="AD1995" s="114">
        <f t="shared" si="135"/>
        <v>1.45364E-2</v>
      </c>
      <c r="AF1995" s="115"/>
    </row>
    <row r="1996" spans="10:32" x14ac:dyDescent="0.25">
      <c r="J1996" s="73"/>
      <c r="K1996" s="108"/>
      <c r="AC1996" s="113">
        <f t="shared" si="134"/>
        <v>46550</v>
      </c>
      <c r="AD1996" s="114">
        <f t="shared" si="135"/>
        <v>1.45364E-2</v>
      </c>
      <c r="AF1996" s="115"/>
    </row>
    <row r="1997" spans="10:32" x14ac:dyDescent="0.25">
      <c r="J1997" s="73"/>
      <c r="K1997" s="108"/>
      <c r="AC1997" s="113">
        <f t="shared" si="134"/>
        <v>46551</v>
      </c>
      <c r="AD1997" s="114">
        <f t="shared" si="135"/>
        <v>1.45364E-2</v>
      </c>
      <c r="AF1997" s="115"/>
    </row>
    <row r="1998" spans="10:32" x14ac:dyDescent="0.25">
      <c r="J1998" s="73"/>
      <c r="K1998" s="108"/>
      <c r="AC1998" s="113">
        <f t="shared" si="134"/>
        <v>46552</v>
      </c>
      <c r="AD1998" s="114">
        <f t="shared" si="135"/>
        <v>1.45364E-2</v>
      </c>
      <c r="AF1998" s="115"/>
    </row>
    <row r="1999" spans="10:32" x14ac:dyDescent="0.25">
      <c r="J1999" s="73"/>
      <c r="K1999" s="108"/>
      <c r="AC1999" s="113">
        <f t="shared" si="134"/>
        <v>46553</v>
      </c>
      <c r="AD1999" s="114">
        <f t="shared" si="135"/>
        <v>1.45364E-2</v>
      </c>
      <c r="AF1999" s="115"/>
    </row>
    <row r="2000" spans="10:32" x14ac:dyDescent="0.25">
      <c r="J2000" s="73"/>
      <c r="K2000" s="108"/>
      <c r="AC2000" s="113">
        <f t="shared" si="134"/>
        <v>46554</v>
      </c>
      <c r="AD2000" s="114">
        <f t="shared" si="135"/>
        <v>1.45364E-2</v>
      </c>
      <c r="AF2000" s="115"/>
    </row>
    <row r="2001" spans="10:32" x14ac:dyDescent="0.25">
      <c r="J2001" s="73"/>
      <c r="K2001" s="108"/>
      <c r="AC2001" s="113">
        <f t="shared" si="134"/>
        <v>46555</v>
      </c>
      <c r="AD2001" s="114">
        <f t="shared" si="135"/>
        <v>1.45364E-2</v>
      </c>
      <c r="AF2001" s="115"/>
    </row>
    <row r="2002" spans="10:32" x14ac:dyDescent="0.25">
      <c r="J2002" s="73"/>
      <c r="K2002" s="108"/>
      <c r="AC2002" s="113">
        <f t="shared" si="134"/>
        <v>46556</v>
      </c>
      <c r="AD2002" s="114">
        <f t="shared" si="135"/>
        <v>1.45364E-2</v>
      </c>
      <c r="AF2002" s="115"/>
    </row>
    <row r="2003" spans="10:32" x14ac:dyDescent="0.25">
      <c r="J2003" s="73"/>
      <c r="K2003" s="108"/>
      <c r="AC2003" s="113">
        <f t="shared" si="134"/>
        <v>46557</v>
      </c>
      <c r="AD2003" s="114">
        <f t="shared" si="135"/>
        <v>1.45364E-2</v>
      </c>
      <c r="AF2003" s="115"/>
    </row>
    <row r="2004" spans="10:32" x14ac:dyDescent="0.25">
      <c r="J2004" s="73"/>
      <c r="K2004" s="108"/>
      <c r="AC2004" s="113">
        <f t="shared" si="134"/>
        <v>46558</v>
      </c>
      <c r="AD2004" s="114">
        <f t="shared" si="135"/>
        <v>1.45364E-2</v>
      </c>
      <c r="AF2004" s="115"/>
    </row>
    <row r="2005" spans="10:32" x14ac:dyDescent="0.25">
      <c r="J2005" s="73"/>
      <c r="K2005" s="108"/>
      <c r="AC2005" s="113">
        <f t="shared" si="134"/>
        <v>46559</v>
      </c>
      <c r="AD2005" s="114">
        <f t="shared" si="135"/>
        <v>1.45364E-2</v>
      </c>
      <c r="AF2005" s="115"/>
    </row>
    <row r="2006" spans="10:32" x14ac:dyDescent="0.25">
      <c r="J2006" s="73"/>
      <c r="K2006" s="108"/>
      <c r="AC2006" s="113">
        <f t="shared" si="134"/>
        <v>46560</v>
      </c>
      <c r="AD2006" s="114">
        <f t="shared" si="135"/>
        <v>1.45364E-2</v>
      </c>
      <c r="AF2006" s="115"/>
    </row>
    <row r="2007" spans="10:32" x14ac:dyDescent="0.25">
      <c r="J2007" s="73"/>
      <c r="K2007" s="108"/>
      <c r="AC2007" s="113">
        <f t="shared" si="134"/>
        <v>46561</v>
      </c>
      <c r="AD2007" s="114">
        <f t="shared" si="135"/>
        <v>1.45364E-2</v>
      </c>
      <c r="AF2007" s="115"/>
    </row>
    <row r="2008" spans="10:32" x14ac:dyDescent="0.25">
      <c r="J2008" s="73"/>
      <c r="K2008" s="108"/>
      <c r="AC2008" s="113">
        <f t="shared" si="134"/>
        <v>46562</v>
      </c>
      <c r="AD2008" s="114">
        <f t="shared" si="135"/>
        <v>1.45364E-2</v>
      </c>
      <c r="AF2008" s="115"/>
    </row>
    <row r="2009" spans="10:32" x14ac:dyDescent="0.25">
      <c r="J2009" s="73"/>
      <c r="K2009" s="108"/>
      <c r="AC2009" s="113">
        <f t="shared" si="134"/>
        <v>46563</v>
      </c>
      <c r="AD2009" s="114">
        <f t="shared" si="135"/>
        <v>1.45364E-2</v>
      </c>
      <c r="AF2009" s="115"/>
    </row>
    <row r="2010" spans="10:32" x14ac:dyDescent="0.25">
      <c r="J2010" s="73"/>
      <c r="K2010" s="108"/>
      <c r="AC2010" s="113">
        <f t="shared" si="134"/>
        <v>46564</v>
      </c>
      <c r="AD2010" s="114">
        <f t="shared" si="135"/>
        <v>1.45364E-2</v>
      </c>
      <c r="AF2010" s="115"/>
    </row>
    <row r="2011" spans="10:32" x14ac:dyDescent="0.25">
      <c r="J2011" s="73"/>
      <c r="K2011" s="108"/>
      <c r="AC2011" s="113">
        <f t="shared" si="134"/>
        <v>46565</v>
      </c>
      <c r="AD2011" s="114">
        <f t="shared" si="135"/>
        <v>1.45364E-2</v>
      </c>
      <c r="AF2011" s="115"/>
    </row>
    <row r="2012" spans="10:32" x14ac:dyDescent="0.25">
      <c r="J2012" s="73"/>
      <c r="K2012" s="108"/>
      <c r="AC2012" s="113">
        <f t="shared" si="134"/>
        <v>46566</v>
      </c>
      <c r="AD2012" s="114">
        <f t="shared" si="135"/>
        <v>1.4536100000000001E-2</v>
      </c>
      <c r="AF2012" s="115"/>
    </row>
    <row r="2013" spans="10:32" x14ac:dyDescent="0.25">
      <c r="J2013" s="73"/>
      <c r="K2013" s="108"/>
      <c r="AC2013" s="113">
        <f t="shared" si="134"/>
        <v>46567</v>
      </c>
      <c r="AD2013" s="114">
        <f t="shared" si="135"/>
        <v>1.4536100000000001E-2</v>
      </c>
      <c r="AF2013" s="115"/>
    </row>
    <row r="2014" spans="10:32" x14ac:dyDescent="0.25">
      <c r="J2014" s="73"/>
      <c r="K2014" s="108"/>
      <c r="AC2014" s="113">
        <f t="shared" si="134"/>
        <v>46568</v>
      </c>
      <c r="AD2014" s="114">
        <f t="shared" si="135"/>
        <v>1.4536100000000001E-2</v>
      </c>
      <c r="AF2014" s="115"/>
    </row>
    <row r="2015" spans="10:32" x14ac:dyDescent="0.25">
      <c r="J2015" s="73"/>
      <c r="K2015" s="108"/>
      <c r="AC2015" s="113">
        <f t="shared" si="134"/>
        <v>46569</v>
      </c>
      <c r="AD2015" s="114">
        <f t="shared" si="135"/>
        <v>1.4536100000000001E-2</v>
      </c>
      <c r="AF2015" s="115"/>
    </row>
    <row r="2016" spans="10:32" x14ac:dyDescent="0.25">
      <c r="J2016" s="73"/>
      <c r="K2016" s="108"/>
      <c r="AC2016" s="113">
        <f t="shared" si="134"/>
        <v>46570</v>
      </c>
      <c r="AD2016" s="114">
        <f t="shared" si="135"/>
        <v>1.4536100000000001E-2</v>
      </c>
      <c r="AF2016" s="115"/>
    </row>
    <row r="2017" spans="10:32" x14ac:dyDescent="0.25">
      <c r="J2017" s="73"/>
      <c r="K2017" s="108"/>
      <c r="AC2017" s="113">
        <f t="shared" si="134"/>
        <v>46571</v>
      </c>
      <c r="AD2017" s="114">
        <f t="shared" si="135"/>
        <v>1.4536100000000001E-2</v>
      </c>
      <c r="AF2017" s="115"/>
    </row>
    <row r="2018" spans="10:32" x14ac:dyDescent="0.25">
      <c r="J2018" s="73"/>
      <c r="K2018" s="108"/>
      <c r="AC2018" s="113">
        <f t="shared" si="134"/>
        <v>46572</v>
      </c>
      <c r="AD2018" s="114">
        <f t="shared" si="135"/>
        <v>1.4536100000000001E-2</v>
      </c>
      <c r="AF2018" s="115"/>
    </row>
    <row r="2019" spans="10:32" x14ac:dyDescent="0.25">
      <c r="J2019" s="73"/>
      <c r="K2019" s="108"/>
      <c r="AC2019" s="113">
        <f t="shared" si="134"/>
        <v>46573</v>
      </c>
      <c r="AD2019" s="114">
        <f t="shared" si="135"/>
        <v>1.4536100000000001E-2</v>
      </c>
      <c r="AF2019" s="115"/>
    </row>
    <row r="2020" spans="10:32" x14ac:dyDescent="0.25">
      <c r="J2020" s="73"/>
      <c r="K2020" s="108"/>
      <c r="AC2020" s="113">
        <f t="shared" si="134"/>
        <v>46574</v>
      </c>
      <c r="AD2020" s="114">
        <f t="shared" si="135"/>
        <v>1.4536100000000001E-2</v>
      </c>
      <c r="AF2020" s="115"/>
    </row>
    <row r="2021" spans="10:32" x14ac:dyDescent="0.25">
      <c r="J2021" s="73"/>
      <c r="K2021" s="108"/>
      <c r="AC2021" s="113">
        <f t="shared" si="134"/>
        <v>46575</v>
      </c>
      <c r="AD2021" s="114">
        <f t="shared" si="135"/>
        <v>1.4536100000000001E-2</v>
      </c>
      <c r="AF2021" s="115"/>
    </row>
    <row r="2022" spans="10:32" x14ac:dyDescent="0.25">
      <c r="J2022" s="73"/>
      <c r="K2022" s="108"/>
      <c r="AC2022" s="113">
        <f t="shared" si="134"/>
        <v>46576</v>
      </c>
      <c r="AD2022" s="114">
        <f t="shared" si="135"/>
        <v>1.4536100000000001E-2</v>
      </c>
      <c r="AF2022" s="115"/>
    </row>
    <row r="2023" spans="10:32" x14ac:dyDescent="0.25">
      <c r="J2023" s="73"/>
      <c r="K2023" s="108"/>
      <c r="AC2023" s="113">
        <f t="shared" si="134"/>
        <v>46577</v>
      </c>
      <c r="AD2023" s="114">
        <f t="shared" si="135"/>
        <v>1.4536100000000001E-2</v>
      </c>
      <c r="AF2023" s="115"/>
    </row>
    <row r="2024" spans="10:32" x14ac:dyDescent="0.25">
      <c r="J2024" s="73"/>
      <c r="K2024" s="108"/>
      <c r="AC2024" s="113">
        <f t="shared" si="134"/>
        <v>46578</v>
      </c>
      <c r="AD2024" s="114">
        <f t="shared" si="135"/>
        <v>1.4536100000000001E-2</v>
      </c>
      <c r="AF2024" s="115"/>
    </row>
    <row r="2025" spans="10:32" x14ac:dyDescent="0.25">
      <c r="J2025" s="73"/>
      <c r="K2025" s="108"/>
      <c r="AC2025" s="113">
        <f t="shared" si="134"/>
        <v>46579</v>
      </c>
      <c r="AD2025" s="114">
        <f t="shared" si="135"/>
        <v>1.4536100000000001E-2</v>
      </c>
      <c r="AF2025" s="115"/>
    </row>
    <row r="2026" spans="10:32" x14ac:dyDescent="0.25">
      <c r="J2026" s="73"/>
      <c r="K2026" s="108"/>
      <c r="AC2026" s="113">
        <f t="shared" si="134"/>
        <v>46580</v>
      </c>
      <c r="AD2026" s="114">
        <f t="shared" si="135"/>
        <v>1.4536100000000001E-2</v>
      </c>
      <c r="AF2026" s="115"/>
    </row>
    <row r="2027" spans="10:32" x14ac:dyDescent="0.25">
      <c r="J2027" s="73"/>
      <c r="K2027" s="108"/>
      <c r="AC2027" s="113">
        <f t="shared" si="134"/>
        <v>46581</v>
      </c>
      <c r="AD2027" s="114">
        <f t="shared" si="135"/>
        <v>1.4536100000000001E-2</v>
      </c>
      <c r="AF2027" s="115"/>
    </row>
    <row r="2028" spans="10:32" x14ac:dyDescent="0.25">
      <c r="J2028" s="73"/>
      <c r="K2028" s="108"/>
      <c r="AC2028" s="113">
        <f t="shared" si="134"/>
        <v>46582</v>
      </c>
      <c r="AD2028" s="114">
        <f t="shared" si="135"/>
        <v>1.4536100000000001E-2</v>
      </c>
      <c r="AF2028" s="115"/>
    </row>
    <row r="2029" spans="10:32" x14ac:dyDescent="0.25">
      <c r="J2029" s="73"/>
      <c r="K2029" s="108"/>
      <c r="AC2029" s="113">
        <f t="shared" si="134"/>
        <v>46583</v>
      </c>
      <c r="AD2029" s="114">
        <f t="shared" si="135"/>
        <v>1.4536100000000001E-2</v>
      </c>
      <c r="AF2029" s="115"/>
    </row>
    <row r="2030" spans="10:32" x14ac:dyDescent="0.25">
      <c r="J2030" s="73"/>
      <c r="K2030" s="108"/>
      <c r="AC2030" s="113">
        <f t="shared" si="134"/>
        <v>46584</v>
      </c>
      <c r="AD2030" s="114">
        <f t="shared" si="135"/>
        <v>1.4536100000000001E-2</v>
      </c>
      <c r="AF2030" s="115"/>
    </row>
    <row r="2031" spans="10:32" x14ac:dyDescent="0.25">
      <c r="J2031" s="73"/>
      <c r="K2031" s="108"/>
      <c r="AC2031" s="113">
        <f t="shared" si="134"/>
        <v>46585</v>
      </c>
      <c r="AD2031" s="114">
        <f t="shared" si="135"/>
        <v>1.4536100000000001E-2</v>
      </c>
      <c r="AF2031" s="115"/>
    </row>
    <row r="2032" spans="10:32" x14ac:dyDescent="0.25">
      <c r="J2032" s="73"/>
      <c r="K2032" s="108"/>
      <c r="AC2032" s="113">
        <f t="shared" si="134"/>
        <v>46586</v>
      </c>
      <c r="AD2032" s="114">
        <f t="shared" si="135"/>
        <v>1.4536100000000001E-2</v>
      </c>
      <c r="AF2032" s="115"/>
    </row>
    <row r="2033" spans="10:32" x14ac:dyDescent="0.25">
      <c r="J2033" s="73"/>
      <c r="K2033" s="108"/>
      <c r="AC2033" s="113">
        <f t="shared" si="134"/>
        <v>46587</v>
      </c>
      <c r="AD2033" s="114">
        <f t="shared" si="135"/>
        <v>1.4536100000000001E-2</v>
      </c>
      <c r="AF2033" s="115"/>
    </row>
    <row r="2034" spans="10:32" x14ac:dyDescent="0.25">
      <c r="J2034" s="73"/>
      <c r="K2034" s="108"/>
      <c r="AC2034" s="113">
        <f t="shared" si="134"/>
        <v>46588</v>
      </c>
      <c r="AD2034" s="114">
        <f t="shared" si="135"/>
        <v>1.4536100000000001E-2</v>
      </c>
      <c r="AF2034" s="115"/>
    </row>
    <row r="2035" spans="10:32" x14ac:dyDescent="0.25">
      <c r="J2035" s="73"/>
      <c r="K2035" s="108"/>
      <c r="AC2035" s="113">
        <f t="shared" si="134"/>
        <v>46589</v>
      </c>
      <c r="AD2035" s="114">
        <f t="shared" si="135"/>
        <v>1.4536100000000001E-2</v>
      </c>
      <c r="AF2035" s="115"/>
    </row>
    <row r="2036" spans="10:32" x14ac:dyDescent="0.25">
      <c r="J2036" s="73"/>
      <c r="K2036" s="108"/>
      <c r="AC2036" s="113">
        <f t="shared" si="134"/>
        <v>46590</v>
      </c>
      <c r="AD2036" s="114">
        <f t="shared" si="135"/>
        <v>1.4536100000000001E-2</v>
      </c>
      <c r="AF2036" s="115"/>
    </row>
    <row r="2037" spans="10:32" x14ac:dyDescent="0.25">
      <c r="J2037" s="73"/>
      <c r="K2037" s="108"/>
      <c r="AC2037" s="113">
        <f t="shared" si="134"/>
        <v>46591</v>
      </c>
      <c r="AD2037" s="114">
        <f t="shared" si="135"/>
        <v>1.4536100000000001E-2</v>
      </c>
      <c r="AF2037" s="115"/>
    </row>
    <row r="2038" spans="10:32" x14ac:dyDescent="0.25">
      <c r="J2038" s="73"/>
      <c r="K2038" s="108"/>
      <c r="AC2038" s="113">
        <f t="shared" si="134"/>
        <v>46592</v>
      </c>
      <c r="AD2038" s="114">
        <f t="shared" si="135"/>
        <v>1.4536100000000001E-2</v>
      </c>
      <c r="AF2038" s="115"/>
    </row>
    <row r="2039" spans="10:32" x14ac:dyDescent="0.25">
      <c r="J2039" s="73"/>
      <c r="K2039" s="108"/>
      <c r="AC2039" s="113">
        <f t="shared" si="134"/>
        <v>46593</v>
      </c>
      <c r="AD2039" s="114">
        <f t="shared" si="135"/>
        <v>1.4536100000000001E-2</v>
      </c>
      <c r="AF2039" s="115"/>
    </row>
    <row r="2040" spans="10:32" x14ac:dyDescent="0.25">
      <c r="J2040" s="73"/>
      <c r="K2040" s="108"/>
      <c r="AC2040" s="113">
        <f t="shared" si="134"/>
        <v>46594</v>
      </c>
      <c r="AD2040" s="114">
        <f t="shared" si="135"/>
        <v>1.4536100000000001E-2</v>
      </c>
      <c r="AF2040" s="115"/>
    </row>
    <row r="2041" spans="10:32" x14ac:dyDescent="0.25">
      <c r="J2041" s="73"/>
      <c r="K2041" s="108"/>
      <c r="AC2041" s="113">
        <f t="shared" si="134"/>
        <v>46595</v>
      </c>
      <c r="AD2041" s="114">
        <f t="shared" si="135"/>
        <v>1.4536100000000001E-2</v>
      </c>
      <c r="AF2041" s="115"/>
    </row>
    <row r="2042" spans="10:32" x14ac:dyDescent="0.25">
      <c r="J2042" s="73"/>
      <c r="K2042" s="108"/>
      <c r="AC2042" s="113">
        <f t="shared" si="134"/>
        <v>46596</v>
      </c>
      <c r="AD2042" s="114">
        <f t="shared" si="135"/>
        <v>1.45364E-2</v>
      </c>
      <c r="AF2042" s="115"/>
    </row>
    <row r="2043" spans="10:32" x14ac:dyDescent="0.25">
      <c r="J2043" s="73"/>
      <c r="K2043" s="108"/>
      <c r="AC2043" s="113">
        <f t="shared" si="134"/>
        <v>46597</v>
      </c>
      <c r="AD2043" s="114">
        <f t="shared" si="135"/>
        <v>1.45364E-2</v>
      </c>
      <c r="AF2043" s="115"/>
    </row>
    <row r="2044" spans="10:32" x14ac:dyDescent="0.25">
      <c r="J2044" s="73"/>
      <c r="K2044" s="108"/>
      <c r="AC2044" s="113">
        <f t="shared" si="134"/>
        <v>46598</v>
      </c>
      <c r="AD2044" s="114">
        <f t="shared" si="135"/>
        <v>1.45364E-2</v>
      </c>
      <c r="AF2044" s="115"/>
    </row>
    <row r="2045" spans="10:32" x14ac:dyDescent="0.25">
      <c r="J2045" s="73"/>
      <c r="K2045" s="108"/>
      <c r="AC2045" s="113">
        <f t="shared" si="134"/>
        <v>46599</v>
      </c>
      <c r="AD2045" s="114">
        <f t="shared" si="135"/>
        <v>1.45364E-2</v>
      </c>
      <c r="AF2045" s="115"/>
    </row>
    <row r="2046" spans="10:32" x14ac:dyDescent="0.25">
      <c r="J2046" s="73"/>
      <c r="K2046" s="108"/>
      <c r="AC2046" s="113">
        <f t="shared" si="134"/>
        <v>46600</v>
      </c>
      <c r="AD2046" s="114">
        <f t="shared" si="135"/>
        <v>1.45364E-2</v>
      </c>
      <c r="AF2046" s="115"/>
    </row>
    <row r="2047" spans="10:32" x14ac:dyDescent="0.25">
      <c r="J2047" s="73"/>
      <c r="K2047" s="108"/>
      <c r="AC2047" s="113">
        <f t="shared" si="134"/>
        <v>46601</v>
      </c>
      <c r="AD2047" s="114">
        <f t="shared" si="135"/>
        <v>1.45364E-2</v>
      </c>
      <c r="AF2047" s="115"/>
    </row>
    <row r="2048" spans="10:32" x14ac:dyDescent="0.25">
      <c r="J2048" s="73"/>
      <c r="K2048" s="108"/>
      <c r="AC2048" s="113">
        <f t="shared" si="134"/>
        <v>46602</v>
      </c>
      <c r="AD2048" s="114">
        <f t="shared" si="135"/>
        <v>1.45364E-2</v>
      </c>
      <c r="AF2048" s="115"/>
    </row>
    <row r="2049" spans="10:32" x14ac:dyDescent="0.25">
      <c r="J2049" s="73"/>
      <c r="K2049" s="108"/>
      <c r="AC2049" s="113">
        <f t="shared" si="134"/>
        <v>46603</v>
      </c>
      <c r="AD2049" s="114">
        <f t="shared" si="135"/>
        <v>1.45364E-2</v>
      </c>
      <c r="AF2049" s="115"/>
    </row>
    <row r="2050" spans="10:32" x14ac:dyDescent="0.25">
      <c r="J2050" s="73"/>
      <c r="K2050" s="108"/>
      <c r="AC2050" s="113">
        <f t="shared" si="134"/>
        <v>46604</v>
      </c>
      <c r="AD2050" s="114">
        <f t="shared" si="135"/>
        <v>1.45364E-2</v>
      </c>
      <c r="AF2050" s="115"/>
    </row>
    <row r="2051" spans="10:32" x14ac:dyDescent="0.25">
      <c r="J2051" s="73"/>
      <c r="K2051" s="108"/>
      <c r="AC2051" s="113">
        <f t="shared" si="134"/>
        <v>46605</v>
      </c>
      <c r="AD2051" s="114">
        <f t="shared" si="135"/>
        <v>1.45364E-2</v>
      </c>
      <c r="AF2051" s="115"/>
    </row>
    <row r="2052" spans="10:32" x14ac:dyDescent="0.25">
      <c r="J2052" s="73"/>
      <c r="K2052" s="108"/>
      <c r="AC2052" s="113">
        <f t="shared" si="134"/>
        <v>46606</v>
      </c>
      <c r="AD2052" s="114">
        <f t="shared" si="135"/>
        <v>1.45364E-2</v>
      </c>
      <c r="AF2052" s="115"/>
    </row>
    <row r="2053" spans="10:32" x14ac:dyDescent="0.25">
      <c r="J2053" s="73"/>
      <c r="K2053" s="108"/>
      <c r="AC2053" s="113">
        <f t="shared" si="134"/>
        <v>46607</v>
      </c>
      <c r="AD2053" s="114">
        <f t="shared" si="135"/>
        <v>1.45364E-2</v>
      </c>
      <c r="AF2053" s="115"/>
    </row>
    <row r="2054" spans="10:32" x14ac:dyDescent="0.25">
      <c r="J2054" s="73"/>
      <c r="K2054" s="108"/>
      <c r="AC2054" s="113">
        <f t="shared" si="134"/>
        <v>46608</v>
      </c>
      <c r="AD2054" s="114">
        <f t="shared" si="135"/>
        <v>1.45364E-2</v>
      </c>
      <c r="AF2054" s="115"/>
    </row>
    <row r="2055" spans="10:32" x14ac:dyDescent="0.25">
      <c r="J2055" s="73"/>
      <c r="K2055" s="108"/>
      <c r="AC2055" s="113">
        <f t="shared" si="134"/>
        <v>46609</v>
      </c>
      <c r="AD2055" s="114">
        <f t="shared" si="135"/>
        <v>1.45364E-2</v>
      </c>
      <c r="AF2055" s="115"/>
    </row>
    <row r="2056" spans="10:32" x14ac:dyDescent="0.25">
      <c r="J2056" s="73"/>
      <c r="K2056" s="108"/>
      <c r="AC2056" s="113">
        <f t="shared" ref="AC2056:AC2119" si="136">AC2055+1</f>
        <v>46610</v>
      </c>
      <c r="AD2056" s="114">
        <f t="shared" ref="AD2056:AD2119" si="137">_xlfn.IFNA(VLOOKUP(AC2056,J:K,2,FALSE)/100,AD2055)</f>
        <v>1.45364E-2</v>
      </c>
      <c r="AF2056" s="115"/>
    </row>
    <row r="2057" spans="10:32" x14ac:dyDescent="0.25">
      <c r="J2057" s="73"/>
      <c r="K2057" s="108"/>
      <c r="AC2057" s="113">
        <f t="shared" si="136"/>
        <v>46611</v>
      </c>
      <c r="AD2057" s="114">
        <f t="shared" si="137"/>
        <v>1.45364E-2</v>
      </c>
      <c r="AF2057" s="115"/>
    </row>
    <row r="2058" spans="10:32" x14ac:dyDescent="0.25">
      <c r="J2058" s="73"/>
      <c r="K2058" s="108"/>
      <c r="AC2058" s="113">
        <f t="shared" si="136"/>
        <v>46612</v>
      </c>
      <c r="AD2058" s="114">
        <f t="shared" si="137"/>
        <v>1.45364E-2</v>
      </c>
      <c r="AF2058" s="115"/>
    </row>
    <row r="2059" spans="10:32" x14ac:dyDescent="0.25">
      <c r="J2059" s="73"/>
      <c r="K2059" s="108"/>
      <c r="AC2059" s="113">
        <f t="shared" si="136"/>
        <v>46613</v>
      </c>
      <c r="AD2059" s="114">
        <f t="shared" si="137"/>
        <v>1.45364E-2</v>
      </c>
      <c r="AF2059" s="115"/>
    </row>
    <row r="2060" spans="10:32" x14ac:dyDescent="0.25">
      <c r="J2060" s="73"/>
      <c r="K2060" s="108"/>
      <c r="AC2060" s="113">
        <f t="shared" si="136"/>
        <v>46614</v>
      </c>
      <c r="AD2060" s="114">
        <f t="shared" si="137"/>
        <v>1.45364E-2</v>
      </c>
      <c r="AF2060" s="115"/>
    </row>
    <row r="2061" spans="10:32" x14ac:dyDescent="0.25">
      <c r="J2061" s="73"/>
      <c r="K2061" s="108"/>
      <c r="AC2061" s="113">
        <f t="shared" si="136"/>
        <v>46615</v>
      </c>
      <c r="AD2061" s="114">
        <f t="shared" si="137"/>
        <v>1.45364E-2</v>
      </c>
      <c r="AF2061" s="115"/>
    </row>
    <row r="2062" spans="10:32" x14ac:dyDescent="0.25">
      <c r="J2062" s="73"/>
      <c r="K2062" s="108"/>
      <c r="AC2062" s="113">
        <f t="shared" si="136"/>
        <v>46616</v>
      </c>
      <c r="AD2062" s="114">
        <f t="shared" si="137"/>
        <v>1.45364E-2</v>
      </c>
      <c r="AF2062" s="115"/>
    </row>
    <row r="2063" spans="10:32" x14ac:dyDescent="0.25">
      <c r="J2063" s="73"/>
      <c r="K2063" s="108"/>
      <c r="AC2063" s="113">
        <f t="shared" si="136"/>
        <v>46617</v>
      </c>
      <c r="AD2063" s="114">
        <f t="shared" si="137"/>
        <v>1.45364E-2</v>
      </c>
      <c r="AF2063" s="115"/>
    </row>
    <row r="2064" spans="10:32" x14ac:dyDescent="0.25">
      <c r="J2064" s="73"/>
      <c r="K2064" s="108"/>
      <c r="AC2064" s="113">
        <f t="shared" si="136"/>
        <v>46618</v>
      </c>
      <c r="AD2064" s="114">
        <f t="shared" si="137"/>
        <v>1.45364E-2</v>
      </c>
      <c r="AF2064" s="115"/>
    </row>
    <row r="2065" spans="10:32" x14ac:dyDescent="0.25">
      <c r="J2065" s="73"/>
      <c r="K2065" s="108"/>
      <c r="AC2065" s="113">
        <f t="shared" si="136"/>
        <v>46619</v>
      </c>
      <c r="AD2065" s="114">
        <f t="shared" si="137"/>
        <v>1.45364E-2</v>
      </c>
      <c r="AF2065" s="115"/>
    </row>
    <row r="2066" spans="10:32" x14ac:dyDescent="0.25">
      <c r="J2066" s="73"/>
      <c r="K2066" s="108"/>
      <c r="AC2066" s="113">
        <f t="shared" si="136"/>
        <v>46620</v>
      </c>
      <c r="AD2066" s="114">
        <f t="shared" si="137"/>
        <v>1.45364E-2</v>
      </c>
      <c r="AF2066" s="115"/>
    </row>
    <row r="2067" spans="10:32" x14ac:dyDescent="0.25">
      <c r="J2067" s="73"/>
      <c r="K2067" s="108"/>
      <c r="AC2067" s="113">
        <f t="shared" si="136"/>
        <v>46621</v>
      </c>
      <c r="AD2067" s="114">
        <f t="shared" si="137"/>
        <v>1.45364E-2</v>
      </c>
      <c r="AF2067" s="115"/>
    </row>
    <row r="2068" spans="10:32" x14ac:dyDescent="0.25">
      <c r="J2068" s="73"/>
      <c r="K2068" s="108"/>
      <c r="AC2068" s="113">
        <f t="shared" si="136"/>
        <v>46622</v>
      </c>
      <c r="AD2068" s="114">
        <f t="shared" si="137"/>
        <v>1.45364E-2</v>
      </c>
      <c r="AF2068" s="115"/>
    </row>
    <row r="2069" spans="10:32" x14ac:dyDescent="0.25">
      <c r="J2069" s="73"/>
      <c r="K2069" s="108"/>
      <c r="AC2069" s="113">
        <f t="shared" si="136"/>
        <v>46623</v>
      </c>
      <c r="AD2069" s="114">
        <f t="shared" si="137"/>
        <v>1.45364E-2</v>
      </c>
      <c r="AF2069" s="115"/>
    </row>
    <row r="2070" spans="10:32" x14ac:dyDescent="0.25">
      <c r="J2070" s="73"/>
      <c r="K2070" s="108"/>
      <c r="AC2070" s="113">
        <f t="shared" si="136"/>
        <v>46624</v>
      </c>
      <c r="AD2070" s="114">
        <f t="shared" si="137"/>
        <v>1.45364E-2</v>
      </c>
      <c r="AF2070" s="115"/>
    </row>
    <row r="2071" spans="10:32" x14ac:dyDescent="0.25">
      <c r="J2071" s="73"/>
      <c r="K2071" s="108"/>
      <c r="AC2071" s="113">
        <f t="shared" si="136"/>
        <v>46625</v>
      </c>
      <c r="AD2071" s="114">
        <f t="shared" si="137"/>
        <v>1.45364E-2</v>
      </c>
      <c r="AF2071" s="115"/>
    </row>
    <row r="2072" spans="10:32" x14ac:dyDescent="0.25">
      <c r="J2072" s="73"/>
      <c r="K2072" s="108"/>
      <c r="AC2072" s="113">
        <f t="shared" si="136"/>
        <v>46626</v>
      </c>
      <c r="AD2072" s="114">
        <f t="shared" si="137"/>
        <v>1.45364E-2</v>
      </c>
      <c r="AF2072" s="115"/>
    </row>
    <row r="2073" spans="10:32" x14ac:dyDescent="0.25">
      <c r="J2073" s="73"/>
      <c r="K2073" s="108"/>
      <c r="AC2073" s="113">
        <f t="shared" si="136"/>
        <v>46627</v>
      </c>
      <c r="AD2073" s="114">
        <f t="shared" si="137"/>
        <v>1.45364E-2</v>
      </c>
      <c r="AF2073" s="115"/>
    </row>
    <row r="2074" spans="10:32" x14ac:dyDescent="0.25">
      <c r="J2074" s="73"/>
      <c r="K2074" s="108"/>
      <c r="AC2074" s="113">
        <f t="shared" si="136"/>
        <v>46628</v>
      </c>
      <c r="AD2074" s="114">
        <f t="shared" si="137"/>
        <v>1.45364E-2</v>
      </c>
      <c r="AF2074" s="115"/>
    </row>
    <row r="2075" spans="10:32" x14ac:dyDescent="0.25">
      <c r="J2075" s="73"/>
      <c r="K2075" s="108"/>
      <c r="AC2075" s="113">
        <f t="shared" si="136"/>
        <v>46629</v>
      </c>
      <c r="AD2075" s="114">
        <f t="shared" si="137"/>
        <v>1.45364E-2</v>
      </c>
      <c r="AF2075" s="115"/>
    </row>
    <row r="2076" spans="10:32" x14ac:dyDescent="0.25">
      <c r="J2076" s="73"/>
      <c r="K2076" s="108"/>
      <c r="AC2076" s="113">
        <f t="shared" si="136"/>
        <v>46630</v>
      </c>
      <c r="AD2076" s="114">
        <f t="shared" si="137"/>
        <v>1.45364E-2</v>
      </c>
      <c r="AF2076" s="115"/>
    </row>
    <row r="2077" spans="10:32" x14ac:dyDescent="0.25">
      <c r="J2077" s="73"/>
      <c r="K2077" s="108"/>
      <c r="AC2077" s="113">
        <f t="shared" si="136"/>
        <v>46631</v>
      </c>
      <c r="AD2077" s="114">
        <f t="shared" si="137"/>
        <v>1.45364E-2</v>
      </c>
      <c r="AF2077" s="115"/>
    </row>
    <row r="2078" spans="10:32" x14ac:dyDescent="0.25">
      <c r="J2078" s="73"/>
      <c r="K2078" s="108"/>
      <c r="AC2078" s="113">
        <f t="shared" si="136"/>
        <v>46632</v>
      </c>
      <c r="AD2078" s="114">
        <f t="shared" si="137"/>
        <v>1.45364E-2</v>
      </c>
      <c r="AF2078" s="115"/>
    </row>
    <row r="2079" spans="10:32" x14ac:dyDescent="0.25">
      <c r="J2079" s="73"/>
      <c r="K2079" s="108"/>
      <c r="AC2079" s="113">
        <f t="shared" si="136"/>
        <v>46633</v>
      </c>
      <c r="AD2079" s="114">
        <f t="shared" si="137"/>
        <v>1.45364E-2</v>
      </c>
      <c r="AF2079" s="115"/>
    </row>
    <row r="2080" spans="10:32" x14ac:dyDescent="0.25">
      <c r="J2080" s="73"/>
      <c r="K2080" s="108"/>
      <c r="AC2080" s="113">
        <f t="shared" si="136"/>
        <v>46634</v>
      </c>
      <c r="AD2080" s="114">
        <f t="shared" si="137"/>
        <v>1.45364E-2</v>
      </c>
      <c r="AF2080" s="115"/>
    </row>
    <row r="2081" spans="10:32" x14ac:dyDescent="0.25">
      <c r="J2081" s="73"/>
      <c r="K2081" s="108"/>
      <c r="AC2081" s="113">
        <f t="shared" si="136"/>
        <v>46635</v>
      </c>
      <c r="AD2081" s="114">
        <f t="shared" si="137"/>
        <v>1.45364E-2</v>
      </c>
      <c r="AF2081" s="115"/>
    </row>
    <row r="2082" spans="10:32" x14ac:dyDescent="0.25">
      <c r="J2082" s="73"/>
      <c r="K2082" s="108"/>
      <c r="AC2082" s="113">
        <f t="shared" si="136"/>
        <v>46636</v>
      </c>
      <c r="AD2082" s="114">
        <f t="shared" si="137"/>
        <v>1.45364E-2</v>
      </c>
      <c r="AF2082" s="115"/>
    </row>
    <row r="2083" spans="10:32" x14ac:dyDescent="0.25">
      <c r="J2083" s="73"/>
      <c r="K2083" s="108"/>
      <c r="AC2083" s="113">
        <f t="shared" si="136"/>
        <v>46637</v>
      </c>
      <c r="AD2083" s="114">
        <f t="shared" si="137"/>
        <v>1.45364E-2</v>
      </c>
      <c r="AF2083" s="115"/>
    </row>
    <row r="2084" spans="10:32" x14ac:dyDescent="0.25">
      <c r="J2084" s="73"/>
      <c r="K2084" s="108"/>
      <c r="AC2084" s="113">
        <f t="shared" si="136"/>
        <v>46638</v>
      </c>
      <c r="AD2084" s="114">
        <f t="shared" si="137"/>
        <v>1.45364E-2</v>
      </c>
      <c r="AF2084" s="115"/>
    </row>
    <row r="2085" spans="10:32" x14ac:dyDescent="0.25">
      <c r="J2085" s="73"/>
      <c r="K2085" s="108"/>
      <c r="AC2085" s="113">
        <f t="shared" si="136"/>
        <v>46639</v>
      </c>
      <c r="AD2085" s="114">
        <f t="shared" si="137"/>
        <v>1.45364E-2</v>
      </c>
      <c r="AF2085" s="115"/>
    </row>
    <row r="2086" spans="10:32" x14ac:dyDescent="0.25">
      <c r="J2086" s="73"/>
      <c r="K2086" s="108"/>
      <c r="AC2086" s="113">
        <f t="shared" si="136"/>
        <v>46640</v>
      </c>
      <c r="AD2086" s="114">
        <f t="shared" si="137"/>
        <v>1.45364E-2</v>
      </c>
      <c r="AF2086" s="115"/>
    </row>
    <row r="2087" spans="10:32" x14ac:dyDescent="0.25">
      <c r="J2087" s="73"/>
      <c r="K2087" s="108"/>
      <c r="AC2087" s="113">
        <f t="shared" si="136"/>
        <v>46641</v>
      </c>
      <c r="AD2087" s="114">
        <f t="shared" si="137"/>
        <v>1.45364E-2</v>
      </c>
      <c r="AF2087" s="115"/>
    </row>
    <row r="2088" spans="10:32" x14ac:dyDescent="0.25">
      <c r="J2088" s="73"/>
      <c r="K2088" s="108"/>
      <c r="AC2088" s="113">
        <f t="shared" si="136"/>
        <v>46642</v>
      </c>
      <c r="AD2088" s="114">
        <f t="shared" si="137"/>
        <v>1.45364E-2</v>
      </c>
      <c r="AF2088" s="115"/>
    </row>
    <row r="2089" spans="10:32" x14ac:dyDescent="0.25">
      <c r="J2089" s="73"/>
      <c r="K2089" s="108"/>
      <c r="AC2089" s="113">
        <f t="shared" si="136"/>
        <v>46643</v>
      </c>
      <c r="AD2089" s="114">
        <f t="shared" si="137"/>
        <v>1.45364E-2</v>
      </c>
      <c r="AF2089" s="115"/>
    </row>
    <row r="2090" spans="10:32" x14ac:dyDescent="0.25">
      <c r="J2090" s="73"/>
      <c r="K2090" s="108"/>
      <c r="AC2090" s="113">
        <f t="shared" si="136"/>
        <v>46644</v>
      </c>
      <c r="AD2090" s="114">
        <f t="shared" si="137"/>
        <v>1.45364E-2</v>
      </c>
      <c r="AF2090" s="115"/>
    </row>
    <row r="2091" spans="10:32" x14ac:dyDescent="0.25">
      <c r="J2091" s="73"/>
      <c r="K2091" s="108"/>
      <c r="AC2091" s="113">
        <f t="shared" si="136"/>
        <v>46645</v>
      </c>
      <c r="AD2091" s="114">
        <f t="shared" si="137"/>
        <v>1.45364E-2</v>
      </c>
      <c r="AF2091" s="115"/>
    </row>
    <row r="2092" spans="10:32" x14ac:dyDescent="0.25">
      <c r="J2092" s="73"/>
      <c r="K2092" s="108"/>
      <c r="AC2092" s="113">
        <f t="shared" si="136"/>
        <v>46646</v>
      </c>
      <c r="AD2092" s="114">
        <f t="shared" si="137"/>
        <v>1.45364E-2</v>
      </c>
      <c r="AF2092" s="115"/>
    </row>
    <row r="2093" spans="10:32" x14ac:dyDescent="0.25">
      <c r="J2093" s="73"/>
      <c r="K2093" s="108"/>
      <c r="AC2093" s="113">
        <f t="shared" si="136"/>
        <v>46647</v>
      </c>
      <c r="AD2093" s="114">
        <f t="shared" si="137"/>
        <v>1.45364E-2</v>
      </c>
      <c r="AF2093" s="115"/>
    </row>
    <row r="2094" spans="10:32" x14ac:dyDescent="0.25">
      <c r="J2094" s="73"/>
      <c r="K2094" s="108"/>
      <c r="AC2094" s="113">
        <f t="shared" si="136"/>
        <v>46648</v>
      </c>
      <c r="AD2094" s="114">
        <f t="shared" si="137"/>
        <v>1.45364E-2</v>
      </c>
      <c r="AF2094" s="115"/>
    </row>
    <row r="2095" spans="10:32" x14ac:dyDescent="0.25">
      <c r="J2095" s="73"/>
      <c r="K2095" s="108"/>
      <c r="AC2095" s="113">
        <f t="shared" si="136"/>
        <v>46649</v>
      </c>
      <c r="AD2095" s="114">
        <f t="shared" si="137"/>
        <v>1.45364E-2</v>
      </c>
      <c r="AF2095" s="115"/>
    </row>
    <row r="2096" spans="10:32" x14ac:dyDescent="0.25">
      <c r="J2096" s="73"/>
      <c r="K2096" s="108"/>
      <c r="AC2096" s="113">
        <f t="shared" si="136"/>
        <v>46650</v>
      </c>
      <c r="AD2096" s="114">
        <f t="shared" si="137"/>
        <v>1.45364E-2</v>
      </c>
      <c r="AF2096" s="115"/>
    </row>
    <row r="2097" spans="10:32" x14ac:dyDescent="0.25">
      <c r="J2097" s="73"/>
      <c r="K2097" s="108"/>
      <c r="AC2097" s="113">
        <f t="shared" si="136"/>
        <v>46651</v>
      </c>
      <c r="AD2097" s="114">
        <f t="shared" si="137"/>
        <v>1.45364E-2</v>
      </c>
      <c r="AF2097" s="115"/>
    </row>
    <row r="2098" spans="10:32" x14ac:dyDescent="0.25">
      <c r="J2098" s="73"/>
      <c r="K2098" s="108"/>
      <c r="AC2098" s="113">
        <f t="shared" si="136"/>
        <v>46652</v>
      </c>
      <c r="AD2098" s="114">
        <f t="shared" si="137"/>
        <v>1.45364E-2</v>
      </c>
      <c r="AF2098" s="115"/>
    </row>
    <row r="2099" spans="10:32" x14ac:dyDescent="0.25">
      <c r="J2099" s="73"/>
      <c r="K2099" s="108"/>
      <c r="AC2099" s="113">
        <f t="shared" si="136"/>
        <v>46653</v>
      </c>
      <c r="AD2099" s="114">
        <f t="shared" si="137"/>
        <v>1.45364E-2</v>
      </c>
      <c r="AF2099" s="115"/>
    </row>
    <row r="2100" spans="10:32" x14ac:dyDescent="0.25">
      <c r="J2100" s="73"/>
      <c r="K2100" s="108"/>
      <c r="AC2100" s="113">
        <f t="shared" si="136"/>
        <v>46654</v>
      </c>
      <c r="AD2100" s="114">
        <f t="shared" si="137"/>
        <v>1.45364E-2</v>
      </c>
      <c r="AF2100" s="115"/>
    </row>
    <row r="2101" spans="10:32" x14ac:dyDescent="0.25">
      <c r="J2101" s="73"/>
      <c r="K2101" s="108"/>
      <c r="AC2101" s="113">
        <f t="shared" si="136"/>
        <v>46655</v>
      </c>
      <c r="AD2101" s="114">
        <f t="shared" si="137"/>
        <v>1.45364E-2</v>
      </c>
      <c r="AF2101" s="115"/>
    </row>
    <row r="2102" spans="10:32" x14ac:dyDescent="0.25">
      <c r="J2102" s="73"/>
      <c r="K2102" s="108"/>
      <c r="AC2102" s="113">
        <f t="shared" si="136"/>
        <v>46656</v>
      </c>
      <c r="AD2102" s="114">
        <f t="shared" si="137"/>
        <v>1.45364E-2</v>
      </c>
      <c r="AF2102" s="115"/>
    </row>
    <row r="2103" spans="10:32" x14ac:dyDescent="0.25">
      <c r="J2103" s="73"/>
      <c r="K2103" s="108"/>
      <c r="AC2103" s="113">
        <f t="shared" si="136"/>
        <v>46657</v>
      </c>
      <c r="AD2103" s="114">
        <f t="shared" si="137"/>
        <v>1.45364E-2</v>
      </c>
      <c r="AF2103" s="115"/>
    </row>
    <row r="2104" spans="10:32" x14ac:dyDescent="0.25">
      <c r="J2104" s="73"/>
      <c r="K2104" s="108"/>
      <c r="AC2104" s="113">
        <f t="shared" si="136"/>
        <v>46658</v>
      </c>
      <c r="AD2104" s="114">
        <f t="shared" si="137"/>
        <v>1.4535800000000001E-2</v>
      </c>
      <c r="AF2104" s="115"/>
    </row>
    <row r="2105" spans="10:32" x14ac:dyDescent="0.25">
      <c r="J2105" s="73"/>
      <c r="K2105" s="108"/>
      <c r="AC2105" s="113">
        <f t="shared" si="136"/>
        <v>46659</v>
      </c>
      <c r="AD2105" s="114">
        <f t="shared" si="137"/>
        <v>1.4535800000000001E-2</v>
      </c>
      <c r="AF2105" s="115"/>
    </row>
    <row r="2106" spans="10:32" x14ac:dyDescent="0.25">
      <c r="J2106" s="73"/>
      <c r="K2106" s="108"/>
      <c r="AC2106" s="113">
        <f t="shared" si="136"/>
        <v>46660</v>
      </c>
      <c r="AD2106" s="114">
        <f t="shared" si="137"/>
        <v>1.4535800000000001E-2</v>
      </c>
      <c r="AF2106" s="115"/>
    </row>
    <row r="2107" spans="10:32" x14ac:dyDescent="0.25">
      <c r="J2107" s="73"/>
      <c r="K2107" s="108"/>
      <c r="AC2107" s="113">
        <f t="shared" si="136"/>
        <v>46661</v>
      </c>
      <c r="AD2107" s="114">
        <f t="shared" si="137"/>
        <v>1.4535800000000001E-2</v>
      </c>
      <c r="AF2107" s="115"/>
    </row>
    <row r="2108" spans="10:32" x14ac:dyDescent="0.25">
      <c r="J2108" s="73"/>
      <c r="K2108" s="108"/>
      <c r="AC2108" s="113">
        <f t="shared" si="136"/>
        <v>46662</v>
      </c>
      <c r="AD2108" s="114">
        <f t="shared" si="137"/>
        <v>1.4535800000000001E-2</v>
      </c>
      <c r="AF2108" s="115"/>
    </row>
    <row r="2109" spans="10:32" x14ac:dyDescent="0.25">
      <c r="J2109" s="73"/>
      <c r="K2109" s="108"/>
      <c r="AC2109" s="113">
        <f t="shared" si="136"/>
        <v>46663</v>
      </c>
      <c r="AD2109" s="114">
        <f t="shared" si="137"/>
        <v>1.4535800000000001E-2</v>
      </c>
      <c r="AF2109" s="115"/>
    </row>
    <row r="2110" spans="10:32" x14ac:dyDescent="0.25">
      <c r="J2110" s="73"/>
      <c r="K2110" s="108"/>
      <c r="AC2110" s="113">
        <f t="shared" si="136"/>
        <v>46664</v>
      </c>
      <c r="AD2110" s="114">
        <f t="shared" si="137"/>
        <v>1.4535800000000001E-2</v>
      </c>
      <c r="AF2110" s="115"/>
    </row>
    <row r="2111" spans="10:32" x14ac:dyDescent="0.25">
      <c r="J2111" s="73"/>
      <c r="K2111" s="108"/>
      <c r="AC2111" s="113">
        <f t="shared" si="136"/>
        <v>46665</v>
      </c>
      <c r="AD2111" s="114">
        <f t="shared" si="137"/>
        <v>1.4535800000000001E-2</v>
      </c>
      <c r="AF2111" s="115"/>
    </row>
    <row r="2112" spans="10:32" x14ac:dyDescent="0.25">
      <c r="J2112" s="73"/>
      <c r="K2112" s="108"/>
      <c r="AC2112" s="113">
        <f t="shared" si="136"/>
        <v>46666</v>
      </c>
      <c r="AD2112" s="114">
        <f t="shared" si="137"/>
        <v>1.4535800000000001E-2</v>
      </c>
      <c r="AF2112" s="115"/>
    </row>
    <row r="2113" spans="10:32" x14ac:dyDescent="0.25">
      <c r="J2113" s="73"/>
      <c r="K2113" s="108"/>
      <c r="AC2113" s="113">
        <f t="shared" si="136"/>
        <v>46667</v>
      </c>
      <c r="AD2113" s="114">
        <f t="shared" si="137"/>
        <v>1.4535800000000001E-2</v>
      </c>
      <c r="AF2113" s="115"/>
    </row>
    <row r="2114" spans="10:32" x14ac:dyDescent="0.25">
      <c r="J2114" s="73"/>
      <c r="K2114" s="108"/>
      <c r="AC2114" s="113">
        <f t="shared" si="136"/>
        <v>46668</v>
      </c>
      <c r="AD2114" s="114">
        <f t="shared" si="137"/>
        <v>1.4535800000000001E-2</v>
      </c>
      <c r="AF2114" s="115"/>
    </row>
    <row r="2115" spans="10:32" x14ac:dyDescent="0.25">
      <c r="J2115" s="73"/>
      <c r="K2115" s="108"/>
      <c r="AC2115" s="113">
        <f t="shared" si="136"/>
        <v>46669</v>
      </c>
      <c r="AD2115" s="114">
        <f t="shared" si="137"/>
        <v>1.4535800000000001E-2</v>
      </c>
      <c r="AF2115" s="115"/>
    </row>
    <row r="2116" spans="10:32" x14ac:dyDescent="0.25">
      <c r="J2116" s="73"/>
      <c r="K2116" s="108"/>
      <c r="AC2116" s="113">
        <f t="shared" si="136"/>
        <v>46670</v>
      </c>
      <c r="AD2116" s="114">
        <f t="shared" si="137"/>
        <v>1.4535800000000001E-2</v>
      </c>
      <c r="AF2116" s="115"/>
    </row>
    <row r="2117" spans="10:32" x14ac:dyDescent="0.25">
      <c r="J2117" s="73"/>
      <c r="K2117" s="108"/>
      <c r="AC2117" s="113">
        <f t="shared" si="136"/>
        <v>46671</v>
      </c>
      <c r="AD2117" s="114">
        <f t="shared" si="137"/>
        <v>1.4535800000000001E-2</v>
      </c>
      <c r="AF2117" s="115"/>
    </row>
    <row r="2118" spans="10:32" x14ac:dyDescent="0.25">
      <c r="J2118" s="73"/>
      <c r="K2118" s="108"/>
      <c r="AC2118" s="113">
        <f t="shared" si="136"/>
        <v>46672</v>
      </c>
      <c r="AD2118" s="114">
        <f t="shared" si="137"/>
        <v>1.4535800000000001E-2</v>
      </c>
      <c r="AF2118" s="115"/>
    </row>
    <row r="2119" spans="10:32" x14ac:dyDescent="0.25">
      <c r="J2119" s="73"/>
      <c r="K2119" s="108"/>
      <c r="AC2119" s="113">
        <f t="shared" si="136"/>
        <v>46673</v>
      </c>
      <c r="AD2119" s="114">
        <f t="shared" si="137"/>
        <v>1.4535800000000001E-2</v>
      </c>
      <c r="AF2119" s="115"/>
    </row>
    <row r="2120" spans="10:32" x14ac:dyDescent="0.25">
      <c r="J2120" s="73"/>
      <c r="K2120" s="108"/>
      <c r="AC2120" s="113">
        <f t="shared" ref="AC2120:AC2183" si="138">AC2119+1</f>
        <v>46674</v>
      </c>
      <c r="AD2120" s="114">
        <f t="shared" ref="AD2120:AD2183" si="139">_xlfn.IFNA(VLOOKUP(AC2120,J:K,2,FALSE)/100,AD2119)</f>
        <v>1.4535800000000001E-2</v>
      </c>
      <c r="AF2120" s="115"/>
    </row>
    <row r="2121" spans="10:32" x14ac:dyDescent="0.25">
      <c r="J2121" s="73"/>
      <c r="K2121" s="108"/>
      <c r="AC2121" s="113">
        <f t="shared" si="138"/>
        <v>46675</v>
      </c>
      <c r="AD2121" s="114">
        <f t="shared" si="139"/>
        <v>1.4535800000000001E-2</v>
      </c>
      <c r="AF2121" s="115"/>
    </row>
    <row r="2122" spans="10:32" x14ac:dyDescent="0.25">
      <c r="J2122" s="73"/>
      <c r="K2122" s="108"/>
      <c r="AC2122" s="113">
        <f t="shared" si="138"/>
        <v>46676</v>
      </c>
      <c r="AD2122" s="114">
        <f t="shared" si="139"/>
        <v>1.4535800000000001E-2</v>
      </c>
      <c r="AF2122" s="115"/>
    </row>
    <row r="2123" spans="10:32" x14ac:dyDescent="0.25">
      <c r="J2123" s="73"/>
      <c r="K2123" s="108"/>
      <c r="AC2123" s="113">
        <f t="shared" si="138"/>
        <v>46677</v>
      </c>
      <c r="AD2123" s="114">
        <f t="shared" si="139"/>
        <v>1.4535800000000001E-2</v>
      </c>
      <c r="AF2123" s="115"/>
    </row>
    <row r="2124" spans="10:32" x14ac:dyDescent="0.25">
      <c r="J2124" s="73"/>
      <c r="K2124" s="108"/>
      <c r="AC2124" s="113">
        <f t="shared" si="138"/>
        <v>46678</v>
      </c>
      <c r="AD2124" s="114">
        <f t="shared" si="139"/>
        <v>1.4535800000000001E-2</v>
      </c>
      <c r="AF2124" s="115"/>
    </row>
    <row r="2125" spans="10:32" x14ac:dyDescent="0.25">
      <c r="J2125" s="73"/>
      <c r="K2125" s="108"/>
      <c r="AC2125" s="113">
        <f t="shared" si="138"/>
        <v>46679</v>
      </c>
      <c r="AD2125" s="114">
        <f t="shared" si="139"/>
        <v>1.4535800000000001E-2</v>
      </c>
      <c r="AF2125" s="115"/>
    </row>
    <row r="2126" spans="10:32" x14ac:dyDescent="0.25">
      <c r="J2126" s="73"/>
      <c r="K2126" s="108"/>
      <c r="AC2126" s="113">
        <f t="shared" si="138"/>
        <v>46680</v>
      </c>
      <c r="AD2126" s="114">
        <f t="shared" si="139"/>
        <v>1.4535800000000001E-2</v>
      </c>
      <c r="AF2126" s="115"/>
    </row>
    <row r="2127" spans="10:32" x14ac:dyDescent="0.25">
      <c r="J2127" s="73"/>
      <c r="K2127" s="108"/>
      <c r="AC2127" s="113">
        <f t="shared" si="138"/>
        <v>46681</v>
      </c>
      <c r="AD2127" s="114">
        <f t="shared" si="139"/>
        <v>1.4535800000000001E-2</v>
      </c>
      <c r="AF2127" s="115"/>
    </row>
    <row r="2128" spans="10:32" x14ac:dyDescent="0.25">
      <c r="J2128" s="73"/>
      <c r="K2128" s="108"/>
      <c r="AC2128" s="113">
        <f t="shared" si="138"/>
        <v>46682</v>
      </c>
      <c r="AD2128" s="114">
        <f t="shared" si="139"/>
        <v>1.4535800000000001E-2</v>
      </c>
      <c r="AF2128" s="115"/>
    </row>
    <row r="2129" spans="10:32" x14ac:dyDescent="0.25">
      <c r="J2129" s="73"/>
      <c r="K2129" s="108"/>
      <c r="AC2129" s="113">
        <f t="shared" si="138"/>
        <v>46683</v>
      </c>
      <c r="AD2129" s="114">
        <f t="shared" si="139"/>
        <v>1.4535800000000001E-2</v>
      </c>
      <c r="AF2129" s="115"/>
    </row>
    <row r="2130" spans="10:32" x14ac:dyDescent="0.25">
      <c r="J2130" s="73"/>
      <c r="K2130" s="108"/>
      <c r="AC2130" s="113">
        <f t="shared" si="138"/>
        <v>46684</v>
      </c>
      <c r="AD2130" s="114">
        <f t="shared" si="139"/>
        <v>1.4535800000000001E-2</v>
      </c>
      <c r="AF2130" s="115"/>
    </row>
    <row r="2131" spans="10:32" x14ac:dyDescent="0.25">
      <c r="J2131" s="73"/>
      <c r="K2131" s="108"/>
      <c r="AC2131" s="113">
        <f t="shared" si="138"/>
        <v>46685</v>
      </c>
      <c r="AD2131" s="114">
        <f t="shared" si="139"/>
        <v>1.4535800000000001E-2</v>
      </c>
      <c r="AF2131" s="115"/>
    </row>
    <row r="2132" spans="10:32" x14ac:dyDescent="0.25">
      <c r="J2132" s="73"/>
      <c r="K2132" s="108"/>
      <c r="AC2132" s="113">
        <f t="shared" si="138"/>
        <v>46686</v>
      </c>
      <c r="AD2132" s="114">
        <f t="shared" si="139"/>
        <v>1.4535800000000001E-2</v>
      </c>
      <c r="AF2132" s="115"/>
    </row>
    <row r="2133" spans="10:32" x14ac:dyDescent="0.25">
      <c r="J2133" s="73"/>
      <c r="K2133" s="108"/>
      <c r="AC2133" s="113">
        <f t="shared" si="138"/>
        <v>46687</v>
      </c>
      <c r="AD2133" s="114">
        <f t="shared" si="139"/>
        <v>1.45364E-2</v>
      </c>
      <c r="AF2133" s="115"/>
    </row>
    <row r="2134" spans="10:32" x14ac:dyDescent="0.25">
      <c r="J2134" s="73"/>
      <c r="K2134" s="108"/>
      <c r="AC2134" s="113">
        <f t="shared" si="138"/>
        <v>46688</v>
      </c>
      <c r="AD2134" s="114">
        <f t="shared" si="139"/>
        <v>1.45364E-2</v>
      </c>
      <c r="AF2134" s="115"/>
    </row>
    <row r="2135" spans="10:32" x14ac:dyDescent="0.25">
      <c r="J2135" s="73"/>
      <c r="K2135" s="108"/>
      <c r="AC2135" s="113">
        <f t="shared" si="138"/>
        <v>46689</v>
      </c>
      <c r="AD2135" s="114">
        <f t="shared" si="139"/>
        <v>1.45364E-2</v>
      </c>
      <c r="AF2135" s="115"/>
    </row>
    <row r="2136" spans="10:32" x14ac:dyDescent="0.25">
      <c r="J2136" s="73"/>
      <c r="K2136" s="108"/>
      <c r="AC2136" s="113">
        <f t="shared" si="138"/>
        <v>46690</v>
      </c>
      <c r="AD2136" s="114">
        <f t="shared" si="139"/>
        <v>1.45364E-2</v>
      </c>
      <c r="AF2136" s="115"/>
    </row>
    <row r="2137" spans="10:32" x14ac:dyDescent="0.25">
      <c r="J2137" s="73"/>
      <c r="K2137" s="108"/>
      <c r="AC2137" s="113">
        <f t="shared" si="138"/>
        <v>46691</v>
      </c>
      <c r="AD2137" s="114">
        <f t="shared" si="139"/>
        <v>1.45364E-2</v>
      </c>
      <c r="AF2137" s="115"/>
    </row>
    <row r="2138" spans="10:32" x14ac:dyDescent="0.25">
      <c r="J2138" s="73"/>
      <c r="K2138" s="108"/>
      <c r="AC2138" s="113">
        <f t="shared" si="138"/>
        <v>46692</v>
      </c>
      <c r="AD2138" s="114">
        <f t="shared" si="139"/>
        <v>1.45364E-2</v>
      </c>
      <c r="AF2138" s="115"/>
    </row>
    <row r="2139" spans="10:32" x14ac:dyDescent="0.25">
      <c r="J2139" s="73"/>
      <c r="K2139" s="108"/>
      <c r="AC2139" s="113">
        <f t="shared" si="138"/>
        <v>46693</v>
      </c>
      <c r="AD2139" s="114">
        <f t="shared" si="139"/>
        <v>1.45364E-2</v>
      </c>
      <c r="AF2139" s="115"/>
    </row>
    <row r="2140" spans="10:32" x14ac:dyDescent="0.25">
      <c r="J2140" s="73"/>
      <c r="K2140" s="108"/>
      <c r="AC2140" s="113">
        <f t="shared" si="138"/>
        <v>46694</v>
      </c>
      <c r="AD2140" s="114">
        <f t="shared" si="139"/>
        <v>1.45364E-2</v>
      </c>
      <c r="AF2140" s="115"/>
    </row>
    <row r="2141" spans="10:32" x14ac:dyDescent="0.25">
      <c r="J2141" s="73"/>
      <c r="K2141" s="108"/>
      <c r="AC2141" s="113">
        <f t="shared" si="138"/>
        <v>46695</v>
      </c>
      <c r="AD2141" s="114">
        <f t="shared" si="139"/>
        <v>1.45364E-2</v>
      </c>
      <c r="AF2141" s="115"/>
    </row>
    <row r="2142" spans="10:32" x14ac:dyDescent="0.25">
      <c r="J2142" s="73"/>
      <c r="K2142" s="108"/>
      <c r="AC2142" s="113">
        <f t="shared" si="138"/>
        <v>46696</v>
      </c>
      <c r="AD2142" s="114">
        <f t="shared" si="139"/>
        <v>1.45364E-2</v>
      </c>
      <c r="AF2142" s="115"/>
    </row>
    <row r="2143" spans="10:32" x14ac:dyDescent="0.25">
      <c r="J2143" s="73"/>
      <c r="K2143" s="108"/>
      <c r="AC2143" s="113">
        <f t="shared" si="138"/>
        <v>46697</v>
      </c>
      <c r="AD2143" s="114">
        <f t="shared" si="139"/>
        <v>1.45364E-2</v>
      </c>
      <c r="AF2143" s="115"/>
    </row>
    <row r="2144" spans="10:32" x14ac:dyDescent="0.25">
      <c r="J2144" s="73"/>
      <c r="K2144" s="108"/>
      <c r="AC2144" s="113">
        <f t="shared" si="138"/>
        <v>46698</v>
      </c>
      <c r="AD2144" s="114">
        <f t="shared" si="139"/>
        <v>1.45364E-2</v>
      </c>
      <c r="AF2144" s="115"/>
    </row>
    <row r="2145" spans="10:32" x14ac:dyDescent="0.25">
      <c r="J2145" s="73"/>
      <c r="K2145" s="108"/>
      <c r="AC2145" s="113">
        <f t="shared" si="138"/>
        <v>46699</v>
      </c>
      <c r="AD2145" s="114">
        <f t="shared" si="139"/>
        <v>1.45364E-2</v>
      </c>
      <c r="AF2145" s="115"/>
    </row>
    <row r="2146" spans="10:32" x14ac:dyDescent="0.25">
      <c r="J2146" s="73"/>
      <c r="K2146" s="108"/>
      <c r="AC2146" s="113">
        <f t="shared" si="138"/>
        <v>46700</v>
      </c>
      <c r="AD2146" s="114">
        <f t="shared" si="139"/>
        <v>1.45364E-2</v>
      </c>
      <c r="AF2146" s="115"/>
    </row>
    <row r="2147" spans="10:32" x14ac:dyDescent="0.25">
      <c r="J2147" s="73"/>
      <c r="K2147" s="108"/>
      <c r="AC2147" s="113">
        <f t="shared" si="138"/>
        <v>46701</v>
      </c>
      <c r="AD2147" s="114">
        <f t="shared" si="139"/>
        <v>1.45364E-2</v>
      </c>
      <c r="AF2147" s="115"/>
    </row>
    <row r="2148" spans="10:32" x14ac:dyDescent="0.25">
      <c r="J2148" s="73"/>
      <c r="K2148" s="108"/>
      <c r="AC2148" s="113">
        <f t="shared" si="138"/>
        <v>46702</v>
      </c>
      <c r="AD2148" s="114">
        <f t="shared" si="139"/>
        <v>1.45364E-2</v>
      </c>
      <c r="AF2148" s="115"/>
    </row>
    <row r="2149" spans="10:32" x14ac:dyDescent="0.25">
      <c r="J2149" s="73"/>
      <c r="K2149" s="108"/>
      <c r="AC2149" s="113">
        <f t="shared" si="138"/>
        <v>46703</v>
      </c>
      <c r="AD2149" s="114">
        <f t="shared" si="139"/>
        <v>1.45364E-2</v>
      </c>
      <c r="AF2149" s="115"/>
    </row>
    <row r="2150" spans="10:32" x14ac:dyDescent="0.25">
      <c r="J2150" s="73"/>
      <c r="K2150" s="108"/>
      <c r="AC2150" s="113">
        <f t="shared" si="138"/>
        <v>46704</v>
      </c>
      <c r="AD2150" s="114">
        <f t="shared" si="139"/>
        <v>1.45364E-2</v>
      </c>
      <c r="AF2150" s="115"/>
    </row>
    <row r="2151" spans="10:32" x14ac:dyDescent="0.25">
      <c r="J2151" s="73"/>
      <c r="K2151" s="108"/>
      <c r="AC2151" s="113">
        <f t="shared" si="138"/>
        <v>46705</v>
      </c>
      <c r="AD2151" s="114">
        <f t="shared" si="139"/>
        <v>1.45364E-2</v>
      </c>
      <c r="AF2151" s="115"/>
    </row>
    <row r="2152" spans="10:32" x14ac:dyDescent="0.25">
      <c r="J2152" s="73"/>
      <c r="K2152" s="108"/>
      <c r="AC2152" s="113">
        <f t="shared" si="138"/>
        <v>46706</v>
      </c>
      <c r="AD2152" s="114">
        <f t="shared" si="139"/>
        <v>1.45364E-2</v>
      </c>
      <c r="AF2152" s="115"/>
    </row>
    <row r="2153" spans="10:32" x14ac:dyDescent="0.25">
      <c r="J2153" s="73"/>
      <c r="K2153" s="108"/>
      <c r="AC2153" s="113">
        <f t="shared" si="138"/>
        <v>46707</v>
      </c>
      <c r="AD2153" s="114">
        <f t="shared" si="139"/>
        <v>1.45364E-2</v>
      </c>
      <c r="AF2153" s="115"/>
    </row>
    <row r="2154" spans="10:32" x14ac:dyDescent="0.25">
      <c r="J2154" s="73"/>
      <c r="K2154" s="108"/>
      <c r="AC2154" s="113">
        <f t="shared" si="138"/>
        <v>46708</v>
      </c>
      <c r="AD2154" s="114">
        <f t="shared" si="139"/>
        <v>1.45364E-2</v>
      </c>
      <c r="AF2154" s="115"/>
    </row>
    <row r="2155" spans="10:32" x14ac:dyDescent="0.25">
      <c r="J2155" s="73"/>
      <c r="K2155" s="108"/>
      <c r="AC2155" s="113">
        <f t="shared" si="138"/>
        <v>46709</v>
      </c>
      <c r="AD2155" s="114">
        <f t="shared" si="139"/>
        <v>1.45364E-2</v>
      </c>
      <c r="AF2155" s="115"/>
    </row>
    <row r="2156" spans="10:32" x14ac:dyDescent="0.25">
      <c r="J2156" s="73"/>
      <c r="K2156" s="108"/>
      <c r="AC2156" s="113">
        <f t="shared" si="138"/>
        <v>46710</v>
      </c>
      <c r="AD2156" s="114">
        <f t="shared" si="139"/>
        <v>1.45364E-2</v>
      </c>
      <c r="AF2156" s="115"/>
    </row>
    <row r="2157" spans="10:32" x14ac:dyDescent="0.25">
      <c r="J2157" s="73"/>
      <c r="K2157" s="108"/>
      <c r="AC2157" s="113">
        <f t="shared" si="138"/>
        <v>46711</v>
      </c>
      <c r="AD2157" s="114">
        <f t="shared" si="139"/>
        <v>1.45364E-2</v>
      </c>
      <c r="AF2157" s="115"/>
    </row>
    <row r="2158" spans="10:32" x14ac:dyDescent="0.25">
      <c r="J2158" s="73"/>
      <c r="K2158" s="108"/>
      <c r="AC2158" s="113">
        <f t="shared" si="138"/>
        <v>46712</v>
      </c>
      <c r="AD2158" s="114">
        <f t="shared" si="139"/>
        <v>1.45364E-2</v>
      </c>
      <c r="AF2158" s="115"/>
    </row>
    <row r="2159" spans="10:32" x14ac:dyDescent="0.25">
      <c r="J2159" s="73"/>
      <c r="K2159" s="108"/>
      <c r="AC2159" s="113">
        <f t="shared" si="138"/>
        <v>46713</v>
      </c>
      <c r="AD2159" s="114">
        <f t="shared" si="139"/>
        <v>1.45364E-2</v>
      </c>
      <c r="AF2159" s="115"/>
    </row>
    <row r="2160" spans="10:32" x14ac:dyDescent="0.25">
      <c r="J2160" s="73"/>
      <c r="K2160" s="108"/>
      <c r="AC2160" s="113">
        <f t="shared" si="138"/>
        <v>46714</v>
      </c>
      <c r="AD2160" s="114">
        <f t="shared" si="139"/>
        <v>1.45364E-2</v>
      </c>
      <c r="AF2160" s="115"/>
    </row>
    <row r="2161" spans="10:32" x14ac:dyDescent="0.25">
      <c r="J2161" s="73"/>
      <c r="K2161" s="108"/>
      <c r="AC2161" s="113">
        <f t="shared" si="138"/>
        <v>46715</v>
      </c>
      <c r="AD2161" s="114">
        <f t="shared" si="139"/>
        <v>1.45364E-2</v>
      </c>
      <c r="AF2161" s="115"/>
    </row>
    <row r="2162" spans="10:32" x14ac:dyDescent="0.25">
      <c r="J2162" s="73"/>
      <c r="K2162" s="108"/>
      <c r="AC2162" s="113">
        <f t="shared" si="138"/>
        <v>46716</v>
      </c>
      <c r="AD2162" s="114">
        <f t="shared" si="139"/>
        <v>1.45364E-2</v>
      </c>
      <c r="AF2162" s="115"/>
    </row>
    <row r="2163" spans="10:32" x14ac:dyDescent="0.25">
      <c r="J2163" s="73"/>
      <c r="K2163" s="108"/>
      <c r="AC2163" s="113">
        <f t="shared" si="138"/>
        <v>46717</v>
      </c>
      <c r="AD2163" s="114">
        <f t="shared" si="139"/>
        <v>1.45364E-2</v>
      </c>
      <c r="AF2163" s="115"/>
    </row>
    <row r="2164" spans="10:32" x14ac:dyDescent="0.25">
      <c r="J2164" s="73"/>
      <c r="K2164" s="108"/>
      <c r="AC2164" s="113">
        <f t="shared" si="138"/>
        <v>46718</v>
      </c>
      <c r="AD2164" s="114">
        <f t="shared" si="139"/>
        <v>1.45364E-2</v>
      </c>
      <c r="AF2164" s="115"/>
    </row>
    <row r="2165" spans="10:32" x14ac:dyDescent="0.25">
      <c r="J2165" s="73"/>
      <c r="K2165" s="108"/>
      <c r="AC2165" s="113">
        <f t="shared" si="138"/>
        <v>46719</v>
      </c>
      <c r="AD2165" s="114">
        <f t="shared" si="139"/>
        <v>1.45364E-2</v>
      </c>
      <c r="AF2165" s="115"/>
    </row>
    <row r="2166" spans="10:32" x14ac:dyDescent="0.25">
      <c r="J2166" s="73"/>
      <c r="K2166" s="108"/>
      <c r="AC2166" s="113">
        <f t="shared" si="138"/>
        <v>46720</v>
      </c>
      <c r="AD2166" s="114">
        <f t="shared" si="139"/>
        <v>1.45364E-2</v>
      </c>
      <c r="AF2166" s="115"/>
    </row>
    <row r="2167" spans="10:32" x14ac:dyDescent="0.25">
      <c r="J2167" s="73"/>
      <c r="K2167" s="108"/>
      <c r="AC2167" s="113">
        <f t="shared" si="138"/>
        <v>46721</v>
      </c>
      <c r="AD2167" s="114">
        <f t="shared" si="139"/>
        <v>1.45364E-2</v>
      </c>
      <c r="AF2167" s="115"/>
    </row>
    <row r="2168" spans="10:32" x14ac:dyDescent="0.25">
      <c r="J2168" s="73"/>
      <c r="K2168" s="108"/>
      <c r="AC2168" s="113">
        <f t="shared" si="138"/>
        <v>46722</v>
      </c>
      <c r="AD2168" s="114">
        <f t="shared" si="139"/>
        <v>1.45364E-2</v>
      </c>
      <c r="AF2168" s="115"/>
    </row>
    <row r="2169" spans="10:32" x14ac:dyDescent="0.25">
      <c r="J2169" s="73"/>
      <c r="K2169" s="108"/>
      <c r="AC2169" s="113">
        <f t="shared" si="138"/>
        <v>46723</v>
      </c>
      <c r="AD2169" s="114">
        <f t="shared" si="139"/>
        <v>1.45364E-2</v>
      </c>
      <c r="AF2169" s="115"/>
    </row>
    <row r="2170" spans="10:32" x14ac:dyDescent="0.25">
      <c r="J2170" s="73"/>
      <c r="K2170" s="108"/>
      <c r="AC2170" s="113">
        <f t="shared" si="138"/>
        <v>46724</v>
      </c>
      <c r="AD2170" s="114">
        <f t="shared" si="139"/>
        <v>1.45364E-2</v>
      </c>
      <c r="AF2170" s="115"/>
    </row>
    <row r="2171" spans="10:32" x14ac:dyDescent="0.25">
      <c r="J2171" s="73"/>
      <c r="K2171" s="108"/>
      <c r="AC2171" s="113">
        <f t="shared" si="138"/>
        <v>46725</v>
      </c>
      <c r="AD2171" s="114">
        <f t="shared" si="139"/>
        <v>1.45364E-2</v>
      </c>
      <c r="AF2171" s="115"/>
    </row>
    <row r="2172" spans="10:32" x14ac:dyDescent="0.25">
      <c r="J2172" s="73"/>
      <c r="K2172" s="108"/>
      <c r="AC2172" s="113">
        <f t="shared" si="138"/>
        <v>46726</v>
      </c>
      <c r="AD2172" s="114">
        <f t="shared" si="139"/>
        <v>1.45364E-2</v>
      </c>
      <c r="AF2172" s="115"/>
    </row>
    <row r="2173" spans="10:32" x14ac:dyDescent="0.25">
      <c r="J2173" s="73"/>
      <c r="K2173" s="108"/>
      <c r="AC2173" s="113">
        <f t="shared" si="138"/>
        <v>46727</v>
      </c>
      <c r="AD2173" s="114">
        <f t="shared" si="139"/>
        <v>1.45364E-2</v>
      </c>
      <c r="AF2173" s="115"/>
    </row>
    <row r="2174" spans="10:32" x14ac:dyDescent="0.25">
      <c r="J2174" s="73"/>
      <c r="K2174" s="108"/>
      <c r="AC2174" s="113">
        <f t="shared" si="138"/>
        <v>46728</v>
      </c>
      <c r="AD2174" s="114">
        <f t="shared" si="139"/>
        <v>1.45364E-2</v>
      </c>
      <c r="AF2174" s="115"/>
    </row>
    <row r="2175" spans="10:32" x14ac:dyDescent="0.25">
      <c r="J2175" s="73"/>
      <c r="K2175" s="108"/>
      <c r="AC2175" s="113">
        <f t="shared" si="138"/>
        <v>46729</v>
      </c>
      <c r="AD2175" s="114">
        <f t="shared" si="139"/>
        <v>1.45364E-2</v>
      </c>
      <c r="AF2175" s="115"/>
    </row>
    <row r="2176" spans="10:32" x14ac:dyDescent="0.25">
      <c r="J2176" s="73"/>
      <c r="K2176" s="108"/>
      <c r="AC2176" s="113">
        <f t="shared" si="138"/>
        <v>46730</v>
      </c>
      <c r="AD2176" s="114">
        <f t="shared" si="139"/>
        <v>1.45364E-2</v>
      </c>
      <c r="AF2176" s="115"/>
    </row>
    <row r="2177" spans="10:32" x14ac:dyDescent="0.25">
      <c r="J2177" s="73"/>
      <c r="K2177" s="108"/>
      <c r="AC2177" s="113">
        <f t="shared" si="138"/>
        <v>46731</v>
      </c>
      <c r="AD2177" s="114">
        <f t="shared" si="139"/>
        <v>1.45364E-2</v>
      </c>
      <c r="AF2177" s="115"/>
    </row>
    <row r="2178" spans="10:32" x14ac:dyDescent="0.25">
      <c r="J2178" s="73"/>
      <c r="K2178" s="108"/>
      <c r="AC2178" s="113">
        <f t="shared" si="138"/>
        <v>46732</v>
      </c>
      <c r="AD2178" s="114">
        <f t="shared" si="139"/>
        <v>1.45364E-2</v>
      </c>
      <c r="AF2178" s="115"/>
    </row>
    <row r="2179" spans="10:32" x14ac:dyDescent="0.25">
      <c r="J2179" s="73"/>
      <c r="K2179" s="108"/>
      <c r="AC2179" s="113">
        <f t="shared" si="138"/>
        <v>46733</v>
      </c>
      <c r="AD2179" s="114">
        <f t="shared" si="139"/>
        <v>1.45364E-2</v>
      </c>
      <c r="AF2179" s="115"/>
    </row>
    <row r="2180" spans="10:32" x14ac:dyDescent="0.25">
      <c r="J2180" s="73"/>
      <c r="K2180" s="108"/>
      <c r="AC2180" s="113">
        <f t="shared" si="138"/>
        <v>46734</v>
      </c>
      <c r="AD2180" s="114">
        <f t="shared" si="139"/>
        <v>1.45364E-2</v>
      </c>
      <c r="AF2180" s="115"/>
    </row>
    <row r="2181" spans="10:32" x14ac:dyDescent="0.25">
      <c r="J2181" s="73"/>
      <c r="K2181" s="108"/>
      <c r="AC2181" s="113">
        <f t="shared" si="138"/>
        <v>46735</v>
      </c>
      <c r="AD2181" s="114">
        <f t="shared" si="139"/>
        <v>1.45364E-2</v>
      </c>
      <c r="AF2181" s="115"/>
    </row>
    <row r="2182" spans="10:32" x14ac:dyDescent="0.25">
      <c r="J2182" s="73"/>
      <c r="K2182" s="108"/>
      <c r="AC2182" s="113">
        <f t="shared" si="138"/>
        <v>46736</v>
      </c>
      <c r="AD2182" s="114">
        <f t="shared" si="139"/>
        <v>1.45364E-2</v>
      </c>
      <c r="AF2182" s="115"/>
    </row>
    <row r="2183" spans="10:32" x14ac:dyDescent="0.25">
      <c r="J2183" s="73"/>
      <c r="K2183" s="108"/>
      <c r="AC2183" s="113">
        <f t="shared" si="138"/>
        <v>46737</v>
      </c>
      <c r="AD2183" s="114">
        <f t="shared" si="139"/>
        <v>1.45364E-2</v>
      </c>
      <c r="AF2183" s="115"/>
    </row>
    <row r="2184" spans="10:32" x14ac:dyDescent="0.25">
      <c r="J2184" s="73"/>
      <c r="K2184" s="108"/>
      <c r="AC2184" s="113">
        <f t="shared" ref="AC2184:AC2247" si="140">AC2183+1</f>
        <v>46738</v>
      </c>
      <c r="AD2184" s="114">
        <f t="shared" ref="AD2184:AD2247" si="141">_xlfn.IFNA(VLOOKUP(AC2184,J:K,2,FALSE)/100,AD2183)</f>
        <v>1.45364E-2</v>
      </c>
      <c r="AF2184" s="115"/>
    </row>
    <row r="2185" spans="10:32" x14ac:dyDescent="0.25">
      <c r="J2185" s="73"/>
      <c r="K2185" s="108"/>
      <c r="AC2185" s="113">
        <f t="shared" si="140"/>
        <v>46739</v>
      </c>
      <c r="AD2185" s="114">
        <f t="shared" si="141"/>
        <v>1.45364E-2</v>
      </c>
      <c r="AF2185" s="115"/>
    </row>
    <row r="2186" spans="10:32" x14ac:dyDescent="0.25">
      <c r="J2186" s="73"/>
      <c r="K2186" s="108"/>
      <c r="AC2186" s="113">
        <f t="shared" si="140"/>
        <v>46740</v>
      </c>
      <c r="AD2186" s="114">
        <f t="shared" si="141"/>
        <v>1.45364E-2</v>
      </c>
      <c r="AF2186" s="115"/>
    </row>
    <row r="2187" spans="10:32" x14ac:dyDescent="0.25">
      <c r="J2187" s="73"/>
      <c r="K2187" s="108"/>
      <c r="AC2187" s="113">
        <f t="shared" si="140"/>
        <v>46741</v>
      </c>
      <c r="AD2187" s="114">
        <f t="shared" si="141"/>
        <v>1.45364E-2</v>
      </c>
      <c r="AF2187" s="115"/>
    </row>
    <row r="2188" spans="10:32" x14ac:dyDescent="0.25">
      <c r="J2188" s="73"/>
      <c r="K2188" s="108"/>
      <c r="AC2188" s="113">
        <f t="shared" si="140"/>
        <v>46742</v>
      </c>
      <c r="AD2188" s="114">
        <f t="shared" si="141"/>
        <v>1.45364E-2</v>
      </c>
      <c r="AF2188" s="115"/>
    </row>
    <row r="2189" spans="10:32" x14ac:dyDescent="0.25">
      <c r="J2189" s="73"/>
      <c r="K2189" s="108"/>
      <c r="AC2189" s="113">
        <f t="shared" si="140"/>
        <v>46743</v>
      </c>
      <c r="AD2189" s="114">
        <f t="shared" si="141"/>
        <v>1.45364E-2</v>
      </c>
      <c r="AF2189" s="115"/>
    </row>
    <row r="2190" spans="10:32" x14ac:dyDescent="0.25">
      <c r="J2190" s="73"/>
      <c r="K2190" s="108"/>
      <c r="AC2190" s="113">
        <f t="shared" si="140"/>
        <v>46744</v>
      </c>
      <c r="AD2190" s="114">
        <f t="shared" si="141"/>
        <v>1.45364E-2</v>
      </c>
      <c r="AF2190" s="115"/>
    </row>
    <row r="2191" spans="10:32" x14ac:dyDescent="0.25">
      <c r="J2191" s="73"/>
      <c r="K2191" s="108"/>
      <c r="AC2191" s="113">
        <f t="shared" si="140"/>
        <v>46745</v>
      </c>
      <c r="AD2191" s="114">
        <f t="shared" si="141"/>
        <v>1.45364E-2</v>
      </c>
      <c r="AF2191" s="115"/>
    </row>
    <row r="2192" spans="10:32" x14ac:dyDescent="0.25">
      <c r="J2192" s="73"/>
      <c r="K2192" s="108"/>
      <c r="AC2192" s="113">
        <f t="shared" si="140"/>
        <v>46746</v>
      </c>
      <c r="AD2192" s="114">
        <f t="shared" si="141"/>
        <v>1.45364E-2</v>
      </c>
      <c r="AF2192" s="115"/>
    </row>
    <row r="2193" spans="10:32" x14ac:dyDescent="0.25">
      <c r="J2193" s="73"/>
      <c r="K2193" s="108"/>
      <c r="AC2193" s="113">
        <f t="shared" si="140"/>
        <v>46747</v>
      </c>
      <c r="AD2193" s="114">
        <f t="shared" si="141"/>
        <v>1.45364E-2</v>
      </c>
      <c r="AF2193" s="115"/>
    </row>
    <row r="2194" spans="10:32" x14ac:dyDescent="0.25">
      <c r="J2194" s="73"/>
      <c r="K2194" s="108"/>
      <c r="AC2194" s="113">
        <f t="shared" si="140"/>
        <v>46748</v>
      </c>
      <c r="AD2194" s="114">
        <f t="shared" si="141"/>
        <v>1.45364E-2</v>
      </c>
      <c r="AF2194" s="115"/>
    </row>
    <row r="2195" spans="10:32" x14ac:dyDescent="0.25">
      <c r="J2195" s="73"/>
      <c r="K2195" s="108"/>
      <c r="AC2195" s="113">
        <f t="shared" si="140"/>
        <v>46749</v>
      </c>
      <c r="AD2195" s="114">
        <f t="shared" si="141"/>
        <v>1.5022800000000001E-2</v>
      </c>
      <c r="AF2195" s="115"/>
    </row>
    <row r="2196" spans="10:32" x14ac:dyDescent="0.25">
      <c r="J2196" s="73"/>
      <c r="K2196" s="108"/>
      <c r="AC2196" s="113">
        <f t="shared" si="140"/>
        <v>46750</v>
      </c>
      <c r="AD2196" s="114">
        <f t="shared" si="141"/>
        <v>1.5022800000000001E-2</v>
      </c>
      <c r="AF2196" s="115"/>
    </row>
    <row r="2197" spans="10:32" x14ac:dyDescent="0.25">
      <c r="J2197" s="73"/>
      <c r="K2197" s="108"/>
      <c r="AC2197" s="113">
        <f t="shared" si="140"/>
        <v>46751</v>
      </c>
      <c r="AD2197" s="114">
        <f t="shared" si="141"/>
        <v>1.5022800000000001E-2</v>
      </c>
      <c r="AF2197" s="115"/>
    </row>
    <row r="2198" spans="10:32" x14ac:dyDescent="0.25">
      <c r="J2198" s="73"/>
      <c r="K2198" s="108"/>
      <c r="AC2198" s="113">
        <f t="shared" si="140"/>
        <v>46752</v>
      </c>
      <c r="AD2198" s="114">
        <f t="shared" si="141"/>
        <v>1.5022800000000001E-2</v>
      </c>
      <c r="AF2198" s="115"/>
    </row>
    <row r="2199" spans="10:32" x14ac:dyDescent="0.25">
      <c r="J2199" s="73"/>
      <c r="K2199" s="108"/>
      <c r="AC2199" s="113">
        <f t="shared" si="140"/>
        <v>46753</v>
      </c>
      <c r="AD2199" s="114">
        <f t="shared" si="141"/>
        <v>1.5022800000000001E-2</v>
      </c>
      <c r="AF2199" s="115"/>
    </row>
    <row r="2200" spans="10:32" x14ac:dyDescent="0.25">
      <c r="J2200" s="73"/>
      <c r="K2200" s="108"/>
      <c r="AC2200" s="113">
        <f t="shared" si="140"/>
        <v>46754</v>
      </c>
      <c r="AD2200" s="114">
        <f t="shared" si="141"/>
        <v>1.5022800000000001E-2</v>
      </c>
      <c r="AF2200" s="115"/>
    </row>
    <row r="2201" spans="10:32" x14ac:dyDescent="0.25">
      <c r="J2201" s="73"/>
      <c r="K2201" s="108"/>
      <c r="AC2201" s="113">
        <f t="shared" si="140"/>
        <v>46755</v>
      </c>
      <c r="AD2201" s="114">
        <f t="shared" si="141"/>
        <v>1.5022800000000001E-2</v>
      </c>
      <c r="AF2201" s="115"/>
    </row>
    <row r="2202" spans="10:32" x14ac:dyDescent="0.25">
      <c r="J2202" s="73"/>
      <c r="K2202" s="108"/>
      <c r="AC2202" s="113">
        <f t="shared" si="140"/>
        <v>46756</v>
      </c>
      <c r="AD2202" s="114">
        <f t="shared" si="141"/>
        <v>1.5022800000000001E-2</v>
      </c>
      <c r="AF2202" s="115"/>
    </row>
    <row r="2203" spans="10:32" x14ac:dyDescent="0.25">
      <c r="J2203" s="73"/>
      <c r="K2203" s="108"/>
      <c r="AC2203" s="113">
        <f t="shared" si="140"/>
        <v>46757</v>
      </c>
      <c r="AD2203" s="114">
        <f t="shared" si="141"/>
        <v>1.5022800000000001E-2</v>
      </c>
      <c r="AF2203" s="115"/>
    </row>
    <row r="2204" spans="10:32" x14ac:dyDescent="0.25">
      <c r="J2204" s="73"/>
      <c r="K2204" s="108"/>
      <c r="AC2204" s="113">
        <f t="shared" si="140"/>
        <v>46758</v>
      </c>
      <c r="AD2204" s="114">
        <f t="shared" si="141"/>
        <v>1.5022800000000001E-2</v>
      </c>
      <c r="AF2204" s="115"/>
    </row>
    <row r="2205" spans="10:32" x14ac:dyDescent="0.25">
      <c r="J2205" s="73"/>
      <c r="K2205" s="108"/>
      <c r="AC2205" s="113">
        <f t="shared" si="140"/>
        <v>46759</v>
      </c>
      <c r="AD2205" s="114">
        <f t="shared" si="141"/>
        <v>1.5022800000000001E-2</v>
      </c>
      <c r="AF2205" s="115"/>
    </row>
    <row r="2206" spans="10:32" x14ac:dyDescent="0.25">
      <c r="J2206" s="73"/>
      <c r="K2206" s="108"/>
      <c r="AC2206" s="113">
        <f t="shared" si="140"/>
        <v>46760</v>
      </c>
      <c r="AD2206" s="114">
        <f t="shared" si="141"/>
        <v>1.5022800000000001E-2</v>
      </c>
      <c r="AF2206" s="115"/>
    </row>
    <row r="2207" spans="10:32" x14ac:dyDescent="0.25">
      <c r="J2207" s="73"/>
      <c r="K2207" s="108"/>
      <c r="AC2207" s="113">
        <f t="shared" si="140"/>
        <v>46761</v>
      </c>
      <c r="AD2207" s="114">
        <f t="shared" si="141"/>
        <v>1.5022800000000001E-2</v>
      </c>
      <c r="AF2207" s="115"/>
    </row>
    <row r="2208" spans="10:32" x14ac:dyDescent="0.25">
      <c r="J2208" s="73"/>
      <c r="K2208" s="108"/>
      <c r="AC2208" s="113">
        <f t="shared" si="140"/>
        <v>46762</v>
      </c>
      <c r="AD2208" s="114">
        <f t="shared" si="141"/>
        <v>1.5022800000000001E-2</v>
      </c>
      <c r="AF2208" s="115"/>
    </row>
    <row r="2209" spans="10:32" x14ac:dyDescent="0.25">
      <c r="J2209" s="73"/>
      <c r="K2209" s="108"/>
      <c r="AC2209" s="113">
        <f t="shared" si="140"/>
        <v>46763</v>
      </c>
      <c r="AD2209" s="114">
        <f t="shared" si="141"/>
        <v>1.5022800000000001E-2</v>
      </c>
      <c r="AF2209" s="115"/>
    </row>
    <row r="2210" spans="10:32" x14ac:dyDescent="0.25">
      <c r="J2210" s="73"/>
      <c r="K2210" s="108"/>
      <c r="AC2210" s="113">
        <f t="shared" si="140"/>
        <v>46764</v>
      </c>
      <c r="AD2210" s="114">
        <f t="shared" si="141"/>
        <v>1.5022800000000001E-2</v>
      </c>
      <c r="AF2210" s="115"/>
    </row>
    <row r="2211" spans="10:32" x14ac:dyDescent="0.25">
      <c r="J2211" s="73"/>
      <c r="K2211" s="108"/>
      <c r="AC2211" s="113">
        <f t="shared" si="140"/>
        <v>46765</v>
      </c>
      <c r="AD2211" s="114">
        <f t="shared" si="141"/>
        <v>1.5022800000000001E-2</v>
      </c>
      <c r="AF2211" s="115"/>
    </row>
    <row r="2212" spans="10:32" x14ac:dyDescent="0.25">
      <c r="J2212" s="73"/>
      <c r="K2212" s="108"/>
      <c r="AC2212" s="113">
        <f t="shared" si="140"/>
        <v>46766</v>
      </c>
      <c r="AD2212" s="114">
        <f t="shared" si="141"/>
        <v>1.5022800000000001E-2</v>
      </c>
      <c r="AF2212" s="115"/>
    </row>
    <row r="2213" spans="10:32" x14ac:dyDescent="0.25">
      <c r="J2213" s="73"/>
      <c r="K2213" s="108"/>
      <c r="AC2213" s="113">
        <f t="shared" si="140"/>
        <v>46767</v>
      </c>
      <c r="AD2213" s="114">
        <f t="shared" si="141"/>
        <v>1.5022800000000001E-2</v>
      </c>
      <c r="AF2213" s="115"/>
    </row>
    <row r="2214" spans="10:32" x14ac:dyDescent="0.25">
      <c r="J2214" s="73"/>
      <c r="K2214" s="108"/>
      <c r="AC2214" s="113">
        <f t="shared" si="140"/>
        <v>46768</v>
      </c>
      <c r="AD2214" s="114">
        <f t="shared" si="141"/>
        <v>1.5022800000000001E-2</v>
      </c>
      <c r="AF2214" s="115"/>
    </row>
    <row r="2215" spans="10:32" x14ac:dyDescent="0.25">
      <c r="J2215" s="73"/>
      <c r="K2215" s="108"/>
      <c r="AC2215" s="113">
        <f t="shared" si="140"/>
        <v>46769</v>
      </c>
      <c r="AD2215" s="114">
        <f t="shared" si="141"/>
        <v>1.5022800000000001E-2</v>
      </c>
      <c r="AF2215" s="115"/>
    </row>
    <row r="2216" spans="10:32" x14ac:dyDescent="0.25">
      <c r="J2216" s="73"/>
      <c r="K2216" s="108"/>
      <c r="AC2216" s="113">
        <f t="shared" si="140"/>
        <v>46770</v>
      </c>
      <c r="AD2216" s="114">
        <f t="shared" si="141"/>
        <v>1.5022800000000001E-2</v>
      </c>
      <c r="AF2216" s="115"/>
    </row>
    <row r="2217" spans="10:32" x14ac:dyDescent="0.25">
      <c r="J2217" s="73"/>
      <c r="K2217" s="108"/>
      <c r="AC2217" s="113">
        <f t="shared" si="140"/>
        <v>46771</v>
      </c>
      <c r="AD2217" s="114">
        <f t="shared" si="141"/>
        <v>1.5022800000000001E-2</v>
      </c>
      <c r="AF2217" s="115"/>
    </row>
    <row r="2218" spans="10:32" x14ac:dyDescent="0.25">
      <c r="J2218" s="73"/>
      <c r="K2218" s="108"/>
      <c r="AC2218" s="113">
        <f t="shared" si="140"/>
        <v>46772</v>
      </c>
      <c r="AD2218" s="114">
        <f t="shared" si="141"/>
        <v>1.5022800000000001E-2</v>
      </c>
      <c r="AF2218" s="115"/>
    </row>
    <row r="2219" spans="10:32" x14ac:dyDescent="0.25">
      <c r="J2219" s="73"/>
      <c r="K2219" s="108"/>
      <c r="AC2219" s="113">
        <f t="shared" si="140"/>
        <v>46773</v>
      </c>
      <c r="AD2219" s="114">
        <f t="shared" si="141"/>
        <v>1.5022800000000001E-2</v>
      </c>
      <c r="AF2219" s="115"/>
    </row>
    <row r="2220" spans="10:32" x14ac:dyDescent="0.25">
      <c r="J2220" s="73"/>
      <c r="K2220" s="108"/>
      <c r="AC2220" s="113">
        <f t="shared" si="140"/>
        <v>46774</v>
      </c>
      <c r="AD2220" s="114">
        <f t="shared" si="141"/>
        <v>1.5022800000000001E-2</v>
      </c>
      <c r="AF2220" s="115"/>
    </row>
    <row r="2221" spans="10:32" x14ac:dyDescent="0.25">
      <c r="J2221" s="73"/>
      <c r="K2221" s="108"/>
      <c r="AC2221" s="113">
        <f t="shared" si="140"/>
        <v>46775</v>
      </c>
      <c r="AD2221" s="114">
        <f t="shared" si="141"/>
        <v>1.5022800000000001E-2</v>
      </c>
      <c r="AF2221" s="115"/>
    </row>
    <row r="2222" spans="10:32" x14ac:dyDescent="0.25">
      <c r="J2222" s="73"/>
      <c r="K2222" s="108"/>
      <c r="AC2222" s="113">
        <f t="shared" si="140"/>
        <v>46776</v>
      </c>
      <c r="AD2222" s="114">
        <f t="shared" si="141"/>
        <v>1.5022800000000001E-2</v>
      </c>
      <c r="AF2222" s="115"/>
    </row>
    <row r="2223" spans="10:32" x14ac:dyDescent="0.25">
      <c r="J2223" s="73"/>
      <c r="K2223" s="108"/>
      <c r="AC2223" s="113">
        <f t="shared" si="140"/>
        <v>46777</v>
      </c>
      <c r="AD2223" s="114">
        <f t="shared" si="141"/>
        <v>1.5022800000000001E-2</v>
      </c>
      <c r="AF2223" s="115"/>
    </row>
    <row r="2224" spans="10:32" x14ac:dyDescent="0.25">
      <c r="J2224" s="73"/>
      <c r="K2224" s="108"/>
      <c r="AC2224" s="113">
        <f t="shared" si="140"/>
        <v>46778</v>
      </c>
      <c r="AD2224" s="114">
        <f t="shared" si="141"/>
        <v>1.5022800000000001E-2</v>
      </c>
      <c r="AF2224" s="115"/>
    </row>
    <row r="2225" spans="10:32" x14ac:dyDescent="0.25">
      <c r="J2225" s="73"/>
      <c r="K2225" s="108"/>
      <c r="AC2225" s="113">
        <f t="shared" si="140"/>
        <v>46779</v>
      </c>
      <c r="AD2225" s="114">
        <f t="shared" si="141"/>
        <v>1.5134099999999999E-2</v>
      </c>
      <c r="AF2225" s="115"/>
    </row>
    <row r="2226" spans="10:32" x14ac:dyDescent="0.25">
      <c r="J2226" s="73"/>
      <c r="K2226" s="108"/>
      <c r="AC2226" s="113">
        <f t="shared" si="140"/>
        <v>46780</v>
      </c>
      <c r="AD2226" s="114">
        <f t="shared" si="141"/>
        <v>1.5134099999999999E-2</v>
      </c>
      <c r="AF2226" s="115"/>
    </row>
    <row r="2227" spans="10:32" x14ac:dyDescent="0.25">
      <c r="J2227" s="73"/>
      <c r="K2227" s="108"/>
      <c r="AC2227" s="113">
        <f t="shared" si="140"/>
        <v>46781</v>
      </c>
      <c r="AD2227" s="114">
        <f t="shared" si="141"/>
        <v>1.5134099999999999E-2</v>
      </c>
      <c r="AF2227" s="115"/>
    </row>
    <row r="2228" spans="10:32" x14ac:dyDescent="0.25">
      <c r="J2228" s="73"/>
      <c r="K2228" s="108"/>
      <c r="AC2228" s="113">
        <f t="shared" si="140"/>
        <v>46782</v>
      </c>
      <c r="AD2228" s="114">
        <f t="shared" si="141"/>
        <v>1.5134099999999999E-2</v>
      </c>
      <c r="AF2228" s="115"/>
    </row>
    <row r="2229" spans="10:32" x14ac:dyDescent="0.25">
      <c r="J2229" s="73"/>
      <c r="K2229" s="108"/>
      <c r="AC2229" s="113">
        <f t="shared" si="140"/>
        <v>46783</v>
      </c>
      <c r="AD2229" s="114">
        <f t="shared" si="141"/>
        <v>1.5134099999999999E-2</v>
      </c>
      <c r="AF2229" s="115"/>
    </row>
    <row r="2230" spans="10:32" x14ac:dyDescent="0.25">
      <c r="J2230" s="73"/>
      <c r="K2230" s="108"/>
      <c r="AC2230" s="113">
        <f t="shared" si="140"/>
        <v>46784</v>
      </c>
      <c r="AD2230" s="114">
        <f t="shared" si="141"/>
        <v>1.5134099999999999E-2</v>
      </c>
      <c r="AF2230" s="115"/>
    </row>
    <row r="2231" spans="10:32" x14ac:dyDescent="0.25">
      <c r="J2231" s="73"/>
      <c r="K2231" s="108"/>
      <c r="AC2231" s="113">
        <f t="shared" si="140"/>
        <v>46785</v>
      </c>
      <c r="AD2231" s="114">
        <f t="shared" si="141"/>
        <v>1.5134099999999999E-2</v>
      </c>
      <c r="AF2231" s="115"/>
    </row>
    <row r="2232" spans="10:32" x14ac:dyDescent="0.25">
      <c r="J2232" s="73"/>
      <c r="K2232" s="108"/>
      <c r="AC2232" s="113">
        <f t="shared" si="140"/>
        <v>46786</v>
      </c>
      <c r="AD2232" s="114">
        <f t="shared" si="141"/>
        <v>1.5134099999999999E-2</v>
      </c>
      <c r="AF2232" s="115"/>
    </row>
    <row r="2233" spans="10:32" x14ac:dyDescent="0.25">
      <c r="J2233" s="73"/>
      <c r="K2233" s="108"/>
      <c r="AC2233" s="113">
        <f t="shared" si="140"/>
        <v>46787</v>
      </c>
      <c r="AD2233" s="114">
        <f t="shared" si="141"/>
        <v>1.5134099999999999E-2</v>
      </c>
      <c r="AF2233" s="115"/>
    </row>
    <row r="2234" spans="10:32" x14ac:dyDescent="0.25">
      <c r="J2234" s="73"/>
      <c r="K2234" s="108"/>
      <c r="AC2234" s="113">
        <f t="shared" si="140"/>
        <v>46788</v>
      </c>
      <c r="AD2234" s="114">
        <f t="shared" si="141"/>
        <v>1.5134099999999999E-2</v>
      </c>
      <c r="AF2234" s="115"/>
    </row>
    <row r="2235" spans="10:32" x14ac:dyDescent="0.25">
      <c r="J2235" s="73"/>
      <c r="K2235" s="108"/>
      <c r="AC2235" s="113">
        <f t="shared" si="140"/>
        <v>46789</v>
      </c>
      <c r="AD2235" s="114">
        <f t="shared" si="141"/>
        <v>1.5134099999999999E-2</v>
      </c>
      <c r="AF2235" s="115"/>
    </row>
    <row r="2236" spans="10:32" x14ac:dyDescent="0.25">
      <c r="J2236" s="73"/>
      <c r="K2236" s="108"/>
      <c r="AC2236" s="113">
        <f t="shared" si="140"/>
        <v>46790</v>
      </c>
      <c r="AD2236" s="114">
        <f t="shared" si="141"/>
        <v>1.5134099999999999E-2</v>
      </c>
      <c r="AF2236" s="115"/>
    </row>
    <row r="2237" spans="10:32" x14ac:dyDescent="0.25">
      <c r="J2237" s="73"/>
      <c r="K2237" s="108"/>
      <c r="AC2237" s="113">
        <f t="shared" si="140"/>
        <v>46791</v>
      </c>
      <c r="AD2237" s="114">
        <f t="shared" si="141"/>
        <v>1.5134099999999999E-2</v>
      </c>
      <c r="AF2237" s="115"/>
    </row>
    <row r="2238" spans="10:32" x14ac:dyDescent="0.25">
      <c r="J2238" s="73"/>
      <c r="K2238" s="108"/>
      <c r="AC2238" s="113">
        <f t="shared" si="140"/>
        <v>46792</v>
      </c>
      <c r="AD2238" s="114">
        <f t="shared" si="141"/>
        <v>1.5134099999999999E-2</v>
      </c>
      <c r="AF2238" s="115"/>
    </row>
    <row r="2239" spans="10:32" x14ac:dyDescent="0.25">
      <c r="J2239" s="73"/>
      <c r="K2239" s="108"/>
      <c r="AC2239" s="113">
        <f t="shared" si="140"/>
        <v>46793</v>
      </c>
      <c r="AD2239" s="114">
        <f t="shared" si="141"/>
        <v>1.5134099999999999E-2</v>
      </c>
      <c r="AF2239" s="115"/>
    </row>
    <row r="2240" spans="10:32" x14ac:dyDescent="0.25">
      <c r="J2240" s="73"/>
      <c r="K2240" s="108"/>
      <c r="AC2240" s="113">
        <f t="shared" si="140"/>
        <v>46794</v>
      </c>
      <c r="AD2240" s="114">
        <f t="shared" si="141"/>
        <v>1.5134099999999999E-2</v>
      </c>
      <c r="AF2240" s="115"/>
    </row>
    <row r="2241" spans="10:32" x14ac:dyDescent="0.25">
      <c r="J2241" s="73"/>
      <c r="K2241" s="108"/>
      <c r="AC2241" s="113">
        <f t="shared" si="140"/>
        <v>46795</v>
      </c>
      <c r="AD2241" s="114">
        <f t="shared" si="141"/>
        <v>1.5134099999999999E-2</v>
      </c>
      <c r="AF2241" s="115"/>
    </row>
    <row r="2242" spans="10:32" x14ac:dyDescent="0.25">
      <c r="J2242" s="73"/>
      <c r="K2242" s="108"/>
      <c r="AC2242" s="113">
        <f t="shared" si="140"/>
        <v>46796</v>
      </c>
      <c r="AD2242" s="114">
        <f t="shared" si="141"/>
        <v>1.5134099999999999E-2</v>
      </c>
      <c r="AF2242" s="115"/>
    </row>
    <row r="2243" spans="10:32" x14ac:dyDescent="0.25">
      <c r="J2243" s="73"/>
      <c r="K2243" s="108"/>
      <c r="AC2243" s="113">
        <f t="shared" si="140"/>
        <v>46797</v>
      </c>
      <c r="AD2243" s="114">
        <f t="shared" si="141"/>
        <v>1.5134099999999999E-2</v>
      </c>
      <c r="AF2243" s="115"/>
    </row>
    <row r="2244" spans="10:32" x14ac:dyDescent="0.25">
      <c r="J2244" s="73"/>
      <c r="K2244" s="108"/>
      <c r="AC2244" s="113">
        <f t="shared" si="140"/>
        <v>46798</v>
      </c>
      <c r="AD2244" s="114">
        <f t="shared" si="141"/>
        <v>1.5134099999999999E-2</v>
      </c>
      <c r="AF2244" s="115"/>
    </row>
    <row r="2245" spans="10:32" x14ac:dyDescent="0.25">
      <c r="J2245" s="73"/>
      <c r="K2245" s="108"/>
      <c r="AC2245" s="113">
        <f t="shared" si="140"/>
        <v>46799</v>
      </c>
      <c r="AD2245" s="114">
        <f t="shared" si="141"/>
        <v>1.5134099999999999E-2</v>
      </c>
      <c r="AF2245" s="115"/>
    </row>
    <row r="2246" spans="10:32" x14ac:dyDescent="0.25">
      <c r="J2246" s="73"/>
      <c r="K2246" s="108"/>
      <c r="AC2246" s="113">
        <f t="shared" si="140"/>
        <v>46800</v>
      </c>
      <c r="AD2246" s="114">
        <f t="shared" si="141"/>
        <v>1.5134099999999999E-2</v>
      </c>
      <c r="AF2246" s="115"/>
    </row>
    <row r="2247" spans="10:32" x14ac:dyDescent="0.25">
      <c r="J2247" s="73"/>
      <c r="K2247" s="108"/>
      <c r="AC2247" s="113">
        <f t="shared" si="140"/>
        <v>46801</v>
      </c>
      <c r="AD2247" s="114">
        <f t="shared" si="141"/>
        <v>1.5134099999999999E-2</v>
      </c>
      <c r="AF2247" s="115"/>
    </row>
    <row r="2248" spans="10:32" x14ac:dyDescent="0.25">
      <c r="J2248" s="73"/>
      <c r="K2248" s="108"/>
      <c r="AC2248" s="113">
        <f t="shared" ref="AC2248:AC2311" si="142">AC2247+1</f>
        <v>46802</v>
      </c>
      <c r="AD2248" s="114">
        <f t="shared" ref="AD2248:AD2311" si="143">_xlfn.IFNA(VLOOKUP(AC2248,J:K,2,FALSE)/100,AD2247)</f>
        <v>1.5134099999999999E-2</v>
      </c>
      <c r="AF2248" s="115"/>
    </row>
    <row r="2249" spans="10:32" x14ac:dyDescent="0.25">
      <c r="J2249" s="73"/>
      <c r="K2249" s="108"/>
      <c r="AC2249" s="113">
        <f t="shared" si="142"/>
        <v>46803</v>
      </c>
      <c r="AD2249" s="114">
        <f t="shared" si="143"/>
        <v>1.5134099999999999E-2</v>
      </c>
      <c r="AF2249" s="115"/>
    </row>
    <row r="2250" spans="10:32" x14ac:dyDescent="0.25">
      <c r="J2250" s="73"/>
      <c r="K2250" s="108"/>
      <c r="AC2250" s="113">
        <f t="shared" si="142"/>
        <v>46804</v>
      </c>
      <c r="AD2250" s="114">
        <f t="shared" si="143"/>
        <v>1.5134099999999999E-2</v>
      </c>
      <c r="AF2250" s="115"/>
    </row>
    <row r="2251" spans="10:32" x14ac:dyDescent="0.25">
      <c r="J2251" s="73"/>
      <c r="K2251" s="108"/>
      <c r="AC2251" s="113">
        <f t="shared" si="142"/>
        <v>46805</v>
      </c>
      <c r="AD2251" s="114">
        <f t="shared" si="143"/>
        <v>1.5134099999999999E-2</v>
      </c>
      <c r="AF2251" s="115"/>
    </row>
    <row r="2252" spans="10:32" x14ac:dyDescent="0.25">
      <c r="J2252" s="73"/>
      <c r="K2252" s="108"/>
      <c r="AC2252" s="113">
        <f t="shared" si="142"/>
        <v>46806</v>
      </c>
      <c r="AD2252" s="114">
        <f t="shared" si="143"/>
        <v>1.5134099999999999E-2</v>
      </c>
      <c r="AF2252" s="115"/>
    </row>
    <row r="2253" spans="10:32" x14ac:dyDescent="0.25">
      <c r="J2253" s="73"/>
      <c r="K2253" s="108"/>
      <c r="AC2253" s="113">
        <f t="shared" si="142"/>
        <v>46807</v>
      </c>
      <c r="AD2253" s="114">
        <f t="shared" si="143"/>
        <v>1.5134099999999999E-2</v>
      </c>
      <c r="AF2253" s="115"/>
    </row>
    <row r="2254" spans="10:32" x14ac:dyDescent="0.25">
      <c r="J2254" s="73"/>
      <c r="K2254" s="108"/>
      <c r="AC2254" s="113">
        <f t="shared" si="142"/>
        <v>46808</v>
      </c>
      <c r="AD2254" s="114">
        <f t="shared" si="143"/>
        <v>1.5134700000000001E-2</v>
      </c>
      <c r="AF2254" s="115"/>
    </row>
    <row r="2255" spans="10:32" x14ac:dyDescent="0.25">
      <c r="J2255" s="73"/>
      <c r="K2255" s="108"/>
      <c r="AC2255" s="113">
        <f t="shared" si="142"/>
        <v>46809</v>
      </c>
      <c r="AD2255" s="114">
        <f t="shared" si="143"/>
        <v>1.5134700000000001E-2</v>
      </c>
      <c r="AF2255" s="115"/>
    </row>
    <row r="2256" spans="10:32" x14ac:dyDescent="0.25">
      <c r="J2256" s="73"/>
      <c r="K2256" s="108"/>
      <c r="AC2256" s="113">
        <f t="shared" si="142"/>
        <v>46810</v>
      </c>
      <c r="AD2256" s="114">
        <f t="shared" si="143"/>
        <v>1.5134700000000001E-2</v>
      </c>
      <c r="AF2256" s="115"/>
    </row>
    <row r="2257" spans="10:32" x14ac:dyDescent="0.25">
      <c r="J2257" s="73"/>
      <c r="K2257" s="108"/>
      <c r="AC2257" s="113">
        <f t="shared" si="142"/>
        <v>46811</v>
      </c>
      <c r="AD2257" s="114">
        <f t="shared" si="143"/>
        <v>1.5134700000000001E-2</v>
      </c>
      <c r="AF2257" s="115"/>
    </row>
    <row r="2258" spans="10:32" x14ac:dyDescent="0.25">
      <c r="J2258" s="73"/>
      <c r="K2258" s="108"/>
      <c r="AC2258" s="113">
        <f t="shared" si="142"/>
        <v>46812</v>
      </c>
      <c r="AD2258" s="114">
        <f t="shared" si="143"/>
        <v>1.5134700000000001E-2</v>
      </c>
      <c r="AF2258" s="115"/>
    </row>
    <row r="2259" spans="10:32" x14ac:dyDescent="0.25">
      <c r="J2259" s="73"/>
      <c r="K2259" s="108"/>
      <c r="AC2259" s="113">
        <f t="shared" si="142"/>
        <v>46813</v>
      </c>
      <c r="AD2259" s="114">
        <f t="shared" si="143"/>
        <v>1.5134700000000001E-2</v>
      </c>
      <c r="AF2259" s="115"/>
    </row>
    <row r="2260" spans="10:32" x14ac:dyDescent="0.25">
      <c r="J2260" s="73"/>
      <c r="K2260" s="108"/>
      <c r="AC2260" s="113">
        <f t="shared" si="142"/>
        <v>46814</v>
      </c>
      <c r="AD2260" s="114">
        <f t="shared" si="143"/>
        <v>1.5134700000000001E-2</v>
      </c>
      <c r="AF2260" s="115"/>
    </row>
    <row r="2261" spans="10:32" x14ac:dyDescent="0.25">
      <c r="J2261" s="73"/>
      <c r="K2261" s="108"/>
      <c r="AC2261" s="113">
        <f t="shared" si="142"/>
        <v>46815</v>
      </c>
      <c r="AD2261" s="114">
        <f t="shared" si="143"/>
        <v>1.5134700000000001E-2</v>
      </c>
      <c r="AF2261" s="115"/>
    </row>
    <row r="2262" spans="10:32" x14ac:dyDescent="0.25">
      <c r="J2262" s="73"/>
      <c r="K2262" s="108"/>
      <c r="AC2262" s="113">
        <f t="shared" si="142"/>
        <v>46816</v>
      </c>
      <c r="AD2262" s="114">
        <f t="shared" si="143"/>
        <v>1.5134700000000001E-2</v>
      </c>
      <c r="AF2262" s="115"/>
    </row>
    <row r="2263" spans="10:32" x14ac:dyDescent="0.25">
      <c r="J2263" s="73"/>
      <c r="K2263" s="108"/>
      <c r="AC2263" s="113">
        <f t="shared" si="142"/>
        <v>46817</v>
      </c>
      <c r="AD2263" s="114">
        <f t="shared" si="143"/>
        <v>1.5134700000000001E-2</v>
      </c>
      <c r="AF2263" s="115"/>
    </row>
    <row r="2264" spans="10:32" x14ac:dyDescent="0.25">
      <c r="J2264" s="73"/>
      <c r="K2264" s="108"/>
      <c r="AC2264" s="113">
        <f t="shared" si="142"/>
        <v>46818</v>
      </c>
      <c r="AD2264" s="114">
        <f t="shared" si="143"/>
        <v>1.5134700000000001E-2</v>
      </c>
      <c r="AF2264" s="115"/>
    </row>
    <row r="2265" spans="10:32" x14ac:dyDescent="0.25">
      <c r="J2265" s="73"/>
      <c r="K2265" s="108"/>
      <c r="AC2265" s="113">
        <f t="shared" si="142"/>
        <v>46819</v>
      </c>
      <c r="AD2265" s="114">
        <f t="shared" si="143"/>
        <v>1.5134700000000001E-2</v>
      </c>
      <c r="AF2265" s="115"/>
    </row>
    <row r="2266" spans="10:32" x14ac:dyDescent="0.25">
      <c r="J2266" s="73"/>
      <c r="K2266" s="108"/>
      <c r="AC2266" s="113">
        <f t="shared" si="142"/>
        <v>46820</v>
      </c>
      <c r="AD2266" s="114">
        <f t="shared" si="143"/>
        <v>1.5134700000000001E-2</v>
      </c>
      <c r="AF2266" s="115"/>
    </row>
    <row r="2267" spans="10:32" x14ac:dyDescent="0.25">
      <c r="J2267" s="73"/>
      <c r="K2267" s="108"/>
      <c r="AC2267" s="113">
        <f t="shared" si="142"/>
        <v>46821</v>
      </c>
      <c r="AD2267" s="114">
        <f t="shared" si="143"/>
        <v>1.5134700000000001E-2</v>
      </c>
      <c r="AF2267" s="115"/>
    </row>
    <row r="2268" spans="10:32" x14ac:dyDescent="0.25">
      <c r="J2268" s="73"/>
      <c r="K2268" s="108"/>
      <c r="AC2268" s="113">
        <f t="shared" si="142"/>
        <v>46822</v>
      </c>
      <c r="AD2268" s="114">
        <f t="shared" si="143"/>
        <v>1.5134700000000001E-2</v>
      </c>
      <c r="AF2268" s="115"/>
    </row>
    <row r="2269" spans="10:32" x14ac:dyDescent="0.25">
      <c r="J2269" s="73"/>
      <c r="K2269" s="108"/>
      <c r="AC2269" s="113">
        <f t="shared" si="142"/>
        <v>46823</v>
      </c>
      <c r="AD2269" s="114">
        <f t="shared" si="143"/>
        <v>1.5134700000000001E-2</v>
      </c>
      <c r="AF2269" s="115"/>
    </row>
    <row r="2270" spans="10:32" x14ac:dyDescent="0.25">
      <c r="J2270" s="73"/>
      <c r="K2270" s="108"/>
      <c r="AC2270" s="113">
        <f t="shared" si="142"/>
        <v>46824</v>
      </c>
      <c r="AD2270" s="114">
        <f t="shared" si="143"/>
        <v>1.5134700000000001E-2</v>
      </c>
      <c r="AF2270" s="115"/>
    </row>
    <row r="2271" spans="10:32" x14ac:dyDescent="0.25">
      <c r="J2271" s="73"/>
      <c r="K2271" s="108"/>
      <c r="AC2271" s="113">
        <f t="shared" si="142"/>
        <v>46825</v>
      </c>
      <c r="AD2271" s="114">
        <f t="shared" si="143"/>
        <v>1.5134700000000001E-2</v>
      </c>
      <c r="AF2271" s="115"/>
    </row>
    <row r="2272" spans="10:32" x14ac:dyDescent="0.25">
      <c r="J2272" s="73"/>
      <c r="K2272" s="108"/>
      <c r="AC2272" s="113">
        <f t="shared" si="142"/>
        <v>46826</v>
      </c>
      <c r="AD2272" s="114">
        <f t="shared" si="143"/>
        <v>1.5134700000000001E-2</v>
      </c>
      <c r="AF2272" s="115"/>
    </row>
    <row r="2273" spans="10:32" x14ac:dyDescent="0.25">
      <c r="J2273" s="73"/>
      <c r="K2273" s="108"/>
      <c r="AC2273" s="113">
        <f t="shared" si="142"/>
        <v>46827</v>
      </c>
      <c r="AD2273" s="114">
        <f t="shared" si="143"/>
        <v>1.5134700000000001E-2</v>
      </c>
      <c r="AF2273" s="115"/>
    </row>
    <row r="2274" spans="10:32" x14ac:dyDescent="0.25">
      <c r="J2274" s="73"/>
      <c r="K2274" s="108"/>
      <c r="AC2274" s="113">
        <f t="shared" si="142"/>
        <v>46828</v>
      </c>
      <c r="AD2274" s="114">
        <f t="shared" si="143"/>
        <v>1.5134700000000001E-2</v>
      </c>
      <c r="AF2274" s="115"/>
    </row>
    <row r="2275" spans="10:32" x14ac:dyDescent="0.25">
      <c r="J2275" s="73"/>
      <c r="K2275" s="108"/>
      <c r="AC2275" s="113">
        <f t="shared" si="142"/>
        <v>46829</v>
      </c>
      <c r="AD2275" s="114">
        <f t="shared" si="143"/>
        <v>1.5134700000000001E-2</v>
      </c>
      <c r="AF2275" s="115"/>
    </row>
    <row r="2276" spans="10:32" x14ac:dyDescent="0.25">
      <c r="J2276" s="73"/>
      <c r="K2276" s="108"/>
      <c r="AC2276" s="113">
        <f t="shared" si="142"/>
        <v>46830</v>
      </c>
      <c r="AD2276" s="114">
        <f t="shared" si="143"/>
        <v>1.5134700000000001E-2</v>
      </c>
      <c r="AF2276" s="115"/>
    </row>
    <row r="2277" spans="10:32" x14ac:dyDescent="0.25">
      <c r="J2277" s="73"/>
      <c r="K2277" s="108"/>
      <c r="AC2277" s="113">
        <f t="shared" si="142"/>
        <v>46831</v>
      </c>
      <c r="AD2277" s="114">
        <f t="shared" si="143"/>
        <v>1.5134700000000001E-2</v>
      </c>
      <c r="AF2277" s="115"/>
    </row>
    <row r="2278" spans="10:32" x14ac:dyDescent="0.25">
      <c r="J2278" s="73"/>
      <c r="K2278" s="108"/>
      <c r="AC2278" s="113">
        <f t="shared" si="142"/>
        <v>46832</v>
      </c>
      <c r="AD2278" s="114">
        <f t="shared" si="143"/>
        <v>1.5134700000000001E-2</v>
      </c>
      <c r="AF2278" s="115"/>
    </row>
    <row r="2279" spans="10:32" x14ac:dyDescent="0.25">
      <c r="J2279" s="73"/>
      <c r="K2279" s="108"/>
      <c r="AC2279" s="113">
        <f t="shared" si="142"/>
        <v>46833</v>
      </c>
      <c r="AD2279" s="114">
        <f t="shared" si="143"/>
        <v>1.5134700000000001E-2</v>
      </c>
      <c r="AF2279" s="115"/>
    </row>
    <row r="2280" spans="10:32" x14ac:dyDescent="0.25">
      <c r="J2280" s="73"/>
      <c r="K2280" s="108"/>
      <c r="AC2280" s="113">
        <f t="shared" si="142"/>
        <v>46834</v>
      </c>
      <c r="AD2280" s="114">
        <f t="shared" si="143"/>
        <v>1.5134700000000001E-2</v>
      </c>
      <c r="AF2280" s="115"/>
    </row>
    <row r="2281" spans="10:32" x14ac:dyDescent="0.25">
      <c r="J2281" s="73"/>
      <c r="K2281" s="108"/>
      <c r="AC2281" s="113">
        <f t="shared" si="142"/>
        <v>46835</v>
      </c>
      <c r="AD2281" s="114">
        <f t="shared" si="143"/>
        <v>1.5134700000000001E-2</v>
      </c>
      <c r="AF2281" s="115"/>
    </row>
    <row r="2282" spans="10:32" x14ac:dyDescent="0.25">
      <c r="J2282" s="73"/>
      <c r="K2282" s="108"/>
      <c r="AC2282" s="113">
        <f t="shared" si="142"/>
        <v>46836</v>
      </c>
      <c r="AD2282" s="114">
        <f t="shared" si="143"/>
        <v>1.5134700000000001E-2</v>
      </c>
      <c r="AF2282" s="115"/>
    </row>
    <row r="2283" spans="10:32" x14ac:dyDescent="0.25">
      <c r="J2283" s="73"/>
      <c r="K2283" s="108"/>
      <c r="AC2283" s="113">
        <f t="shared" si="142"/>
        <v>46837</v>
      </c>
      <c r="AD2283" s="114">
        <f t="shared" si="143"/>
        <v>1.5134700000000001E-2</v>
      </c>
      <c r="AF2283" s="115"/>
    </row>
    <row r="2284" spans="10:32" x14ac:dyDescent="0.25">
      <c r="J2284" s="73"/>
      <c r="K2284" s="108"/>
      <c r="AC2284" s="113">
        <f t="shared" si="142"/>
        <v>46838</v>
      </c>
      <c r="AD2284" s="114">
        <f t="shared" si="143"/>
        <v>1.5134700000000001E-2</v>
      </c>
      <c r="AF2284" s="115"/>
    </row>
    <row r="2285" spans="10:32" x14ac:dyDescent="0.25">
      <c r="J2285" s="73"/>
      <c r="K2285" s="108"/>
      <c r="AC2285" s="113">
        <f t="shared" si="142"/>
        <v>46839</v>
      </c>
      <c r="AD2285" s="114">
        <f t="shared" si="143"/>
        <v>1.5134700000000001E-2</v>
      </c>
      <c r="AF2285" s="115"/>
    </row>
    <row r="2286" spans="10:32" x14ac:dyDescent="0.25">
      <c r="J2286" s="73"/>
      <c r="K2286" s="108"/>
      <c r="AC2286" s="113">
        <f t="shared" si="142"/>
        <v>46840</v>
      </c>
      <c r="AD2286" s="114">
        <f t="shared" si="143"/>
        <v>1.5134099999999999E-2</v>
      </c>
      <c r="AF2286" s="115"/>
    </row>
    <row r="2287" spans="10:32" x14ac:dyDescent="0.25">
      <c r="J2287" s="73"/>
      <c r="K2287" s="108"/>
      <c r="AC2287" s="113">
        <f t="shared" si="142"/>
        <v>46841</v>
      </c>
      <c r="AD2287" s="114">
        <f t="shared" si="143"/>
        <v>1.5134099999999999E-2</v>
      </c>
      <c r="AF2287" s="115"/>
    </row>
    <row r="2288" spans="10:32" x14ac:dyDescent="0.25">
      <c r="J2288" s="73"/>
      <c r="K2288" s="108"/>
      <c r="AC2288" s="113">
        <f t="shared" si="142"/>
        <v>46842</v>
      </c>
      <c r="AD2288" s="114">
        <f t="shared" si="143"/>
        <v>1.5134099999999999E-2</v>
      </c>
      <c r="AF2288" s="115"/>
    </row>
    <row r="2289" spans="10:32" x14ac:dyDescent="0.25">
      <c r="J2289" s="73"/>
      <c r="K2289" s="108"/>
      <c r="AC2289" s="113">
        <f t="shared" si="142"/>
        <v>46843</v>
      </c>
      <c r="AD2289" s="114">
        <f t="shared" si="143"/>
        <v>1.5134099999999999E-2</v>
      </c>
      <c r="AF2289" s="115"/>
    </row>
    <row r="2290" spans="10:32" x14ac:dyDescent="0.25">
      <c r="J2290" s="73"/>
      <c r="K2290" s="108"/>
      <c r="AC2290" s="113">
        <f t="shared" si="142"/>
        <v>46844</v>
      </c>
      <c r="AD2290" s="114">
        <f t="shared" si="143"/>
        <v>1.5134099999999999E-2</v>
      </c>
      <c r="AF2290" s="115"/>
    </row>
    <row r="2291" spans="10:32" x14ac:dyDescent="0.25">
      <c r="J2291" s="73"/>
      <c r="K2291" s="108"/>
      <c r="AC2291" s="113">
        <f t="shared" si="142"/>
        <v>46845</v>
      </c>
      <c r="AD2291" s="114">
        <f t="shared" si="143"/>
        <v>1.5134099999999999E-2</v>
      </c>
      <c r="AF2291" s="115"/>
    </row>
    <row r="2292" spans="10:32" x14ac:dyDescent="0.25">
      <c r="J2292" s="73"/>
      <c r="K2292" s="108"/>
      <c r="AC2292" s="113">
        <f t="shared" si="142"/>
        <v>46846</v>
      </c>
      <c r="AD2292" s="114">
        <f t="shared" si="143"/>
        <v>1.5134099999999999E-2</v>
      </c>
      <c r="AF2292" s="115"/>
    </row>
    <row r="2293" spans="10:32" x14ac:dyDescent="0.25">
      <c r="J2293" s="73"/>
      <c r="K2293" s="108"/>
      <c r="AC2293" s="113">
        <f t="shared" si="142"/>
        <v>46847</v>
      </c>
      <c r="AD2293" s="114">
        <f t="shared" si="143"/>
        <v>1.5134099999999999E-2</v>
      </c>
      <c r="AF2293" s="115"/>
    </row>
    <row r="2294" spans="10:32" x14ac:dyDescent="0.25">
      <c r="J2294" s="73"/>
      <c r="K2294" s="108"/>
      <c r="AC2294" s="113">
        <f t="shared" si="142"/>
        <v>46848</v>
      </c>
      <c r="AD2294" s="114">
        <f t="shared" si="143"/>
        <v>1.5134099999999999E-2</v>
      </c>
      <c r="AF2294" s="115"/>
    </row>
    <row r="2295" spans="10:32" x14ac:dyDescent="0.25">
      <c r="J2295" s="73"/>
      <c r="K2295" s="108"/>
      <c r="AC2295" s="113">
        <f t="shared" si="142"/>
        <v>46849</v>
      </c>
      <c r="AD2295" s="114">
        <f t="shared" si="143"/>
        <v>1.5134099999999999E-2</v>
      </c>
      <c r="AF2295" s="115"/>
    </row>
    <row r="2296" spans="10:32" x14ac:dyDescent="0.25">
      <c r="J2296" s="73"/>
      <c r="K2296" s="108"/>
      <c r="AC2296" s="113">
        <f t="shared" si="142"/>
        <v>46850</v>
      </c>
      <c r="AD2296" s="114">
        <f t="shared" si="143"/>
        <v>1.5134099999999999E-2</v>
      </c>
      <c r="AF2296" s="115"/>
    </row>
    <row r="2297" spans="10:32" x14ac:dyDescent="0.25">
      <c r="J2297" s="73"/>
      <c r="K2297" s="108"/>
      <c r="AC2297" s="113">
        <f t="shared" si="142"/>
        <v>46851</v>
      </c>
      <c r="AD2297" s="114">
        <f t="shared" si="143"/>
        <v>1.5134099999999999E-2</v>
      </c>
      <c r="AF2297" s="115"/>
    </row>
    <row r="2298" spans="10:32" x14ac:dyDescent="0.25">
      <c r="J2298" s="73"/>
      <c r="K2298" s="108"/>
      <c r="AC2298" s="113">
        <f t="shared" si="142"/>
        <v>46852</v>
      </c>
      <c r="AD2298" s="114">
        <f t="shared" si="143"/>
        <v>1.5134099999999999E-2</v>
      </c>
      <c r="AF2298" s="115"/>
    </row>
    <row r="2299" spans="10:32" x14ac:dyDescent="0.25">
      <c r="J2299" s="73"/>
      <c r="K2299" s="108"/>
      <c r="AC2299" s="113">
        <f t="shared" si="142"/>
        <v>46853</v>
      </c>
      <c r="AD2299" s="114">
        <f t="shared" si="143"/>
        <v>1.5134099999999999E-2</v>
      </c>
      <c r="AF2299" s="115"/>
    </row>
    <row r="2300" spans="10:32" x14ac:dyDescent="0.25">
      <c r="J2300" s="73"/>
      <c r="K2300" s="108"/>
      <c r="AC2300" s="113">
        <f t="shared" si="142"/>
        <v>46854</v>
      </c>
      <c r="AD2300" s="114">
        <f t="shared" si="143"/>
        <v>1.5134099999999999E-2</v>
      </c>
      <c r="AF2300" s="115"/>
    </row>
    <row r="2301" spans="10:32" x14ac:dyDescent="0.25">
      <c r="J2301" s="73"/>
      <c r="K2301" s="108"/>
      <c r="AC2301" s="113">
        <f t="shared" si="142"/>
        <v>46855</v>
      </c>
      <c r="AD2301" s="114">
        <f t="shared" si="143"/>
        <v>1.5134099999999999E-2</v>
      </c>
      <c r="AF2301" s="115"/>
    </row>
    <row r="2302" spans="10:32" x14ac:dyDescent="0.25">
      <c r="J2302" s="73"/>
      <c r="K2302" s="108"/>
      <c r="AC2302" s="113">
        <f t="shared" si="142"/>
        <v>46856</v>
      </c>
      <c r="AD2302" s="114">
        <f t="shared" si="143"/>
        <v>1.5134099999999999E-2</v>
      </c>
      <c r="AF2302" s="115"/>
    </row>
    <row r="2303" spans="10:32" x14ac:dyDescent="0.25">
      <c r="J2303" s="73"/>
      <c r="K2303" s="108"/>
      <c r="AC2303" s="113">
        <f t="shared" si="142"/>
        <v>46857</v>
      </c>
      <c r="AD2303" s="114">
        <f t="shared" si="143"/>
        <v>1.5134099999999999E-2</v>
      </c>
      <c r="AF2303" s="115"/>
    </row>
    <row r="2304" spans="10:32" x14ac:dyDescent="0.25">
      <c r="J2304" s="73"/>
      <c r="K2304" s="108"/>
      <c r="AC2304" s="113">
        <f t="shared" si="142"/>
        <v>46858</v>
      </c>
      <c r="AD2304" s="114">
        <f t="shared" si="143"/>
        <v>1.5134099999999999E-2</v>
      </c>
      <c r="AF2304" s="115"/>
    </row>
    <row r="2305" spans="10:32" x14ac:dyDescent="0.25">
      <c r="J2305" s="73"/>
      <c r="K2305" s="108"/>
      <c r="AC2305" s="113">
        <f t="shared" si="142"/>
        <v>46859</v>
      </c>
      <c r="AD2305" s="114">
        <f t="shared" si="143"/>
        <v>1.5134099999999999E-2</v>
      </c>
      <c r="AF2305" s="115"/>
    </row>
    <row r="2306" spans="10:32" x14ac:dyDescent="0.25">
      <c r="J2306" s="73"/>
      <c r="K2306" s="108"/>
      <c r="AC2306" s="113">
        <f t="shared" si="142"/>
        <v>46860</v>
      </c>
      <c r="AD2306" s="114">
        <f t="shared" si="143"/>
        <v>1.5134099999999999E-2</v>
      </c>
      <c r="AF2306" s="115"/>
    </row>
    <row r="2307" spans="10:32" x14ac:dyDescent="0.25">
      <c r="J2307" s="73"/>
      <c r="K2307" s="108"/>
      <c r="AC2307" s="113">
        <f t="shared" si="142"/>
        <v>46861</v>
      </c>
      <c r="AD2307" s="114">
        <f t="shared" si="143"/>
        <v>1.5134099999999999E-2</v>
      </c>
      <c r="AF2307" s="115"/>
    </row>
    <row r="2308" spans="10:32" x14ac:dyDescent="0.25">
      <c r="J2308" s="73"/>
      <c r="K2308" s="108"/>
      <c r="AC2308" s="113">
        <f t="shared" si="142"/>
        <v>46862</v>
      </c>
      <c r="AD2308" s="114">
        <f t="shared" si="143"/>
        <v>1.5134099999999999E-2</v>
      </c>
      <c r="AF2308" s="115"/>
    </row>
    <row r="2309" spans="10:32" x14ac:dyDescent="0.25">
      <c r="J2309" s="73"/>
      <c r="K2309" s="108"/>
      <c r="AC2309" s="113">
        <f t="shared" si="142"/>
        <v>46863</v>
      </c>
      <c r="AD2309" s="114">
        <f t="shared" si="143"/>
        <v>1.5134099999999999E-2</v>
      </c>
      <c r="AF2309" s="115"/>
    </row>
    <row r="2310" spans="10:32" x14ac:dyDescent="0.25">
      <c r="J2310" s="73"/>
      <c r="K2310" s="108"/>
      <c r="AC2310" s="113">
        <f t="shared" si="142"/>
        <v>46864</v>
      </c>
      <c r="AD2310" s="114">
        <f t="shared" si="143"/>
        <v>1.5134099999999999E-2</v>
      </c>
      <c r="AF2310" s="115"/>
    </row>
    <row r="2311" spans="10:32" x14ac:dyDescent="0.25">
      <c r="J2311" s="73"/>
      <c r="K2311" s="108"/>
      <c r="AC2311" s="113">
        <f t="shared" si="142"/>
        <v>46865</v>
      </c>
      <c r="AD2311" s="114">
        <f t="shared" si="143"/>
        <v>1.5134099999999999E-2</v>
      </c>
      <c r="AF2311" s="115"/>
    </row>
    <row r="2312" spans="10:32" x14ac:dyDescent="0.25">
      <c r="J2312" s="73"/>
      <c r="K2312" s="108"/>
      <c r="AC2312" s="113">
        <f t="shared" ref="AC2312:AC2375" si="144">AC2311+1</f>
        <v>46866</v>
      </c>
      <c r="AD2312" s="114">
        <f t="shared" ref="AD2312:AD2375" si="145">_xlfn.IFNA(VLOOKUP(AC2312,J:K,2,FALSE)/100,AD2311)</f>
        <v>1.5134099999999999E-2</v>
      </c>
      <c r="AF2312" s="115"/>
    </row>
    <row r="2313" spans="10:32" x14ac:dyDescent="0.25">
      <c r="J2313" s="73"/>
      <c r="K2313" s="108"/>
      <c r="AC2313" s="113">
        <f t="shared" si="144"/>
        <v>46867</v>
      </c>
      <c r="AD2313" s="114">
        <f t="shared" si="145"/>
        <v>1.5134099999999999E-2</v>
      </c>
      <c r="AF2313" s="115"/>
    </row>
    <row r="2314" spans="10:32" x14ac:dyDescent="0.25">
      <c r="J2314" s="73"/>
      <c r="K2314" s="108"/>
      <c r="AC2314" s="113">
        <f t="shared" si="144"/>
        <v>46868</v>
      </c>
      <c r="AD2314" s="114">
        <f t="shared" si="145"/>
        <v>1.5134099999999999E-2</v>
      </c>
      <c r="AF2314" s="115"/>
    </row>
    <row r="2315" spans="10:32" x14ac:dyDescent="0.25">
      <c r="J2315" s="73"/>
      <c r="K2315" s="108"/>
      <c r="AC2315" s="113">
        <f t="shared" si="144"/>
        <v>46869</v>
      </c>
      <c r="AD2315" s="114">
        <f t="shared" si="145"/>
        <v>1.5135000000000001E-2</v>
      </c>
      <c r="AF2315" s="115"/>
    </row>
    <row r="2316" spans="10:32" x14ac:dyDescent="0.25">
      <c r="J2316" s="73"/>
      <c r="K2316" s="108"/>
      <c r="AC2316" s="113">
        <f t="shared" si="144"/>
        <v>46870</v>
      </c>
      <c r="AD2316" s="114">
        <f t="shared" si="145"/>
        <v>1.5135000000000001E-2</v>
      </c>
      <c r="AF2316" s="115"/>
    </row>
    <row r="2317" spans="10:32" x14ac:dyDescent="0.25">
      <c r="J2317" s="73"/>
      <c r="K2317" s="108"/>
      <c r="AC2317" s="113">
        <f t="shared" si="144"/>
        <v>46871</v>
      </c>
      <c r="AD2317" s="114">
        <f t="shared" si="145"/>
        <v>1.5135000000000001E-2</v>
      </c>
      <c r="AF2317" s="115"/>
    </row>
    <row r="2318" spans="10:32" x14ac:dyDescent="0.25">
      <c r="J2318" s="73"/>
      <c r="K2318" s="108"/>
      <c r="AC2318" s="113">
        <f t="shared" si="144"/>
        <v>46872</v>
      </c>
      <c r="AD2318" s="114">
        <f t="shared" si="145"/>
        <v>1.5135000000000001E-2</v>
      </c>
      <c r="AF2318" s="115"/>
    </row>
    <row r="2319" spans="10:32" x14ac:dyDescent="0.25">
      <c r="J2319" s="73"/>
      <c r="K2319" s="108"/>
      <c r="AC2319" s="113">
        <f t="shared" si="144"/>
        <v>46873</v>
      </c>
      <c r="AD2319" s="114">
        <f t="shared" si="145"/>
        <v>1.5135000000000001E-2</v>
      </c>
      <c r="AF2319" s="115"/>
    </row>
    <row r="2320" spans="10:32" x14ac:dyDescent="0.25">
      <c r="J2320" s="73"/>
      <c r="K2320" s="108"/>
      <c r="AC2320" s="113">
        <f t="shared" si="144"/>
        <v>46874</v>
      </c>
      <c r="AD2320" s="114">
        <f t="shared" si="145"/>
        <v>1.5135000000000001E-2</v>
      </c>
      <c r="AF2320" s="115"/>
    </row>
    <row r="2321" spans="10:32" x14ac:dyDescent="0.25">
      <c r="J2321" s="73"/>
      <c r="K2321" s="108"/>
      <c r="AC2321" s="113">
        <f t="shared" si="144"/>
        <v>46875</v>
      </c>
      <c r="AD2321" s="114">
        <f t="shared" si="145"/>
        <v>1.5135000000000001E-2</v>
      </c>
      <c r="AF2321" s="115"/>
    </row>
    <row r="2322" spans="10:32" x14ac:dyDescent="0.25">
      <c r="J2322" s="73"/>
      <c r="K2322" s="108"/>
      <c r="AC2322" s="113">
        <f t="shared" si="144"/>
        <v>46876</v>
      </c>
      <c r="AD2322" s="114">
        <f t="shared" si="145"/>
        <v>1.5135000000000001E-2</v>
      </c>
      <c r="AF2322" s="115"/>
    </row>
    <row r="2323" spans="10:32" x14ac:dyDescent="0.25">
      <c r="J2323" s="73"/>
      <c r="K2323" s="108"/>
      <c r="AC2323" s="113">
        <f t="shared" si="144"/>
        <v>46877</v>
      </c>
      <c r="AD2323" s="114">
        <f t="shared" si="145"/>
        <v>1.5135000000000001E-2</v>
      </c>
      <c r="AF2323" s="115"/>
    </row>
    <row r="2324" spans="10:32" x14ac:dyDescent="0.25">
      <c r="J2324" s="73"/>
      <c r="K2324" s="108"/>
      <c r="AC2324" s="113">
        <f t="shared" si="144"/>
        <v>46878</v>
      </c>
      <c r="AD2324" s="114">
        <f t="shared" si="145"/>
        <v>1.5135000000000001E-2</v>
      </c>
      <c r="AF2324" s="115"/>
    </row>
    <row r="2325" spans="10:32" x14ac:dyDescent="0.25">
      <c r="J2325" s="73"/>
      <c r="K2325" s="108"/>
      <c r="AC2325" s="113">
        <f t="shared" si="144"/>
        <v>46879</v>
      </c>
      <c r="AD2325" s="114">
        <f t="shared" si="145"/>
        <v>1.5135000000000001E-2</v>
      </c>
      <c r="AF2325" s="115"/>
    </row>
    <row r="2326" spans="10:32" x14ac:dyDescent="0.25">
      <c r="J2326" s="73"/>
      <c r="K2326" s="108"/>
      <c r="AC2326" s="113">
        <f t="shared" si="144"/>
        <v>46880</v>
      </c>
      <c r="AD2326" s="114">
        <f t="shared" si="145"/>
        <v>1.5135000000000001E-2</v>
      </c>
      <c r="AF2326" s="115"/>
    </row>
    <row r="2327" spans="10:32" x14ac:dyDescent="0.25">
      <c r="J2327" s="73"/>
      <c r="K2327" s="108"/>
      <c r="AC2327" s="113">
        <f t="shared" si="144"/>
        <v>46881</v>
      </c>
      <c r="AD2327" s="114">
        <f t="shared" si="145"/>
        <v>1.5135000000000001E-2</v>
      </c>
      <c r="AF2327" s="115"/>
    </row>
    <row r="2328" spans="10:32" x14ac:dyDescent="0.25">
      <c r="J2328" s="73"/>
      <c r="K2328" s="108"/>
      <c r="AC2328" s="113">
        <f t="shared" si="144"/>
        <v>46882</v>
      </c>
      <c r="AD2328" s="114">
        <f t="shared" si="145"/>
        <v>1.5135000000000001E-2</v>
      </c>
      <c r="AF2328" s="115"/>
    </row>
    <row r="2329" spans="10:32" x14ac:dyDescent="0.25">
      <c r="J2329" s="73"/>
      <c r="K2329" s="108"/>
      <c r="AC2329" s="113">
        <f t="shared" si="144"/>
        <v>46883</v>
      </c>
      <c r="AD2329" s="114">
        <f t="shared" si="145"/>
        <v>1.5135000000000001E-2</v>
      </c>
      <c r="AF2329" s="115"/>
    </row>
    <row r="2330" spans="10:32" x14ac:dyDescent="0.25">
      <c r="J2330" s="73"/>
      <c r="K2330" s="108"/>
      <c r="AC2330" s="113">
        <f t="shared" si="144"/>
        <v>46884</v>
      </c>
      <c r="AD2330" s="114">
        <f t="shared" si="145"/>
        <v>1.5135000000000001E-2</v>
      </c>
      <c r="AF2330" s="115"/>
    </row>
    <row r="2331" spans="10:32" x14ac:dyDescent="0.25">
      <c r="J2331" s="73"/>
      <c r="K2331" s="108"/>
      <c r="AC2331" s="113">
        <f t="shared" si="144"/>
        <v>46885</v>
      </c>
      <c r="AD2331" s="114">
        <f t="shared" si="145"/>
        <v>1.5135000000000001E-2</v>
      </c>
      <c r="AF2331" s="115"/>
    </row>
    <row r="2332" spans="10:32" x14ac:dyDescent="0.25">
      <c r="J2332" s="73"/>
      <c r="K2332" s="108"/>
      <c r="AC2332" s="113">
        <f t="shared" si="144"/>
        <v>46886</v>
      </c>
      <c r="AD2332" s="114">
        <f t="shared" si="145"/>
        <v>1.5135000000000001E-2</v>
      </c>
      <c r="AF2332" s="115"/>
    </row>
    <row r="2333" spans="10:32" x14ac:dyDescent="0.25">
      <c r="J2333" s="73"/>
      <c r="K2333" s="108"/>
      <c r="AC2333" s="113">
        <f t="shared" si="144"/>
        <v>46887</v>
      </c>
      <c r="AD2333" s="114">
        <f t="shared" si="145"/>
        <v>1.5135000000000001E-2</v>
      </c>
      <c r="AF2333" s="115"/>
    </row>
    <row r="2334" spans="10:32" x14ac:dyDescent="0.25">
      <c r="J2334" s="73"/>
      <c r="K2334" s="108"/>
      <c r="AC2334" s="113">
        <f t="shared" si="144"/>
        <v>46888</v>
      </c>
      <c r="AD2334" s="114">
        <f t="shared" si="145"/>
        <v>1.5135000000000001E-2</v>
      </c>
      <c r="AF2334" s="115"/>
    </row>
    <row r="2335" spans="10:32" x14ac:dyDescent="0.25">
      <c r="J2335" s="73"/>
      <c r="K2335" s="108"/>
      <c r="AC2335" s="113">
        <f t="shared" si="144"/>
        <v>46889</v>
      </c>
      <c r="AD2335" s="114">
        <f t="shared" si="145"/>
        <v>1.5135000000000001E-2</v>
      </c>
      <c r="AF2335" s="115"/>
    </row>
    <row r="2336" spans="10:32" x14ac:dyDescent="0.25">
      <c r="J2336" s="73"/>
      <c r="K2336" s="108"/>
      <c r="AC2336" s="113">
        <f t="shared" si="144"/>
        <v>46890</v>
      </c>
      <c r="AD2336" s="114">
        <f t="shared" si="145"/>
        <v>1.5135000000000001E-2</v>
      </c>
      <c r="AF2336" s="115"/>
    </row>
    <row r="2337" spans="10:32" x14ac:dyDescent="0.25">
      <c r="J2337" s="73"/>
      <c r="K2337" s="108"/>
      <c r="AC2337" s="113">
        <f t="shared" si="144"/>
        <v>46891</v>
      </c>
      <c r="AD2337" s="114">
        <f t="shared" si="145"/>
        <v>1.5135000000000001E-2</v>
      </c>
      <c r="AF2337" s="115"/>
    </row>
    <row r="2338" spans="10:32" x14ac:dyDescent="0.25">
      <c r="J2338" s="73"/>
      <c r="K2338" s="108"/>
      <c r="AC2338" s="113">
        <f t="shared" si="144"/>
        <v>46892</v>
      </c>
      <c r="AD2338" s="114">
        <f t="shared" si="145"/>
        <v>1.5135000000000001E-2</v>
      </c>
      <c r="AF2338" s="115"/>
    </row>
    <row r="2339" spans="10:32" x14ac:dyDescent="0.25">
      <c r="J2339" s="73"/>
      <c r="K2339" s="108"/>
      <c r="AC2339" s="113">
        <f t="shared" si="144"/>
        <v>46893</v>
      </c>
      <c r="AD2339" s="114">
        <f t="shared" si="145"/>
        <v>1.5135000000000001E-2</v>
      </c>
      <c r="AF2339" s="115"/>
    </row>
    <row r="2340" spans="10:32" x14ac:dyDescent="0.25">
      <c r="J2340" s="73"/>
      <c r="K2340" s="108"/>
      <c r="AC2340" s="113">
        <f t="shared" si="144"/>
        <v>46894</v>
      </c>
      <c r="AD2340" s="114">
        <f t="shared" si="145"/>
        <v>1.5135000000000001E-2</v>
      </c>
      <c r="AF2340" s="115"/>
    </row>
    <row r="2341" spans="10:32" x14ac:dyDescent="0.25">
      <c r="J2341" s="73"/>
      <c r="K2341" s="108"/>
      <c r="AC2341" s="113">
        <f t="shared" si="144"/>
        <v>46895</v>
      </c>
      <c r="AD2341" s="114">
        <f t="shared" si="145"/>
        <v>1.5135000000000001E-2</v>
      </c>
      <c r="AF2341" s="115"/>
    </row>
    <row r="2342" spans="10:32" x14ac:dyDescent="0.25">
      <c r="J2342" s="73"/>
      <c r="K2342" s="108"/>
      <c r="AC2342" s="113">
        <f t="shared" si="144"/>
        <v>46896</v>
      </c>
      <c r="AD2342" s="114">
        <f t="shared" si="145"/>
        <v>1.5135000000000001E-2</v>
      </c>
      <c r="AF2342" s="115"/>
    </row>
    <row r="2343" spans="10:32" x14ac:dyDescent="0.25">
      <c r="J2343" s="73"/>
      <c r="K2343" s="108"/>
      <c r="AC2343" s="113">
        <f t="shared" si="144"/>
        <v>46897</v>
      </c>
      <c r="AD2343" s="114">
        <f t="shared" si="145"/>
        <v>1.5135000000000001E-2</v>
      </c>
      <c r="AF2343" s="115"/>
    </row>
    <row r="2344" spans="10:32" x14ac:dyDescent="0.25">
      <c r="J2344" s="73"/>
      <c r="K2344" s="108"/>
      <c r="AC2344" s="113">
        <f t="shared" si="144"/>
        <v>46898</v>
      </c>
      <c r="AD2344" s="114">
        <f t="shared" si="145"/>
        <v>1.5134700000000001E-2</v>
      </c>
      <c r="AF2344" s="115"/>
    </row>
    <row r="2345" spans="10:32" x14ac:dyDescent="0.25">
      <c r="J2345" s="73"/>
      <c r="K2345" s="108"/>
      <c r="AC2345" s="113">
        <f t="shared" si="144"/>
        <v>46899</v>
      </c>
      <c r="AD2345" s="114">
        <f t="shared" si="145"/>
        <v>1.5134700000000001E-2</v>
      </c>
      <c r="AF2345" s="115"/>
    </row>
    <row r="2346" spans="10:32" x14ac:dyDescent="0.25">
      <c r="J2346" s="73"/>
      <c r="K2346" s="108"/>
      <c r="AC2346" s="113">
        <f t="shared" si="144"/>
        <v>46900</v>
      </c>
      <c r="AD2346" s="114">
        <f t="shared" si="145"/>
        <v>1.5134700000000001E-2</v>
      </c>
      <c r="AF2346" s="115"/>
    </row>
    <row r="2347" spans="10:32" x14ac:dyDescent="0.25">
      <c r="J2347" s="73"/>
      <c r="K2347" s="108"/>
      <c r="AC2347" s="113">
        <f t="shared" si="144"/>
        <v>46901</v>
      </c>
      <c r="AD2347" s="114">
        <f t="shared" si="145"/>
        <v>1.5134700000000001E-2</v>
      </c>
      <c r="AF2347" s="115"/>
    </row>
    <row r="2348" spans="10:32" x14ac:dyDescent="0.25">
      <c r="J2348" s="73"/>
      <c r="K2348" s="108"/>
      <c r="AC2348" s="113">
        <f t="shared" si="144"/>
        <v>46902</v>
      </c>
      <c r="AD2348" s="114">
        <f t="shared" si="145"/>
        <v>1.5134700000000001E-2</v>
      </c>
      <c r="AF2348" s="115"/>
    </row>
    <row r="2349" spans="10:32" x14ac:dyDescent="0.25">
      <c r="J2349" s="73"/>
      <c r="K2349" s="108"/>
      <c r="AC2349" s="113">
        <f t="shared" si="144"/>
        <v>46903</v>
      </c>
      <c r="AD2349" s="114">
        <f t="shared" si="145"/>
        <v>1.5134700000000001E-2</v>
      </c>
      <c r="AF2349" s="115"/>
    </row>
    <row r="2350" spans="10:32" x14ac:dyDescent="0.25">
      <c r="J2350" s="73"/>
      <c r="K2350" s="108"/>
      <c r="AC2350" s="113">
        <f t="shared" si="144"/>
        <v>46904</v>
      </c>
      <c r="AD2350" s="114">
        <f t="shared" si="145"/>
        <v>1.5134700000000001E-2</v>
      </c>
      <c r="AF2350" s="115"/>
    </row>
    <row r="2351" spans="10:32" x14ac:dyDescent="0.25">
      <c r="J2351" s="73"/>
      <c r="K2351" s="108"/>
      <c r="AC2351" s="113">
        <f t="shared" si="144"/>
        <v>46905</v>
      </c>
      <c r="AD2351" s="114">
        <f t="shared" si="145"/>
        <v>1.5134700000000001E-2</v>
      </c>
      <c r="AF2351" s="115"/>
    </row>
    <row r="2352" spans="10:32" x14ac:dyDescent="0.25">
      <c r="J2352" s="73"/>
      <c r="K2352" s="108"/>
      <c r="AC2352" s="113">
        <f t="shared" si="144"/>
        <v>46906</v>
      </c>
      <c r="AD2352" s="114">
        <f t="shared" si="145"/>
        <v>1.5134700000000001E-2</v>
      </c>
      <c r="AF2352" s="115"/>
    </row>
    <row r="2353" spans="10:32" x14ac:dyDescent="0.25">
      <c r="J2353" s="73"/>
      <c r="K2353" s="108"/>
      <c r="AC2353" s="113">
        <f t="shared" si="144"/>
        <v>46907</v>
      </c>
      <c r="AD2353" s="114">
        <f t="shared" si="145"/>
        <v>1.5134700000000001E-2</v>
      </c>
      <c r="AF2353" s="115"/>
    </row>
    <row r="2354" spans="10:32" x14ac:dyDescent="0.25">
      <c r="J2354" s="73"/>
      <c r="K2354" s="108"/>
      <c r="AC2354" s="113">
        <f t="shared" si="144"/>
        <v>46908</v>
      </c>
      <c r="AD2354" s="114">
        <f t="shared" si="145"/>
        <v>1.5134700000000001E-2</v>
      </c>
      <c r="AF2354" s="115"/>
    </row>
    <row r="2355" spans="10:32" x14ac:dyDescent="0.25">
      <c r="J2355" s="73"/>
      <c r="K2355" s="108"/>
      <c r="AC2355" s="113">
        <f t="shared" si="144"/>
        <v>46909</v>
      </c>
      <c r="AD2355" s="114">
        <f t="shared" si="145"/>
        <v>1.5134700000000001E-2</v>
      </c>
      <c r="AF2355" s="115"/>
    </row>
    <row r="2356" spans="10:32" x14ac:dyDescent="0.25">
      <c r="J2356" s="73"/>
      <c r="K2356" s="108"/>
      <c r="AC2356" s="113">
        <f t="shared" si="144"/>
        <v>46910</v>
      </c>
      <c r="AD2356" s="114">
        <f t="shared" si="145"/>
        <v>1.5134700000000001E-2</v>
      </c>
      <c r="AF2356" s="115"/>
    </row>
    <row r="2357" spans="10:32" x14ac:dyDescent="0.25">
      <c r="J2357" s="73"/>
      <c r="K2357" s="108"/>
      <c r="AC2357" s="113">
        <f t="shared" si="144"/>
        <v>46911</v>
      </c>
      <c r="AD2357" s="114">
        <f t="shared" si="145"/>
        <v>1.5134700000000001E-2</v>
      </c>
      <c r="AF2357" s="115"/>
    </row>
    <row r="2358" spans="10:32" x14ac:dyDescent="0.25">
      <c r="J2358" s="73"/>
      <c r="K2358" s="108"/>
      <c r="AC2358" s="113">
        <f t="shared" si="144"/>
        <v>46912</v>
      </c>
      <c r="AD2358" s="114">
        <f t="shared" si="145"/>
        <v>1.5134700000000001E-2</v>
      </c>
      <c r="AF2358" s="115"/>
    </row>
    <row r="2359" spans="10:32" x14ac:dyDescent="0.25">
      <c r="J2359" s="73"/>
      <c r="K2359" s="108"/>
      <c r="AC2359" s="113">
        <f t="shared" si="144"/>
        <v>46913</v>
      </c>
      <c r="AD2359" s="114">
        <f t="shared" si="145"/>
        <v>1.5134700000000001E-2</v>
      </c>
      <c r="AF2359" s="115"/>
    </row>
    <row r="2360" spans="10:32" x14ac:dyDescent="0.25">
      <c r="J2360" s="73"/>
      <c r="K2360" s="108"/>
      <c r="AC2360" s="113">
        <f t="shared" si="144"/>
        <v>46914</v>
      </c>
      <c r="AD2360" s="114">
        <f t="shared" si="145"/>
        <v>1.5134700000000001E-2</v>
      </c>
      <c r="AF2360" s="115"/>
    </row>
    <row r="2361" spans="10:32" x14ac:dyDescent="0.25">
      <c r="J2361" s="73"/>
      <c r="K2361" s="108"/>
      <c r="AC2361" s="113">
        <f t="shared" si="144"/>
        <v>46915</v>
      </c>
      <c r="AD2361" s="114">
        <f t="shared" si="145"/>
        <v>1.5134700000000001E-2</v>
      </c>
      <c r="AF2361" s="115"/>
    </row>
    <row r="2362" spans="10:32" x14ac:dyDescent="0.25">
      <c r="J2362" s="73"/>
      <c r="K2362" s="108"/>
      <c r="AC2362" s="113">
        <f t="shared" si="144"/>
        <v>46916</v>
      </c>
      <c r="AD2362" s="114">
        <f t="shared" si="145"/>
        <v>1.5134700000000001E-2</v>
      </c>
      <c r="AF2362" s="115"/>
    </row>
    <row r="2363" spans="10:32" x14ac:dyDescent="0.25">
      <c r="J2363" s="73"/>
      <c r="K2363" s="108"/>
      <c r="AC2363" s="113">
        <f t="shared" si="144"/>
        <v>46917</v>
      </c>
      <c r="AD2363" s="114">
        <f t="shared" si="145"/>
        <v>1.5134700000000001E-2</v>
      </c>
      <c r="AF2363" s="115"/>
    </row>
    <row r="2364" spans="10:32" x14ac:dyDescent="0.25">
      <c r="J2364" s="73"/>
      <c r="K2364" s="108"/>
      <c r="AC2364" s="113">
        <f t="shared" si="144"/>
        <v>46918</v>
      </c>
      <c r="AD2364" s="114">
        <f t="shared" si="145"/>
        <v>1.5134700000000001E-2</v>
      </c>
      <c r="AF2364" s="115"/>
    </row>
    <row r="2365" spans="10:32" x14ac:dyDescent="0.25">
      <c r="J2365" s="73"/>
      <c r="K2365" s="108"/>
      <c r="AC2365" s="113">
        <f t="shared" si="144"/>
        <v>46919</v>
      </c>
      <c r="AD2365" s="114">
        <f t="shared" si="145"/>
        <v>1.5134700000000001E-2</v>
      </c>
      <c r="AF2365" s="115"/>
    </row>
    <row r="2366" spans="10:32" x14ac:dyDescent="0.25">
      <c r="J2366" s="73"/>
      <c r="K2366" s="108"/>
      <c r="AC2366" s="113">
        <f t="shared" si="144"/>
        <v>46920</v>
      </c>
      <c r="AD2366" s="114">
        <f t="shared" si="145"/>
        <v>1.5134700000000001E-2</v>
      </c>
      <c r="AF2366" s="115"/>
    </row>
    <row r="2367" spans="10:32" x14ac:dyDescent="0.25">
      <c r="J2367" s="73"/>
      <c r="K2367" s="108"/>
      <c r="AC2367" s="113">
        <f t="shared" si="144"/>
        <v>46921</v>
      </c>
      <c r="AD2367" s="114">
        <f t="shared" si="145"/>
        <v>1.5134700000000001E-2</v>
      </c>
      <c r="AF2367" s="115"/>
    </row>
    <row r="2368" spans="10:32" x14ac:dyDescent="0.25">
      <c r="J2368" s="73"/>
      <c r="K2368" s="108"/>
      <c r="AC2368" s="113">
        <f t="shared" si="144"/>
        <v>46922</v>
      </c>
      <c r="AD2368" s="114">
        <f t="shared" si="145"/>
        <v>1.5134700000000001E-2</v>
      </c>
      <c r="AF2368" s="115"/>
    </row>
    <row r="2369" spans="10:32" x14ac:dyDescent="0.25">
      <c r="J2369" s="73"/>
      <c r="K2369" s="108"/>
      <c r="AC2369" s="113">
        <f t="shared" si="144"/>
        <v>46923</v>
      </c>
      <c r="AD2369" s="114">
        <f t="shared" si="145"/>
        <v>1.5134700000000001E-2</v>
      </c>
      <c r="AF2369" s="115"/>
    </row>
    <row r="2370" spans="10:32" x14ac:dyDescent="0.25">
      <c r="J2370" s="73"/>
      <c r="K2370" s="108"/>
      <c r="AC2370" s="113">
        <f t="shared" si="144"/>
        <v>46924</v>
      </c>
      <c r="AD2370" s="114">
        <f t="shared" si="145"/>
        <v>1.5134700000000001E-2</v>
      </c>
      <c r="AF2370" s="115"/>
    </row>
    <row r="2371" spans="10:32" x14ac:dyDescent="0.25">
      <c r="J2371" s="73"/>
      <c r="K2371" s="108"/>
      <c r="AC2371" s="113">
        <f t="shared" si="144"/>
        <v>46925</v>
      </c>
      <c r="AD2371" s="114">
        <f t="shared" si="145"/>
        <v>1.5134700000000001E-2</v>
      </c>
      <c r="AF2371" s="115"/>
    </row>
    <row r="2372" spans="10:32" x14ac:dyDescent="0.25">
      <c r="J2372" s="73"/>
      <c r="K2372" s="108"/>
      <c r="AC2372" s="113">
        <f t="shared" si="144"/>
        <v>46926</v>
      </c>
      <c r="AD2372" s="114">
        <f t="shared" si="145"/>
        <v>1.5134700000000001E-2</v>
      </c>
      <c r="AF2372" s="115"/>
    </row>
    <row r="2373" spans="10:32" x14ac:dyDescent="0.25">
      <c r="J2373" s="73"/>
      <c r="K2373" s="108"/>
      <c r="AC2373" s="113">
        <f t="shared" si="144"/>
        <v>46927</v>
      </c>
      <c r="AD2373" s="114">
        <f t="shared" si="145"/>
        <v>1.5134700000000001E-2</v>
      </c>
      <c r="AF2373" s="115"/>
    </row>
    <row r="2374" spans="10:32" x14ac:dyDescent="0.25">
      <c r="J2374" s="73"/>
      <c r="K2374" s="108"/>
      <c r="AC2374" s="113">
        <f t="shared" si="144"/>
        <v>46928</v>
      </c>
      <c r="AD2374" s="114">
        <f t="shared" si="145"/>
        <v>1.5134700000000001E-2</v>
      </c>
      <c r="AF2374" s="115"/>
    </row>
    <row r="2375" spans="10:32" x14ac:dyDescent="0.25">
      <c r="J2375" s="73"/>
      <c r="K2375" s="108"/>
      <c r="AC2375" s="113">
        <f t="shared" si="144"/>
        <v>46929</v>
      </c>
      <c r="AD2375" s="114">
        <f t="shared" si="145"/>
        <v>1.5134700000000001E-2</v>
      </c>
      <c r="AF2375" s="115"/>
    </row>
    <row r="2376" spans="10:32" x14ac:dyDescent="0.25">
      <c r="J2376" s="73"/>
      <c r="K2376" s="108"/>
      <c r="AC2376" s="113">
        <f t="shared" ref="AC2376:AC2439" si="146">AC2375+1</f>
        <v>46930</v>
      </c>
      <c r="AD2376" s="114">
        <f t="shared" ref="AD2376:AD2439" si="147">_xlfn.IFNA(VLOOKUP(AC2376,J:K,2,FALSE)/100,AD2375)</f>
        <v>1.5134700000000001E-2</v>
      </c>
      <c r="AF2376" s="115"/>
    </row>
    <row r="2377" spans="10:32" x14ac:dyDescent="0.25">
      <c r="J2377" s="73"/>
      <c r="K2377" s="108"/>
      <c r="AC2377" s="113">
        <f t="shared" si="146"/>
        <v>46931</v>
      </c>
      <c r="AD2377" s="114">
        <f t="shared" si="147"/>
        <v>1.5134700000000001E-2</v>
      </c>
      <c r="AF2377" s="115"/>
    </row>
    <row r="2378" spans="10:32" x14ac:dyDescent="0.25">
      <c r="J2378" s="73"/>
      <c r="K2378" s="108"/>
      <c r="AC2378" s="113">
        <f t="shared" si="146"/>
        <v>46932</v>
      </c>
      <c r="AD2378" s="114">
        <f t="shared" si="147"/>
        <v>1.5134700000000001E-2</v>
      </c>
      <c r="AF2378" s="115"/>
    </row>
    <row r="2379" spans="10:32" x14ac:dyDescent="0.25">
      <c r="J2379" s="73"/>
      <c r="K2379" s="108"/>
      <c r="AC2379" s="113">
        <f t="shared" si="146"/>
        <v>46933</v>
      </c>
      <c r="AD2379" s="114">
        <f t="shared" si="147"/>
        <v>1.5134700000000001E-2</v>
      </c>
      <c r="AF2379" s="115"/>
    </row>
    <row r="2380" spans="10:32" x14ac:dyDescent="0.25">
      <c r="J2380" s="73"/>
      <c r="K2380" s="108"/>
      <c r="AC2380" s="113">
        <f t="shared" si="146"/>
        <v>46934</v>
      </c>
      <c r="AD2380" s="114">
        <f t="shared" si="147"/>
        <v>1.5134700000000001E-2</v>
      </c>
      <c r="AF2380" s="115"/>
    </row>
    <row r="2381" spans="10:32" x14ac:dyDescent="0.25">
      <c r="J2381" s="73"/>
      <c r="K2381" s="108"/>
      <c r="AC2381" s="113">
        <f t="shared" si="146"/>
        <v>46935</v>
      </c>
      <c r="AD2381" s="114">
        <f t="shared" si="147"/>
        <v>1.5134700000000001E-2</v>
      </c>
      <c r="AF2381" s="115"/>
    </row>
    <row r="2382" spans="10:32" x14ac:dyDescent="0.25">
      <c r="J2382" s="73"/>
      <c r="K2382" s="108"/>
      <c r="AC2382" s="113">
        <f t="shared" si="146"/>
        <v>46936</v>
      </c>
      <c r="AD2382" s="114">
        <f t="shared" si="147"/>
        <v>1.5134700000000001E-2</v>
      </c>
      <c r="AF2382" s="115"/>
    </row>
    <row r="2383" spans="10:32" x14ac:dyDescent="0.25">
      <c r="J2383" s="73"/>
      <c r="K2383" s="108"/>
      <c r="AC2383" s="113">
        <f t="shared" si="146"/>
        <v>46937</v>
      </c>
      <c r="AD2383" s="114">
        <f t="shared" si="147"/>
        <v>1.5134700000000001E-2</v>
      </c>
      <c r="AF2383" s="115"/>
    </row>
    <row r="2384" spans="10:32" x14ac:dyDescent="0.25">
      <c r="J2384" s="73"/>
      <c r="K2384" s="108"/>
      <c r="AC2384" s="113">
        <f t="shared" si="146"/>
        <v>46938</v>
      </c>
      <c r="AD2384" s="114">
        <f t="shared" si="147"/>
        <v>1.5134700000000001E-2</v>
      </c>
      <c r="AF2384" s="115"/>
    </row>
    <row r="2385" spans="10:32" x14ac:dyDescent="0.25">
      <c r="J2385" s="73"/>
      <c r="K2385" s="108"/>
      <c r="AC2385" s="113">
        <f t="shared" si="146"/>
        <v>46939</v>
      </c>
      <c r="AD2385" s="114">
        <f t="shared" si="147"/>
        <v>1.5134700000000001E-2</v>
      </c>
      <c r="AF2385" s="115"/>
    </row>
    <row r="2386" spans="10:32" x14ac:dyDescent="0.25">
      <c r="J2386" s="73"/>
      <c r="K2386" s="108"/>
      <c r="AC2386" s="113">
        <f t="shared" si="146"/>
        <v>46940</v>
      </c>
      <c r="AD2386" s="114">
        <f t="shared" si="147"/>
        <v>1.5134700000000001E-2</v>
      </c>
      <c r="AF2386" s="115"/>
    </row>
    <row r="2387" spans="10:32" x14ac:dyDescent="0.25">
      <c r="J2387" s="73"/>
      <c r="K2387" s="108"/>
      <c r="AC2387" s="113">
        <f t="shared" si="146"/>
        <v>46941</v>
      </c>
      <c r="AD2387" s="114">
        <f t="shared" si="147"/>
        <v>1.5134700000000001E-2</v>
      </c>
      <c r="AF2387" s="115"/>
    </row>
    <row r="2388" spans="10:32" x14ac:dyDescent="0.25">
      <c r="J2388" s="73"/>
      <c r="K2388" s="108"/>
      <c r="AC2388" s="113">
        <f t="shared" si="146"/>
        <v>46942</v>
      </c>
      <c r="AD2388" s="114">
        <f t="shared" si="147"/>
        <v>1.5134700000000001E-2</v>
      </c>
      <c r="AF2388" s="115"/>
    </row>
    <row r="2389" spans="10:32" x14ac:dyDescent="0.25">
      <c r="J2389" s="73"/>
      <c r="K2389" s="108"/>
      <c r="AC2389" s="113">
        <f t="shared" si="146"/>
        <v>46943</v>
      </c>
      <c r="AD2389" s="114">
        <f t="shared" si="147"/>
        <v>1.5134700000000001E-2</v>
      </c>
      <c r="AF2389" s="115"/>
    </row>
    <row r="2390" spans="10:32" x14ac:dyDescent="0.25">
      <c r="J2390" s="73"/>
      <c r="K2390" s="108"/>
      <c r="AC2390" s="113">
        <f t="shared" si="146"/>
        <v>46944</v>
      </c>
      <c r="AD2390" s="114">
        <f t="shared" si="147"/>
        <v>1.5134700000000001E-2</v>
      </c>
      <c r="AF2390" s="115"/>
    </row>
    <row r="2391" spans="10:32" x14ac:dyDescent="0.25">
      <c r="J2391" s="73"/>
      <c r="K2391" s="108"/>
      <c r="AC2391" s="113">
        <f t="shared" si="146"/>
        <v>46945</v>
      </c>
      <c r="AD2391" s="114">
        <f t="shared" si="147"/>
        <v>1.5134700000000001E-2</v>
      </c>
      <c r="AF2391" s="115"/>
    </row>
    <row r="2392" spans="10:32" x14ac:dyDescent="0.25">
      <c r="J2392" s="73"/>
      <c r="K2392" s="108"/>
      <c r="AC2392" s="113">
        <f t="shared" si="146"/>
        <v>46946</v>
      </c>
      <c r="AD2392" s="114">
        <f t="shared" si="147"/>
        <v>1.5134700000000001E-2</v>
      </c>
      <c r="AF2392" s="115"/>
    </row>
    <row r="2393" spans="10:32" x14ac:dyDescent="0.25">
      <c r="J2393" s="73"/>
      <c r="K2393" s="108"/>
      <c r="AC2393" s="113">
        <f t="shared" si="146"/>
        <v>46947</v>
      </c>
      <c r="AD2393" s="114">
        <f t="shared" si="147"/>
        <v>1.5134700000000001E-2</v>
      </c>
      <c r="AF2393" s="115"/>
    </row>
    <row r="2394" spans="10:32" x14ac:dyDescent="0.25">
      <c r="J2394" s="73"/>
      <c r="K2394" s="108"/>
      <c r="AC2394" s="113">
        <f t="shared" si="146"/>
        <v>46948</v>
      </c>
      <c r="AD2394" s="114">
        <f t="shared" si="147"/>
        <v>1.5134700000000001E-2</v>
      </c>
      <c r="AF2394" s="115"/>
    </row>
    <row r="2395" spans="10:32" x14ac:dyDescent="0.25">
      <c r="J2395" s="73"/>
      <c r="K2395" s="108"/>
      <c r="AC2395" s="113">
        <f t="shared" si="146"/>
        <v>46949</v>
      </c>
      <c r="AD2395" s="114">
        <f t="shared" si="147"/>
        <v>1.5134700000000001E-2</v>
      </c>
      <c r="AF2395" s="115"/>
    </row>
    <row r="2396" spans="10:32" x14ac:dyDescent="0.25">
      <c r="J2396" s="73"/>
      <c r="K2396" s="108"/>
      <c r="AC2396" s="113">
        <f t="shared" si="146"/>
        <v>46950</v>
      </c>
      <c r="AD2396" s="114">
        <f t="shared" si="147"/>
        <v>1.5134700000000001E-2</v>
      </c>
      <c r="AF2396" s="115"/>
    </row>
    <row r="2397" spans="10:32" x14ac:dyDescent="0.25">
      <c r="J2397" s="73"/>
      <c r="K2397" s="108"/>
      <c r="AC2397" s="113">
        <f t="shared" si="146"/>
        <v>46951</v>
      </c>
      <c r="AD2397" s="114">
        <f t="shared" si="147"/>
        <v>1.5134700000000001E-2</v>
      </c>
      <c r="AF2397" s="115"/>
    </row>
    <row r="2398" spans="10:32" x14ac:dyDescent="0.25">
      <c r="J2398" s="73"/>
      <c r="K2398" s="108"/>
      <c r="AC2398" s="113">
        <f t="shared" si="146"/>
        <v>46952</v>
      </c>
      <c r="AD2398" s="114">
        <f t="shared" si="147"/>
        <v>1.5134700000000001E-2</v>
      </c>
      <c r="AF2398" s="115"/>
    </row>
    <row r="2399" spans="10:32" x14ac:dyDescent="0.25">
      <c r="J2399" s="73"/>
      <c r="K2399" s="108"/>
      <c r="AC2399" s="113">
        <f t="shared" si="146"/>
        <v>46953</v>
      </c>
      <c r="AD2399" s="114">
        <f t="shared" si="147"/>
        <v>1.5134700000000001E-2</v>
      </c>
      <c r="AF2399" s="115"/>
    </row>
    <row r="2400" spans="10:32" x14ac:dyDescent="0.25">
      <c r="J2400" s="73"/>
      <c r="K2400" s="108"/>
      <c r="AC2400" s="113">
        <f t="shared" si="146"/>
        <v>46954</v>
      </c>
      <c r="AD2400" s="114">
        <f t="shared" si="147"/>
        <v>1.5134700000000001E-2</v>
      </c>
      <c r="AF2400" s="115"/>
    </row>
    <row r="2401" spans="10:32" x14ac:dyDescent="0.25">
      <c r="J2401" s="73"/>
      <c r="K2401" s="108"/>
      <c r="AC2401" s="113">
        <f t="shared" si="146"/>
        <v>46955</v>
      </c>
      <c r="AD2401" s="114">
        <f t="shared" si="147"/>
        <v>1.5134700000000001E-2</v>
      </c>
      <c r="AF2401" s="115"/>
    </row>
    <row r="2402" spans="10:32" x14ac:dyDescent="0.25">
      <c r="J2402" s="73"/>
      <c r="K2402" s="108"/>
      <c r="AC2402" s="113">
        <f t="shared" si="146"/>
        <v>46956</v>
      </c>
      <c r="AD2402" s="114">
        <f t="shared" si="147"/>
        <v>1.5134700000000001E-2</v>
      </c>
      <c r="AF2402" s="115"/>
    </row>
    <row r="2403" spans="10:32" x14ac:dyDescent="0.25">
      <c r="J2403" s="73"/>
      <c r="K2403" s="108"/>
      <c r="AC2403" s="113">
        <f t="shared" si="146"/>
        <v>46957</v>
      </c>
      <c r="AD2403" s="114">
        <f t="shared" si="147"/>
        <v>1.5134700000000001E-2</v>
      </c>
      <c r="AF2403" s="115"/>
    </row>
    <row r="2404" spans="10:32" x14ac:dyDescent="0.25">
      <c r="J2404" s="73"/>
      <c r="K2404" s="108"/>
      <c r="AC2404" s="113">
        <f t="shared" si="146"/>
        <v>46958</v>
      </c>
      <c r="AD2404" s="114">
        <f t="shared" si="147"/>
        <v>1.5134700000000001E-2</v>
      </c>
      <c r="AF2404" s="115"/>
    </row>
    <row r="2405" spans="10:32" x14ac:dyDescent="0.25">
      <c r="J2405" s="73"/>
      <c r="K2405" s="108"/>
      <c r="AC2405" s="113">
        <f t="shared" si="146"/>
        <v>46959</v>
      </c>
      <c r="AD2405" s="114">
        <f t="shared" si="147"/>
        <v>1.5134700000000001E-2</v>
      </c>
      <c r="AF2405" s="115"/>
    </row>
    <row r="2406" spans="10:32" x14ac:dyDescent="0.25">
      <c r="J2406" s="73"/>
      <c r="K2406" s="108"/>
      <c r="AC2406" s="113">
        <f t="shared" si="146"/>
        <v>46960</v>
      </c>
      <c r="AD2406" s="114">
        <f t="shared" si="147"/>
        <v>1.5134700000000001E-2</v>
      </c>
      <c r="AF2406" s="115"/>
    </row>
    <row r="2407" spans="10:32" x14ac:dyDescent="0.25">
      <c r="J2407" s="73"/>
      <c r="K2407" s="108"/>
      <c r="AC2407" s="113">
        <f t="shared" si="146"/>
        <v>46961</v>
      </c>
      <c r="AD2407" s="114">
        <f t="shared" si="147"/>
        <v>1.5134700000000001E-2</v>
      </c>
      <c r="AF2407" s="115"/>
    </row>
    <row r="2408" spans="10:32" x14ac:dyDescent="0.25">
      <c r="J2408" s="73"/>
      <c r="K2408" s="108"/>
      <c r="AC2408" s="113">
        <f t="shared" si="146"/>
        <v>46962</v>
      </c>
      <c r="AD2408" s="114">
        <f t="shared" si="147"/>
        <v>1.5134700000000001E-2</v>
      </c>
      <c r="AF2408" s="115"/>
    </row>
    <row r="2409" spans="10:32" x14ac:dyDescent="0.25">
      <c r="J2409" s="73"/>
      <c r="K2409" s="108"/>
      <c r="AC2409" s="113">
        <f t="shared" si="146"/>
        <v>46963</v>
      </c>
      <c r="AD2409" s="114">
        <f t="shared" si="147"/>
        <v>1.5134700000000001E-2</v>
      </c>
      <c r="AF2409" s="115"/>
    </row>
    <row r="2410" spans="10:32" x14ac:dyDescent="0.25">
      <c r="J2410" s="73"/>
      <c r="K2410" s="108"/>
      <c r="AC2410" s="113">
        <f t="shared" si="146"/>
        <v>46964</v>
      </c>
      <c r="AD2410" s="114">
        <f t="shared" si="147"/>
        <v>1.5134700000000001E-2</v>
      </c>
      <c r="AF2410" s="115"/>
    </row>
    <row r="2411" spans="10:32" x14ac:dyDescent="0.25">
      <c r="J2411" s="73"/>
      <c r="K2411" s="108"/>
      <c r="AC2411" s="113">
        <f t="shared" si="146"/>
        <v>46965</v>
      </c>
      <c r="AD2411" s="114">
        <f t="shared" si="147"/>
        <v>1.5134700000000001E-2</v>
      </c>
      <c r="AF2411" s="115"/>
    </row>
    <row r="2412" spans="10:32" x14ac:dyDescent="0.25">
      <c r="J2412" s="73"/>
      <c r="K2412" s="108"/>
      <c r="AC2412" s="113">
        <f t="shared" si="146"/>
        <v>46966</v>
      </c>
      <c r="AD2412" s="114">
        <f t="shared" si="147"/>
        <v>1.5134700000000001E-2</v>
      </c>
      <c r="AF2412" s="115"/>
    </row>
    <row r="2413" spans="10:32" x14ac:dyDescent="0.25">
      <c r="J2413" s="73"/>
      <c r="K2413" s="108"/>
      <c r="AC2413" s="113">
        <f t="shared" si="146"/>
        <v>46967</v>
      </c>
      <c r="AD2413" s="114">
        <f t="shared" si="147"/>
        <v>1.5134700000000001E-2</v>
      </c>
      <c r="AF2413" s="115"/>
    </row>
    <row r="2414" spans="10:32" x14ac:dyDescent="0.25">
      <c r="J2414" s="73"/>
      <c r="K2414" s="108"/>
      <c r="AC2414" s="113">
        <f t="shared" si="146"/>
        <v>46968</v>
      </c>
      <c r="AD2414" s="114">
        <f t="shared" si="147"/>
        <v>1.5134700000000001E-2</v>
      </c>
      <c r="AF2414" s="115"/>
    </row>
    <row r="2415" spans="10:32" x14ac:dyDescent="0.25">
      <c r="J2415" s="73"/>
      <c r="K2415" s="108"/>
      <c r="AC2415" s="113">
        <f t="shared" si="146"/>
        <v>46969</v>
      </c>
      <c r="AD2415" s="114">
        <f t="shared" si="147"/>
        <v>1.5134700000000001E-2</v>
      </c>
      <c r="AF2415" s="115"/>
    </row>
    <row r="2416" spans="10:32" x14ac:dyDescent="0.25">
      <c r="J2416" s="73"/>
      <c r="K2416" s="108"/>
      <c r="AC2416" s="113">
        <f t="shared" si="146"/>
        <v>46970</v>
      </c>
      <c r="AD2416" s="114">
        <f t="shared" si="147"/>
        <v>1.5134700000000001E-2</v>
      </c>
      <c r="AF2416" s="115"/>
    </row>
    <row r="2417" spans="10:32" x14ac:dyDescent="0.25">
      <c r="J2417" s="73"/>
      <c r="K2417" s="108"/>
      <c r="AC2417" s="113">
        <f t="shared" si="146"/>
        <v>46971</v>
      </c>
      <c r="AD2417" s="114">
        <f t="shared" si="147"/>
        <v>1.5134700000000001E-2</v>
      </c>
      <c r="AF2417" s="115"/>
    </row>
    <row r="2418" spans="10:32" x14ac:dyDescent="0.25">
      <c r="J2418" s="73"/>
      <c r="K2418" s="108"/>
      <c r="AC2418" s="113">
        <f t="shared" si="146"/>
        <v>46972</v>
      </c>
      <c r="AD2418" s="114">
        <f t="shared" si="147"/>
        <v>1.5134700000000001E-2</v>
      </c>
      <c r="AF2418" s="115"/>
    </row>
    <row r="2419" spans="10:32" x14ac:dyDescent="0.25">
      <c r="J2419" s="73"/>
      <c r="K2419" s="108"/>
      <c r="AC2419" s="113">
        <f t="shared" si="146"/>
        <v>46973</v>
      </c>
      <c r="AD2419" s="114">
        <f t="shared" si="147"/>
        <v>1.5134700000000001E-2</v>
      </c>
      <c r="AF2419" s="115"/>
    </row>
    <row r="2420" spans="10:32" x14ac:dyDescent="0.25">
      <c r="J2420" s="73"/>
      <c r="K2420" s="108"/>
      <c r="AC2420" s="113">
        <f t="shared" si="146"/>
        <v>46974</v>
      </c>
      <c r="AD2420" s="114">
        <f t="shared" si="147"/>
        <v>1.5134700000000001E-2</v>
      </c>
      <c r="AF2420" s="115"/>
    </row>
    <row r="2421" spans="10:32" x14ac:dyDescent="0.25">
      <c r="J2421" s="73"/>
      <c r="K2421" s="108"/>
      <c r="AC2421" s="113">
        <f t="shared" si="146"/>
        <v>46975</v>
      </c>
      <c r="AD2421" s="114">
        <f t="shared" si="147"/>
        <v>1.5134700000000001E-2</v>
      </c>
      <c r="AF2421" s="115"/>
    </row>
    <row r="2422" spans="10:32" x14ac:dyDescent="0.25">
      <c r="J2422" s="73"/>
      <c r="K2422" s="108"/>
      <c r="AC2422" s="113">
        <f t="shared" si="146"/>
        <v>46976</v>
      </c>
      <c r="AD2422" s="114">
        <f t="shared" si="147"/>
        <v>1.5134700000000001E-2</v>
      </c>
      <c r="AF2422" s="115"/>
    </row>
    <row r="2423" spans="10:32" x14ac:dyDescent="0.25">
      <c r="J2423" s="73"/>
      <c r="K2423" s="108"/>
      <c r="AC2423" s="113">
        <f t="shared" si="146"/>
        <v>46977</v>
      </c>
      <c r="AD2423" s="114">
        <f t="shared" si="147"/>
        <v>1.5134700000000001E-2</v>
      </c>
      <c r="AF2423" s="115"/>
    </row>
    <row r="2424" spans="10:32" x14ac:dyDescent="0.25">
      <c r="J2424" s="73"/>
      <c r="K2424" s="108"/>
      <c r="AC2424" s="113">
        <f t="shared" si="146"/>
        <v>46978</v>
      </c>
      <c r="AD2424" s="114">
        <f t="shared" si="147"/>
        <v>1.5134700000000001E-2</v>
      </c>
      <c r="AF2424" s="115"/>
    </row>
    <row r="2425" spans="10:32" x14ac:dyDescent="0.25">
      <c r="J2425" s="73"/>
      <c r="K2425" s="108"/>
      <c r="AC2425" s="113">
        <f t="shared" si="146"/>
        <v>46979</v>
      </c>
      <c r="AD2425" s="114">
        <f t="shared" si="147"/>
        <v>1.5134700000000001E-2</v>
      </c>
      <c r="AF2425" s="115"/>
    </row>
    <row r="2426" spans="10:32" x14ac:dyDescent="0.25">
      <c r="J2426" s="73"/>
      <c r="K2426" s="108"/>
      <c r="AC2426" s="113">
        <f t="shared" si="146"/>
        <v>46980</v>
      </c>
      <c r="AD2426" s="114">
        <f t="shared" si="147"/>
        <v>1.5134700000000001E-2</v>
      </c>
      <c r="AF2426" s="115"/>
    </row>
    <row r="2427" spans="10:32" x14ac:dyDescent="0.25">
      <c r="J2427" s="73"/>
      <c r="K2427" s="108"/>
      <c r="AC2427" s="113">
        <f t="shared" si="146"/>
        <v>46981</v>
      </c>
      <c r="AD2427" s="114">
        <f t="shared" si="147"/>
        <v>1.5134700000000001E-2</v>
      </c>
      <c r="AF2427" s="115"/>
    </row>
    <row r="2428" spans="10:32" x14ac:dyDescent="0.25">
      <c r="J2428" s="73"/>
      <c r="K2428" s="108"/>
      <c r="AC2428" s="113">
        <f t="shared" si="146"/>
        <v>46982</v>
      </c>
      <c r="AD2428" s="114">
        <f t="shared" si="147"/>
        <v>1.5134700000000001E-2</v>
      </c>
      <c r="AF2428" s="115"/>
    </row>
    <row r="2429" spans="10:32" x14ac:dyDescent="0.25">
      <c r="J2429" s="73"/>
      <c r="K2429" s="108"/>
      <c r="AC2429" s="113">
        <f t="shared" si="146"/>
        <v>46983</v>
      </c>
      <c r="AD2429" s="114">
        <f t="shared" si="147"/>
        <v>1.5134700000000001E-2</v>
      </c>
      <c r="AF2429" s="115"/>
    </row>
    <row r="2430" spans="10:32" x14ac:dyDescent="0.25">
      <c r="J2430" s="73"/>
      <c r="K2430" s="108"/>
      <c r="AC2430" s="113">
        <f t="shared" si="146"/>
        <v>46984</v>
      </c>
      <c r="AD2430" s="114">
        <f t="shared" si="147"/>
        <v>1.5134700000000001E-2</v>
      </c>
      <c r="AF2430" s="115"/>
    </row>
    <row r="2431" spans="10:32" x14ac:dyDescent="0.25">
      <c r="J2431" s="73"/>
      <c r="K2431" s="108"/>
      <c r="AC2431" s="113">
        <f t="shared" si="146"/>
        <v>46985</v>
      </c>
      <c r="AD2431" s="114">
        <f t="shared" si="147"/>
        <v>1.5134700000000001E-2</v>
      </c>
      <c r="AF2431" s="115"/>
    </row>
    <row r="2432" spans="10:32" x14ac:dyDescent="0.25">
      <c r="J2432" s="73"/>
      <c r="K2432" s="108"/>
      <c r="AC2432" s="113">
        <f t="shared" si="146"/>
        <v>46986</v>
      </c>
      <c r="AD2432" s="114">
        <f t="shared" si="147"/>
        <v>1.5134700000000001E-2</v>
      </c>
      <c r="AF2432" s="115"/>
    </row>
    <row r="2433" spans="10:32" x14ac:dyDescent="0.25">
      <c r="J2433" s="73"/>
      <c r="K2433" s="108"/>
      <c r="AC2433" s="113">
        <f t="shared" si="146"/>
        <v>46987</v>
      </c>
      <c r="AD2433" s="114">
        <f t="shared" si="147"/>
        <v>1.5134700000000001E-2</v>
      </c>
      <c r="AF2433" s="115"/>
    </row>
    <row r="2434" spans="10:32" x14ac:dyDescent="0.25">
      <c r="J2434" s="73"/>
      <c r="K2434" s="108"/>
      <c r="AC2434" s="113">
        <f t="shared" si="146"/>
        <v>46988</v>
      </c>
      <c r="AD2434" s="114">
        <f t="shared" si="147"/>
        <v>1.5134700000000001E-2</v>
      </c>
      <c r="AF2434" s="115"/>
    </row>
    <row r="2435" spans="10:32" x14ac:dyDescent="0.25">
      <c r="J2435" s="73"/>
      <c r="K2435" s="108"/>
      <c r="AC2435" s="113">
        <f t="shared" si="146"/>
        <v>46989</v>
      </c>
      <c r="AD2435" s="114">
        <f t="shared" si="147"/>
        <v>1.5134700000000001E-2</v>
      </c>
      <c r="AF2435" s="115"/>
    </row>
    <row r="2436" spans="10:32" x14ac:dyDescent="0.25">
      <c r="J2436" s="73"/>
      <c r="K2436" s="108"/>
      <c r="AC2436" s="113">
        <f t="shared" si="146"/>
        <v>46990</v>
      </c>
      <c r="AD2436" s="114">
        <f t="shared" si="147"/>
        <v>1.5134700000000001E-2</v>
      </c>
      <c r="AF2436" s="115"/>
    </row>
    <row r="2437" spans="10:32" x14ac:dyDescent="0.25">
      <c r="J2437" s="73"/>
      <c r="K2437" s="108"/>
      <c r="AC2437" s="113">
        <f t="shared" si="146"/>
        <v>46991</v>
      </c>
      <c r="AD2437" s="114">
        <f t="shared" si="147"/>
        <v>1.5134700000000001E-2</v>
      </c>
      <c r="AF2437" s="115"/>
    </row>
    <row r="2438" spans="10:32" x14ac:dyDescent="0.25">
      <c r="J2438" s="73"/>
      <c r="K2438" s="108"/>
      <c r="AC2438" s="113">
        <f t="shared" si="146"/>
        <v>46992</v>
      </c>
      <c r="AD2438" s="114">
        <f t="shared" si="147"/>
        <v>1.5134700000000001E-2</v>
      </c>
      <c r="AF2438" s="115"/>
    </row>
    <row r="2439" spans="10:32" x14ac:dyDescent="0.25">
      <c r="J2439" s="73"/>
      <c r="K2439" s="108"/>
      <c r="AC2439" s="113">
        <f t="shared" si="146"/>
        <v>46993</v>
      </c>
      <c r="AD2439" s="114">
        <f t="shared" si="147"/>
        <v>1.5134399999999999E-2</v>
      </c>
      <c r="AF2439" s="115"/>
    </row>
    <row r="2440" spans="10:32" x14ac:dyDescent="0.25">
      <c r="J2440" s="73"/>
      <c r="K2440" s="108"/>
      <c r="AC2440" s="113">
        <f t="shared" ref="AC2440:AC2503" si="148">AC2439+1</f>
        <v>46994</v>
      </c>
      <c r="AD2440" s="114">
        <f t="shared" ref="AD2440:AD2503" si="149">_xlfn.IFNA(VLOOKUP(AC2440,J:K,2,FALSE)/100,AD2439)</f>
        <v>1.5134399999999999E-2</v>
      </c>
      <c r="AF2440" s="115"/>
    </row>
    <row r="2441" spans="10:32" x14ac:dyDescent="0.25">
      <c r="J2441" s="73"/>
      <c r="K2441" s="108"/>
      <c r="AC2441" s="113">
        <f t="shared" si="148"/>
        <v>46995</v>
      </c>
      <c r="AD2441" s="114">
        <f t="shared" si="149"/>
        <v>1.5134399999999999E-2</v>
      </c>
      <c r="AF2441" s="115"/>
    </row>
    <row r="2442" spans="10:32" x14ac:dyDescent="0.25">
      <c r="J2442" s="73"/>
      <c r="K2442" s="108"/>
      <c r="AC2442" s="113">
        <f t="shared" si="148"/>
        <v>46996</v>
      </c>
      <c r="AD2442" s="114">
        <f t="shared" si="149"/>
        <v>1.5134399999999999E-2</v>
      </c>
      <c r="AF2442" s="115"/>
    </row>
    <row r="2443" spans="10:32" x14ac:dyDescent="0.25">
      <c r="J2443" s="73"/>
      <c r="K2443" s="108"/>
      <c r="AC2443" s="113">
        <f t="shared" si="148"/>
        <v>46997</v>
      </c>
      <c r="AD2443" s="114">
        <f t="shared" si="149"/>
        <v>1.5134399999999999E-2</v>
      </c>
      <c r="AF2443" s="115"/>
    </row>
    <row r="2444" spans="10:32" x14ac:dyDescent="0.25">
      <c r="J2444" s="73"/>
      <c r="K2444" s="108"/>
      <c r="AC2444" s="113">
        <f t="shared" si="148"/>
        <v>46998</v>
      </c>
      <c r="AD2444" s="114">
        <f t="shared" si="149"/>
        <v>1.5134399999999999E-2</v>
      </c>
      <c r="AF2444" s="115"/>
    </row>
    <row r="2445" spans="10:32" x14ac:dyDescent="0.25">
      <c r="J2445" s="73"/>
      <c r="K2445" s="108"/>
      <c r="AC2445" s="113">
        <f t="shared" si="148"/>
        <v>46999</v>
      </c>
      <c r="AD2445" s="114">
        <f t="shared" si="149"/>
        <v>1.5134399999999999E-2</v>
      </c>
      <c r="AF2445" s="115"/>
    </row>
    <row r="2446" spans="10:32" x14ac:dyDescent="0.25">
      <c r="J2446" s="73"/>
      <c r="K2446" s="108"/>
      <c r="AC2446" s="113">
        <f t="shared" si="148"/>
        <v>47000</v>
      </c>
      <c r="AD2446" s="114">
        <f t="shared" si="149"/>
        <v>1.5134399999999999E-2</v>
      </c>
      <c r="AF2446" s="115"/>
    </row>
    <row r="2447" spans="10:32" x14ac:dyDescent="0.25">
      <c r="J2447" s="73"/>
      <c r="K2447" s="108"/>
      <c r="AC2447" s="113">
        <f t="shared" si="148"/>
        <v>47001</v>
      </c>
      <c r="AD2447" s="114">
        <f t="shared" si="149"/>
        <v>1.5134399999999999E-2</v>
      </c>
      <c r="AF2447" s="115"/>
    </row>
    <row r="2448" spans="10:32" x14ac:dyDescent="0.25">
      <c r="J2448" s="73"/>
      <c r="K2448" s="108"/>
      <c r="AC2448" s="113">
        <f t="shared" si="148"/>
        <v>47002</v>
      </c>
      <c r="AD2448" s="114">
        <f t="shared" si="149"/>
        <v>1.5134399999999999E-2</v>
      </c>
      <c r="AF2448" s="115"/>
    </row>
    <row r="2449" spans="10:32" x14ac:dyDescent="0.25">
      <c r="J2449" s="73"/>
      <c r="K2449" s="108"/>
      <c r="AC2449" s="113">
        <f t="shared" si="148"/>
        <v>47003</v>
      </c>
      <c r="AD2449" s="114">
        <f t="shared" si="149"/>
        <v>1.5134399999999999E-2</v>
      </c>
      <c r="AF2449" s="115"/>
    </row>
    <row r="2450" spans="10:32" x14ac:dyDescent="0.25">
      <c r="J2450" s="73"/>
      <c r="K2450" s="108"/>
      <c r="AC2450" s="113">
        <f t="shared" si="148"/>
        <v>47004</v>
      </c>
      <c r="AD2450" s="114">
        <f t="shared" si="149"/>
        <v>1.5134399999999999E-2</v>
      </c>
      <c r="AF2450" s="115"/>
    </row>
    <row r="2451" spans="10:32" x14ac:dyDescent="0.25">
      <c r="J2451" s="73"/>
      <c r="K2451" s="108"/>
      <c r="AC2451" s="113">
        <f t="shared" si="148"/>
        <v>47005</v>
      </c>
      <c r="AD2451" s="114">
        <f t="shared" si="149"/>
        <v>1.5134399999999999E-2</v>
      </c>
      <c r="AF2451" s="115"/>
    </row>
    <row r="2452" spans="10:32" x14ac:dyDescent="0.25">
      <c r="J2452" s="73"/>
      <c r="K2452" s="108"/>
      <c r="AC2452" s="113">
        <f t="shared" si="148"/>
        <v>47006</v>
      </c>
      <c r="AD2452" s="114">
        <f t="shared" si="149"/>
        <v>1.5134399999999999E-2</v>
      </c>
      <c r="AF2452" s="115"/>
    </row>
    <row r="2453" spans="10:32" x14ac:dyDescent="0.25">
      <c r="J2453" s="73"/>
      <c r="K2453" s="108"/>
      <c r="AC2453" s="113">
        <f t="shared" si="148"/>
        <v>47007</v>
      </c>
      <c r="AD2453" s="114">
        <f t="shared" si="149"/>
        <v>1.5134399999999999E-2</v>
      </c>
      <c r="AF2453" s="115"/>
    </row>
    <row r="2454" spans="10:32" x14ac:dyDescent="0.25">
      <c r="J2454" s="73"/>
      <c r="K2454" s="108"/>
      <c r="AC2454" s="113">
        <f t="shared" si="148"/>
        <v>47008</v>
      </c>
      <c r="AD2454" s="114">
        <f t="shared" si="149"/>
        <v>1.5134399999999999E-2</v>
      </c>
      <c r="AF2454" s="115"/>
    </row>
    <row r="2455" spans="10:32" x14ac:dyDescent="0.25">
      <c r="J2455" s="73"/>
      <c r="K2455" s="108"/>
      <c r="AC2455" s="113">
        <f t="shared" si="148"/>
        <v>47009</v>
      </c>
      <c r="AD2455" s="114">
        <f t="shared" si="149"/>
        <v>1.5134399999999999E-2</v>
      </c>
      <c r="AF2455" s="115"/>
    </row>
    <row r="2456" spans="10:32" x14ac:dyDescent="0.25">
      <c r="J2456" s="73"/>
      <c r="K2456" s="108"/>
      <c r="AC2456" s="113">
        <f t="shared" si="148"/>
        <v>47010</v>
      </c>
      <c r="AD2456" s="114">
        <f t="shared" si="149"/>
        <v>1.5134399999999999E-2</v>
      </c>
      <c r="AF2456" s="115"/>
    </row>
    <row r="2457" spans="10:32" x14ac:dyDescent="0.25">
      <c r="J2457" s="73"/>
      <c r="K2457" s="108"/>
      <c r="AC2457" s="113">
        <f t="shared" si="148"/>
        <v>47011</v>
      </c>
      <c r="AD2457" s="114">
        <f t="shared" si="149"/>
        <v>1.5134399999999999E-2</v>
      </c>
      <c r="AF2457" s="115"/>
    </row>
    <row r="2458" spans="10:32" x14ac:dyDescent="0.25">
      <c r="J2458" s="73"/>
      <c r="K2458" s="108"/>
      <c r="AC2458" s="113">
        <f t="shared" si="148"/>
        <v>47012</v>
      </c>
      <c r="AD2458" s="114">
        <f t="shared" si="149"/>
        <v>1.5134399999999999E-2</v>
      </c>
      <c r="AF2458" s="115"/>
    </row>
    <row r="2459" spans="10:32" x14ac:dyDescent="0.25">
      <c r="J2459" s="73"/>
      <c r="K2459" s="108"/>
      <c r="AC2459" s="113">
        <f t="shared" si="148"/>
        <v>47013</v>
      </c>
      <c r="AD2459" s="114">
        <f t="shared" si="149"/>
        <v>1.5134399999999999E-2</v>
      </c>
      <c r="AF2459" s="115"/>
    </row>
    <row r="2460" spans="10:32" x14ac:dyDescent="0.25">
      <c r="J2460" s="73"/>
      <c r="K2460" s="108"/>
      <c r="AC2460" s="113">
        <f t="shared" si="148"/>
        <v>47014</v>
      </c>
      <c r="AD2460" s="114">
        <f t="shared" si="149"/>
        <v>1.5134399999999999E-2</v>
      </c>
      <c r="AF2460" s="115"/>
    </row>
    <row r="2461" spans="10:32" x14ac:dyDescent="0.25">
      <c r="J2461" s="73"/>
      <c r="K2461" s="108"/>
      <c r="AC2461" s="113">
        <f t="shared" si="148"/>
        <v>47015</v>
      </c>
      <c r="AD2461" s="114">
        <f t="shared" si="149"/>
        <v>1.5134399999999999E-2</v>
      </c>
      <c r="AF2461" s="115"/>
    </row>
    <row r="2462" spans="10:32" x14ac:dyDescent="0.25">
      <c r="J2462" s="73"/>
      <c r="K2462" s="108"/>
      <c r="AC2462" s="113">
        <f t="shared" si="148"/>
        <v>47016</v>
      </c>
      <c r="AD2462" s="114">
        <f t="shared" si="149"/>
        <v>1.5134399999999999E-2</v>
      </c>
      <c r="AF2462" s="115"/>
    </row>
    <row r="2463" spans="10:32" x14ac:dyDescent="0.25">
      <c r="J2463" s="73"/>
      <c r="K2463" s="108"/>
      <c r="AC2463" s="113">
        <f t="shared" si="148"/>
        <v>47017</v>
      </c>
      <c r="AD2463" s="114">
        <f t="shared" si="149"/>
        <v>1.5134399999999999E-2</v>
      </c>
      <c r="AF2463" s="115"/>
    </row>
    <row r="2464" spans="10:32" x14ac:dyDescent="0.25">
      <c r="J2464" s="73"/>
      <c r="K2464" s="108"/>
      <c r="AC2464" s="113">
        <f t="shared" si="148"/>
        <v>47018</v>
      </c>
      <c r="AD2464" s="114">
        <f t="shared" si="149"/>
        <v>1.5134399999999999E-2</v>
      </c>
      <c r="AF2464" s="115"/>
    </row>
    <row r="2465" spans="10:32" x14ac:dyDescent="0.25">
      <c r="J2465" s="73"/>
      <c r="K2465" s="108"/>
      <c r="AC2465" s="113">
        <f t="shared" si="148"/>
        <v>47019</v>
      </c>
      <c r="AD2465" s="114">
        <f t="shared" si="149"/>
        <v>1.5134399999999999E-2</v>
      </c>
      <c r="AF2465" s="115"/>
    </row>
    <row r="2466" spans="10:32" x14ac:dyDescent="0.25">
      <c r="J2466" s="73"/>
      <c r="K2466" s="108"/>
      <c r="AC2466" s="113">
        <f t="shared" si="148"/>
        <v>47020</v>
      </c>
      <c r="AD2466" s="114">
        <f t="shared" si="149"/>
        <v>1.5134399999999999E-2</v>
      </c>
      <c r="AF2466" s="115"/>
    </row>
    <row r="2467" spans="10:32" x14ac:dyDescent="0.25">
      <c r="J2467" s="73"/>
      <c r="K2467" s="108"/>
      <c r="AC2467" s="113">
        <f t="shared" si="148"/>
        <v>47021</v>
      </c>
      <c r="AD2467" s="114">
        <f t="shared" si="149"/>
        <v>1.5134399999999999E-2</v>
      </c>
      <c r="AF2467" s="115"/>
    </row>
    <row r="2468" spans="10:32" x14ac:dyDescent="0.25">
      <c r="J2468" s="73"/>
      <c r="K2468" s="108"/>
      <c r="AC2468" s="113">
        <f t="shared" si="148"/>
        <v>47022</v>
      </c>
      <c r="AD2468" s="114">
        <f t="shared" si="149"/>
        <v>1.5134399999999999E-2</v>
      </c>
      <c r="AF2468" s="115"/>
    </row>
    <row r="2469" spans="10:32" x14ac:dyDescent="0.25">
      <c r="J2469" s="73"/>
      <c r="K2469" s="108"/>
      <c r="AC2469" s="113">
        <f t="shared" si="148"/>
        <v>47023</v>
      </c>
      <c r="AD2469" s="114">
        <f t="shared" si="149"/>
        <v>1.5134700000000001E-2</v>
      </c>
      <c r="AF2469" s="115"/>
    </row>
    <row r="2470" spans="10:32" x14ac:dyDescent="0.25">
      <c r="J2470" s="73"/>
      <c r="K2470" s="108"/>
      <c r="AC2470" s="113">
        <f t="shared" si="148"/>
        <v>47024</v>
      </c>
      <c r="AD2470" s="114">
        <f t="shared" si="149"/>
        <v>1.5134700000000001E-2</v>
      </c>
      <c r="AF2470" s="115"/>
    </row>
    <row r="2471" spans="10:32" x14ac:dyDescent="0.25">
      <c r="J2471" s="73"/>
      <c r="K2471" s="108"/>
      <c r="AC2471" s="113">
        <f t="shared" si="148"/>
        <v>47025</v>
      </c>
      <c r="AD2471" s="114">
        <f t="shared" si="149"/>
        <v>1.5134700000000001E-2</v>
      </c>
      <c r="AF2471" s="115"/>
    </row>
    <row r="2472" spans="10:32" x14ac:dyDescent="0.25">
      <c r="J2472" s="73"/>
      <c r="K2472" s="108"/>
      <c r="AC2472" s="113">
        <f t="shared" si="148"/>
        <v>47026</v>
      </c>
      <c r="AD2472" s="114">
        <f t="shared" si="149"/>
        <v>1.5134700000000001E-2</v>
      </c>
      <c r="AF2472" s="115"/>
    </row>
    <row r="2473" spans="10:32" x14ac:dyDescent="0.25">
      <c r="J2473" s="73"/>
      <c r="K2473" s="108"/>
      <c r="AC2473" s="113">
        <f t="shared" si="148"/>
        <v>47027</v>
      </c>
      <c r="AD2473" s="114">
        <f t="shared" si="149"/>
        <v>1.5134700000000001E-2</v>
      </c>
      <c r="AF2473" s="115"/>
    </row>
    <row r="2474" spans="10:32" x14ac:dyDescent="0.25">
      <c r="J2474" s="73"/>
      <c r="K2474" s="108"/>
      <c r="AC2474" s="113">
        <f t="shared" si="148"/>
        <v>47028</v>
      </c>
      <c r="AD2474" s="114">
        <f t="shared" si="149"/>
        <v>1.5134700000000001E-2</v>
      </c>
      <c r="AF2474" s="115"/>
    </row>
    <row r="2475" spans="10:32" x14ac:dyDescent="0.25">
      <c r="J2475" s="73"/>
      <c r="K2475" s="108"/>
      <c r="AC2475" s="113">
        <f t="shared" si="148"/>
        <v>47029</v>
      </c>
      <c r="AD2475" s="114">
        <f t="shared" si="149"/>
        <v>1.5134700000000001E-2</v>
      </c>
      <c r="AF2475" s="115"/>
    </row>
    <row r="2476" spans="10:32" x14ac:dyDescent="0.25">
      <c r="J2476" s="73"/>
      <c r="K2476" s="108"/>
      <c r="AC2476" s="113">
        <f t="shared" si="148"/>
        <v>47030</v>
      </c>
      <c r="AD2476" s="114">
        <f t="shared" si="149"/>
        <v>1.5134700000000001E-2</v>
      </c>
      <c r="AF2476" s="115"/>
    </row>
    <row r="2477" spans="10:32" x14ac:dyDescent="0.25">
      <c r="J2477" s="73"/>
      <c r="K2477" s="108"/>
      <c r="AC2477" s="113">
        <f t="shared" si="148"/>
        <v>47031</v>
      </c>
      <c r="AD2477" s="114">
        <f t="shared" si="149"/>
        <v>1.5134700000000001E-2</v>
      </c>
      <c r="AF2477" s="115"/>
    </row>
    <row r="2478" spans="10:32" x14ac:dyDescent="0.25">
      <c r="J2478" s="73"/>
      <c r="K2478" s="108"/>
      <c r="AC2478" s="113">
        <f t="shared" si="148"/>
        <v>47032</v>
      </c>
      <c r="AD2478" s="114">
        <f t="shared" si="149"/>
        <v>1.5134700000000001E-2</v>
      </c>
      <c r="AF2478" s="115"/>
    </row>
    <row r="2479" spans="10:32" x14ac:dyDescent="0.25">
      <c r="J2479" s="73"/>
      <c r="K2479" s="108"/>
      <c r="AC2479" s="113">
        <f t="shared" si="148"/>
        <v>47033</v>
      </c>
      <c r="AD2479" s="114">
        <f t="shared" si="149"/>
        <v>1.5134700000000001E-2</v>
      </c>
      <c r="AF2479" s="115"/>
    </row>
    <row r="2480" spans="10:32" x14ac:dyDescent="0.25">
      <c r="J2480" s="73"/>
      <c r="K2480" s="108"/>
      <c r="AC2480" s="113">
        <f t="shared" si="148"/>
        <v>47034</v>
      </c>
      <c r="AD2480" s="114">
        <f t="shared" si="149"/>
        <v>1.5134700000000001E-2</v>
      </c>
      <c r="AF2480" s="115"/>
    </row>
    <row r="2481" spans="10:32" x14ac:dyDescent="0.25">
      <c r="J2481" s="73"/>
      <c r="K2481" s="108"/>
      <c r="AC2481" s="113">
        <f t="shared" si="148"/>
        <v>47035</v>
      </c>
      <c r="AD2481" s="114">
        <f t="shared" si="149"/>
        <v>1.5134700000000001E-2</v>
      </c>
      <c r="AF2481" s="115"/>
    </row>
    <row r="2482" spans="10:32" x14ac:dyDescent="0.25">
      <c r="J2482" s="73"/>
      <c r="K2482" s="108"/>
      <c r="AC2482" s="113">
        <f t="shared" si="148"/>
        <v>47036</v>
      </c>
      <c r="AD2482" s="114">
        <f t="shared" si="149"/>
        <v>1.5134700000000001E-2</v>
      </c>
      <c r="AF2482" s="115"/>
    </row>
    <row r="2483" spans="10:32" x14ac:dyDescent="0.25">
      <c r="J2483" s="73"/>
      <c r="K2483" s="108"/>
      <c r="AC2483" s="113">
        <f t="shared" si="148"/>
        <v>47037</v>
      </c>
      <c r="AD2483" s="114">
        <f t="shared" si="149"/>
        <v>1.5134700000000001E-2</v>
      </c>
      <c r="AF2483" s="115"/>
    </row>
    <row r="2484" spans="10:32" x14ac:dyDescent="0.25">
      <c r="J2484" s="73"/>
      <c r="K2484" s="108"/>
      <c r="AC2484" s="113">
        <f t="shared" si="148"/>
        <v>47038</v>
      </c>
      <c r="AD2484" s="114">
        <f t="shared" si="149"/>
        <v>1.5134700000000001E-2</v>
      </c>
      <c r="AF2484" s="115"/>
    </row>
    <row r="2485" spans="10:32" x14ac:dyDescent="0.25">
      <c r="J2485" s="73"/>
      <c r="K2485" s="108"/>
      <c r="AC2485" s="113">
        <f t="shared" si="148"/>
        <v>47039</v>
      </c>
      <c r="AD2485" s="114">
        <f t="shared" si="149"/>
        <v>1.5134700000000001E-2</v>
      </c>
      <c r="AF2485" s="115"/>
    </row>
    <row r="2486" spans="10:32" x14ac:dyDescent="0.25">
      <c r="J2486" s="73"/>
      <c r="K2486" s="108"/>
      <c r="AC2486" s="113">
        <f t="shared" si="148"/>
        <v>47040</v>
      </c>
      <c r="AD2486" s="114">
        <f t="shared" si="149"/>
        <v>1.5134700000000001E-2</v>
      </c>
      <c r="AF2486" s="115"/>
    </row>
    <row r="2487" spans="10:32" x14ac:dyDescent="0.25">
      <c r="J2487" s="73"/>
      <c r="K2487" s="108"/>
      <c r="AC2487" s="113">
        <f t="shared" si="148"/>
        <v>47041</v>
      </c>
      <c r="AD2487" s="114">
        <f t="shared" si="149"/>
        <v>1.5134700000000001E-2</v>
      </c>
      <c r="AF2487" s="115"/>
    </row>
    <row r="2488" spans="10:32" x14ac:dyDescent="0.25">
      <c r="J2488" s="73"/>
      <c r="K2488" s="108"/>
      <c r="AC2488" s="113">
        <f t="shared" si="148"/>
        <v>47042</v>
      </c>
      <c r="AD2488" s="114">
        <f t="shared" si="149"/>
        <v>1.5134700000000001E-2</v>
      </c>
      <c r="AF2488" s="115"/>
    </row>
    <row r="2489" spans="10:32" x14ac:dyDescent="0.25">
      <c r="J2489" s="73"/>
      <c r="K2489" s="108"/>
      <c r="AC2489" s="113">
        <f t="shared" si="148"/>
        <v>47043</v>
      </c>
      <c r="AD2489" s="114">
        <f t="shared" si="149"/>
        <v>1.5134700000000001E-2</v>
      </c>
      <c r="AF2489" s="115"/>
    </row>
    <row r="2490" spans="10:32" x14ac:dyDescent="0.25">
      <c r="J2490" s="73"/>
      <c r="K2490" s="108"/>
      <c r="AC2490" s="113">
        <f t="shared" si="148"/>
        <v>47044</v>
      </c>
      <c r="AD2490" s="114">
        <f t="shared" si="149"/>
        <v>1.5134700000000001E-2</v>
      </c>
      <c r="AF2490" s="115"/>
    </row>
    <row r="2491" spans="10:32" x14ac:dyDescent="0.25">
      <c r="J2491" s="73"/>
      <c r="K2491" s="108"/>
      <c r="AC2491" s="113">
        <f t="shared" si="148"/>
        <v>47045</v>
      </c>
      <c r="AD2491" s="114">
        <f t="shared" si="149"/>
        <v>1.5134700000000001E-2</v>
      </c>
      <c r="AF2491" s="115"/>
    </row>
    <row r="2492" spans="10:32" x14ac:dyDescent="0.25">
      <c r="J2492" s="73"/>
      <c r="K2492" s="108"/>
      <c r="AC2492" s="113">
        <f t="shared" si="148"/>
        <v>47046</v>
      </c>
      <c r="AD2492" s="114">
        <f t="shared" si="149"/>
        <v>1.5134700000000001E-2</v>
      </c>
      <c r="AF2492" s="115"/>
    </row>
    <row r="2493" spans="10:32" x14ac:dyDescent="0.25">
      <c r="J2493" s="73"/>
      <c r="K2493" s="108"/>
      <c r="AC2493" s="113">
        <f t="shared" si="148"/>
        <v>47047</v>
      </c>
      <c r="AD2493" s="114">
        <f t="shared" si="149"/>
        <v>1.5134700000000001E-2</v>
      </c>
      <c r="AF2493" s="115"/>
    </row>
    <row r="2494" spans="10:32" x14ac:dyDescent="0.25">
      <c r="J2494" s="73"/>
      <c r="K2494" s="108"/>
      <c r="AC2494" s="113">
        <f t="shared" si="148"/>
        <v>47048</v>
      </c>
      <c r="AD2494" s="114">
        <f t="shared" si="149"/>
        <v>1.5134700000000001E-2</v>
      </c>
      <c r="AF2494" s="115"/>
    </row>
    <row r="2495" spans="10:32" x14ac:dyDescent="0.25">
      <c r="J2495" s="73"/>
      <c r="K2495" s="108"/>
      <c r="AC2495" s="113">
        <f t="shared" si="148"/>
        <v>47049</v>
      </c>
      <c r="AD2495" s="114">
        <f t="shared" si="149"/>
        <v>1.5134700000000001E-2</v>
      </c>
      <c r="AF2495" s="115"/>
    </row>
    <row r="2496" spans="10:32" x14ac:dyDescent="0.25">
      <c r="J2496" s="73"/>
      <c r="K2496" s="108"/>
      <c r="AC2496" s="113">
        <f t="shared" si="148"/>
        <v>47050</v>
      </c>
      <c r="AD2496" s="114">
        <f t="shared" si="149"/>
        <v>1.5134700000000001E-2</v>
      </c>
      <c r="AF2496" s="115"/>
    </row>
    <row r="2497" spans="10:32" x14ac:dyDescent="0.25">
      <c r="J2497" s="73"/>
      <c r="K2497" s="108"/>
      <c r="AC2497" s="113">
        <f t="shared" si="148"/>
        <v>47051</v>
      </c>
      <c r="AD2497" s="114">
        <f t="shared" si="149"/>
        <v>1.5134700000000001E-2</v>
      </c>
      <c r="AF2497" s="115"/>
    </row>
    <row r="2498" spans="10:32" x14ac:dyDescent="0.25">
      <c r="J2498" s="73"/>
      <c r="K2498" s="108"/>
      <c r="AC2498" s="113">
        <f t="shared" si="148"/>
        <v>47052</v>
      </c>
      <c r="AD2498" s="114">
        <f t="shared" si="149"/>
        <v>1.5134700000000001E-2</v>
      </c>
      <c r="AF2498" s="115"/>
    </row>
    <row r="2499" spans="10:32" x14ac:dyDescent="0.25">
      <c r="J2499" s="73"/>
      <c r="K2499" s="108"/>
      <c r="AC2499" s="113">
        <f t="shared" si="148"/>
        <v>47053</v>
      </c>
      <c r="AD2499" s="114">
        <f t="shared" si="149"/>
        <v>1.5134700000000001E-2</v>
      </c>
      <c r="AF2499" s="115"/>
    </row>
    <row r="2500" spans="10:32" x14ac:dyDescent="0.25">
      <c r="J2500" s="73"/>
      <c r="K2500" s="108"/>
      <c r="AC2500" s="113">
        <f t="shared" si="148"/>
        <v>47054</v>
      </c>
      <c r="AD2500" s="114">
        <f t="shared" si="149"/>
        <v>1.5134700000000001E-2</v>
      </c>
      <c r="AF2500" s="115"/>
    </row>
    <row r="2501" spans="10:32" x14ac:dyDescent="0.25">
      <c r="J2501" s="73"/>
      <c r="K2501" s="108"/>
      <c r="AC2501" s="113">
        <f t="shared" si="148"/>
        <v>47055</v>
      </c>
      <c r="AD2501" s="114">
        <f t="shared" si="149"/>
        <v>1.5134700000000001E-2</v>
      </c>
      <c r="AF2501" s="115"/>
    </row>
    <row r="2502" spans="10:32" x14ac:dyDescent="0.25">
      <c r="J2502" s="73"/>
      <c r="K2502" s="108"/>
      <c r="AC2502" s="113">
        <f t="shared" si="148"/>
        <v>47056</v>
      </c>
      <c r="AD2502" s="114">
        <f t="shared" si="149"/>
        <v>1.5134700000000001E-2</v>
      </c>
      <c r="AF2502" s="115"/>
    </row>
    <row r="2503" spans="10:32" x14ac:dyDescent="0.25">
      <c r="J2503" s="73"/>
      <c r="K2503" s="108"/>
      <c r="AC2503" s="113">
        <f t="shared" si="148"/>
        <v>47057</v>
      </c>
      <c r="AD2503" s="114">
        <f t="shared" si="149"/>
        <v>1.5134700000000001E-2</v>
      </c>
      <c r="AF2503" s="115"/>
    </row>
    <row r="2504" spans="10:32" x14ac:dyDescent="0.25">
      <c r="J2504" s="73"/>
      <c r="K2504" s="108"/>
      <c r="AC2504" s="113">
        <f t="shared" ref="AC2504:AC2567" si="150">AC2503+1</f>
        <v>47058</v>
      </c>
      <c r="AD2504" s="114">
        <f t="shared" ref="AD2504:AD2567" si="151">_xlfn.IFNA(VLOOKUP(AC2504,J:K,2,FALSE)/100,AD2503)</f>
        <v>1.5134700000000001E-2</v>
      </c>
      <c r="AF2504" s="115"/>
    </row>
    <row r="2505" spans="10:32" x14ac:dyDescent="0.25">
      <c r="J2505" s="73"/>
      <c r="K2505" s="108"/>
      <c r="AC2505" s="113">
        <f t="shared" si="150"/>
        <v>47059</v>
      </c>
      <c r="AD2505" s="114">
        <f t="shared" si="151"/>
        <v>1.5134700000000001E-2</v>
      </c>
      <c r="AF2505" s="115"/>
    </row>
    <row r="2506" spans="10:32" x14ac:dyDescent="0.25">
      <c r="J2506" s="73"/>
      <c r="K2506" s="108"/>
      <c r="AC2506" s="113">
        <f t="shared" si="150"/>
        <v>47060</v>
      </c>
      <c r="AD2506" s="114">
        <f t="shared" si="151"/>
        <v>1.5134700000000001E-2</v>
      </c>
      <c r="AF2506" s="115"/>
    </row>
    <row r="2507" spans="10:32" x14ac:dyDescent="0.25">
      <c r="J2507" s="73"/>
      <c r="K2507" s="108"/>
      <c r="AC2507" s="113">
        <f t="shared" si="150"/>
        <v>47061</v>
      </c>
      <c r="AD2507" s="114">
        <f t="shared" si="151"/>
        <v>1.5134700000000001E-2</v>
      </c>
      <c r="AF2507" s="115"/>
    </row>
    <row r="2508" spans="10:32" x14ac:dyDescent="0.25">
      <c r="J2508" s="73"/>
      <c r="K2508" s="108"/>
      <c r="AC2508" s="113">
        <f t="shared" si="150"/>
        <v>47062</v>
      </c>
      <c r="AD2508" s="114">
        <f t="shared" si="151"/>
        <v>1.5134700000000001E-2</v>
      </c>
      <c r="AF2508" s="115"/>
    </row>
    <row r="2509" spans="10:32" x14ac:dyDescent="0.25">
      <c r="J2509" s="73"/>
      <c r="K2509" s="108"/>
      <c r="AC2509" s="113">
        <f t="shared" si="150"/>
        <v>47063</v>
      </c>
      <c r="AD2509" s="114">
        <f t="shared" si="151"/>
        <v>1.5134700000000001E-2</v>
      </c>
      <c r="AF2509" s="115"/>
    </row>
    <row r="2510" spans="10:32" x14ac:dyDescent="0.25">
      <c r="J2510" s="73"/>
      <c r="K2510" s="108"/>
      <c r="AC2510" s="113">
        <f t="shared" si="150"/>
        <v>47064</v>
      </c>
      <c r="AD2510" s="114">
        <f t="shared" si="151"/>
        <v>1.5134700000000001E-2</v>
      </c>
      <c r="AF2510" s="115"/>
    </row>
    <row r="2511" spans="10:32" x14ac:dyDescent="0.25">
      <c r="J2511" s="73"/>
      <c r="K2511" s="108"/>
      <c r="AC2511" s="113">
        <f t="shared" si="150"/>
        <v>47065</v>
      </c>
      <c r="AD2511" s="114">
        <f t="shared" si="151"/>
        <v>1.5134700000000001E-2</v>
      </c>
      <c r="AF2511" s="115"/>
    </row>
    <row r="2512" spans="10:32" x14ac:dyDescent="0.25">
      <c r="J2512" s="73"/>
      <c r="K2512" s="108"/>
      <c r="AC2512" s="113">
        <f t="shared" si="150"/>
        <v>47066</v>
      </c>
      <c r="AD2512" s="114">
        <f t="shared" si="151"/>
        <v>1.5134700000000001E-2</v>
      </c>
      <c r="AF2512" s="115"/>
    </row>
    <row r="2513" spans="10:32" x14ac:dyDescent="0.25">
      <c r="J2513" s="73"/>
      <c r="K2513" s="108"/>
      <c r="AC2513" s="113">
        <f t="shared" si="150"/>
        <v>47067</v>
      </c>
      <c r="AD2513" s="114">
        <f t="shared" si="151"/>
        <v>1.5134700000000001E-2</v>
      </c>
      <c r="AF2513" s="115"/>
    </row>
    <row r="2514" spans="10:32" x14ac:dyDescent="0.25">
      <c r="J2514" s="73"/>
      <c r="K2514" s="108"/>
      <c r="AC2514" s="113">
        <f t="shared" si="150"/>
        <v>47068</v>
      </c>
      <c r="AD2514" s="114">
        <f t="shared" si="151"/>
        <v>1.5134700000000001E-2</v>
      </c>
      <c r="AF2514" s="115"/>
    </row>
    <row r="2515" spans="10:32" x14ac:dyDescent="0.25">
      <c r="J2515" s="73"/>
      <c r="K2515" s="108"/>
      <c r="AC2515" s="113">
        <f t="shared" si="150"/>
        <v>47069</v>
      </c>
      <c r="AD2515" s="114">
        <f t="shared" si="151"/>
        <v>1.5134700000000001E-2</v>
      </c>
      <c r="AF2515" s="115"/>
    </row>
    <row r="2516" spans="10:32" x14ac:dyDescent="0.25">
      <c r="J2516" s="73"/>
      <c r="K2516" s="108"/>
      <c r="AC2516" s="113">
        <f t="shared" si="150"/>
        <v>47070</v>
      </c>
      <c r="AD2516" s="114">
        <f t="shared" si="151"/>
        <v>1.5134700000000001E-2</v>
      </c>
      <c r="AF2516" s="115"/>
    </row>
    <row r="2517" spans="10:32" x14ac:dyDescent="0.25">
      <c r="J2517" s="73"/>
      <c r="K2517" s="108"/>
      <c r="AC2517" s="113">
        <f t="shared" si="150"/>
        <v>47071</v>
      </c>
      <c r="AD2517" s="114">
        <f t="shared" si="151"/>
        <v>1.5134700000000001E-2</v>
      </c>
      <c r="AF2517" s="115"/>
    </row>
    <row r="2518" spans="10:32" x14ac:dyDescent="0.25">
      <c r="J2518" s="73"/>
      <c r="K2518" s="108"/>
      <c r="AC2518" s="113">
        <f t="shared" si="150"/>
        <v>47072</v>
      </c>
      <c r="AD2518" s="114">
        <f t="shared" si="151"/>
        <v>1.5134700000000001E-2</v>
      </c>
      <c r="AF2518" s="115"/>
    </row>
    <row r="2519" spans="10:32" x14ac:dyDescent="0.25">
      <c r="J2519" s="73"/>
      <c r="K2519" s="108"/>
      <c r="AC2519" s="113">
        <f t="shared" si="150"/>
        <v>47073</v>
      </c>
      <c r="AD2519" s="114">
        <f t="shared" si="151"/>
        <v>1.5134700000000001E-2</v>
      </c>
      <c r="AF2519" s="115"/>
    </row>
    <row r="2520" spans="10:32" x14ac:dyDescent="0.25">
      <c r="J2520" s="73"/>
      <c r="K2520" s="108"/>
      <c r="AC2520" s="113">
        <f t="shared" si="150"/>
        <v>47074</v>
      </c>
      <c r="AD2520" s="114">
        <f t="shared" si="151"/>
        <v>1.5134700000000001E-2</v>
      </c>
      <c r="AF2520" s="115"/>
    </row>
    <row r="2521" spans="10:32" x14ac:dyDescent="0.25">
      <c r="J2521" s="73"/>
      <c r="K2521" s="108"/>
      <c r="AC2521" s="113">
        <f t="shared" si="150"/>
        <v>47075</v>
      </c>
      <c r="AD2521" s="114">
        <f t="shared" si="151"/>
        <v>1.5134700000000001E-2</v>
      </c>
      <c r="AF2521" s="115"/>
    </row>
    <row r="2522" spans="10:32" x14ac:dyDescent="0.25">
      <c r="J2522" s="73"/>
      <c r="K2522" s="108"/>
      <c r="AC2522" s="113">
        <f t="shared" si="150"/>
        <v>47076</v>
      </c>
      <c r="AD2522" s="114">
        <f t="shared" si="151"/>
        <v>1.5134700000000001E-2</v>
      </c>
      <c r="AF2522" s="115"/>
    </row>
    <row r="2523" spans="10:32" x14ac:dyDescent="0.25">
      <c r="J2523" s="73"/>
      <c r="K2523" s="108"/>
      <c r="AC2523" s="113">
        <f t="shared" si="150"/>
        <v>47077</v>
      </c>
      <c r="AD2523" s="114">
        <f t="shared" si="151"/>
        <v>1.5134700000000001E-2</v>
      </c>
      <c r="AF2523" s="115"/>
    </row>
    <row r="2524" spans="10:32" x14ac:dyDescent="0.25">
      <c r="J2524" s="73"/>
      <c r="K2524" s="108"/>
      <c r="AC2524" s="113">
        <f t="shared" si="150"/>
        <v>47078</v>
      </c>
      <c r="AD2524" s="114">
        <f t="shared" si="151"/>
        <v>1.5134700000000001E-2</v>
      </c>
      <c r="AF2524" s="115"/>
    </row>
    <row r="2525" spans="10:32" x14ac:dyDescent="0.25">
      <c r="J2525" s="73"/>
      <c r="K2525" s="108"/>
      <c r="AC2525" s="113">
        <f t="shared" si="150"/>
        <v>47079</v>
      </c>
      <c r="AD2525" s="114">
        <f t="shared" si="151"/>
        <v>1.5134700000000001E-2</v>
      </c>
      <c r="AF2525" s="115"/>
    </row>
    <row r="2526" spans="10:32" x14ac:dyDescent="0.25">
      <c r="J2526" s="73"/>
      <c r="K2526" s="108"/>
      <c r="AC2526" s="113">
        <f t="shared" si="150"/>
        <v>47080</v>
      </c>
      <c r="AD2526" s="114">
        <f t="shared" si="151"/>
        <v>1.5134700000000001E-2</v>
      </c>
      <c r="AF2526" s="115"/>
    </row>
    <row r="2527" spans="10:32" x14ac:dyDescent="0.25">
      <c r="J2527" s="73"/>
      <c r="K2527" s="108"/>
      <c r="AC2527" s="113">
        <f t="shared" si="150"/>
        <v>47081</v>
      </c>
      <c r="AD2527" s="114">
        <f t="shared" si="151"/>
        <v>1.5134700000000001E-2</v>
      </c>
      <c r="AF2527" s="115"/>
    </row>
    <row r="2528" spans="10:32" x14ac:dyDescent="0.25">
      <c r="J2528" s="73"/>
      <c r="K2528" s="108"/>
      <c r="AC2528" s="113">
        <f t="shared" si="150"/>
        <v>47082</v>
      </c>
      <c r="AD2528" s="114">
        <f t="shared" si="151"/>
        <v>1.5134700000000001E-2</v>
      </c>
      <c r="AF2528" s="115"/>
    </row>
    <row r="2529" spans="10:32" x14ac:dyDescent="0.25">
      <c r="J2529" s="73"/>
      <c r="K2529" s="108"/>
      <c r="AC2529" s="113">
        <f t="shared" si="150"/>
        <v>47083</v>
      </c>
      <c r="AD2529" s="114">
        <f t="shared" si="151"/>
        <v>1.5134700000000001E-2</v>
      </c>
      <c r="AF2529" s="115"/>
    </row>
    <row r="2530" spans="10:32" x14ac:dyDescent="0.25">
      <c r="J2530" s="73"/>
      <c r="K2530" s="108"/>
      <c r="AC2530" s="113">
        <f t="shared" si="150"/>
        <v>47084</v>
      </c>
      <c r="AD2530" s="114">
        <f t="shared" si="151"/>
        <v>1.5134700000000001E-2</v>
      </c>
      <c r="AF2530" s="115"/>
    </row>
    <row r="2531" spans="10:32" x14ac:dyDescent="0.25">
      <c r="J2531" s="73"/>
      <c r="K2531" s="108"/>
      <c r="AC2531" s="113">
        <f t="shared" si="150"/>
        <v>47085</v>
      </c>
      <c r="AD2531" s="114">
        <f t="shared" si="151"/>
        <v>1.5134099999999999E-2</v>
      </c>
      <c r="AF2531" s="115"/>
    </row>
    <row r="2532" spans="10:32" x14ac:dyDescent="0.25">
      <c r="J2532" s="73"/>
      <c r="K2532" s="108"/>
      <c r="AC2532" s="113">
        <f t="shared" si="150"/>
        <v>47086</v>
      </c>
      <c r="AD2532" s="114">
        <f t="shared" si="151"/>
        <v>1.5134099999999999E-2</v>
      </c>
      <c r="AF2532" s="115"/>
    </row>
    <row r="2533" spans="10:32" x14ac:dyDescent="0.25">
      <c r="J2533" s="73"/>
      <c r="K2533" s="108"/>
      <c r="AC2533" s="113">
        <f t="shared" si="150"/>
        <v>47087</v>
      </c>
      <c r="AD2533" s="114">
        <f t="shared" si="151"/>
        <v>1.5134099999999999E-2</v>
      </c>
      <c r="AF2533" s="115"/>
    </row>
    <row r="2534" spans="10:32" x14ac:dyDescent="0.25">
      <c r="J2534" s="73"/>
      <c r="K2534" s="108"/>
      <c r="AC2534" s="113">
        <f t="shared" si="150"/>
        <v>47088</v>
      </c>
      <c r="AD2534" s="114">
        <f t="shared" si="151"/>
        <v>1.5134099999999999E-2</v>
      </c>
      <c r="AF2534" s="115"/>
    </row>
    <row r="2535" spans="10:32" x14ac:dyDescent="0.25">
      <c r="J2535" s="73"/>
      <c r="K2535" s="108"/>
      <c r="AC2535" s="113">
        <f t="shared" si="150"/>
        <v>47089</v>
      </c>
      <c r="AD2535" s="114">
        <f t="shared" si="151"/>
        <v>1.5134099999999999E-2</v>
      </c>
      <c r="AF2535" s="115"/>
    </row>
    <row r="2536" spans="10:32" x14ac:dyDescent="0.25">
      <c r="J2536" s="73"/>
      <c r="K2536" s="108"/>
      <c r="AC2536" s="113">
        <f t="shared" si="150"/>
        <v>47090</v>
      </c>
      <c r="AD2536" s="114">
        <f t="shared" si="151"/>
        <v>1.5134099999999999E-2</v>
      </c>
      <c r="AF2536" s="115"/>
    </row>
    <row r="2537" spans="10:32" x14ac:dyDescent="0.25">
      <c r="J2537" s="73"/>
      <c r="K2537" s="108"/>
      <c r="AC2537" s="113">
        <f t="shared" si="150"/>
        <v>47091</v>
      </c>
      <c r="AD2537" s="114">
        <f t="shared" si="151"/>
        <v>1.5134099999999999E-2</v>
      </c>
      <c r="AF2537" s="115"/>
    </row>
    <row r="2538" spans="10:32" x14ac:dyDescent="0.25">
      <c r="J2538" s="73"/>
      <c r="K2538" s="108"/>
      <c r="AC2538" s="113">
        <f t="shared" si="150"/>
        <v>47092</v>
      </c>
      <c r="AD2538" s="114">
        <f t="shared" si="151"/>
        <v>1.5134099999999999E-2</v>
      </c>
      <c r="AF2538" s="115"/>
    </row>
    <row r="2539" spans="10:32" x14ac:dyDescent="0.25">
      <c r="J2539" s="73"/>
      <c r="K2539" s="108"/>
      <c r="AC2539" s="113">
        <f t="shared" si="150"/>
        <v>47093</v>
      </c>
      <c r="AD2539" s="114">
        <f t="shared" si="151"/>
        <v>1.5134099999999999E-2</v>
      </c>
      <c r="AF2539" s="115"/>
    </row>
    <row r="2540" spans="10:32" x14ac:dyDescent="0.25">
      <c r="J2540" s="73"/>
      <c r="K2540" s="108"/>
      <c r="AC2540" s="113">
        <f t="shared" si="150"/>
        <v>47094</v>
      </c>
      <c r="AD2540" s="114">
        <f t="shared" si="151"/>
        <v>1.5134099999999999E-2</v>
      </c>
      <c r="AF2540" s="115"/>
    </row>
    <row r="2541" spans="10:32" x14ac:dyDescent="0.25">
      <c r="J2541" s="73"/>
      <c r="K2541" s="108"/>
      <c r="AC2541" s="113">
        <f t="shared" si="150"/>
        <v>47095</v>
      </c>
      <c r="AD2541" s="114">
        <f t="shared" si="151"/>
        <v>1.5134099999999999E-2</v>
      </c>
      <c r="AF2541" s="115"/>
    </row>
    <row r="2542" spans="10:32" x14ac:dyDescent="0.25">
      <c r="J2542" s="73"/>
      <c r="K2542" s="108"/>
      <c r="AC2542" s="113">
        <f t="shared" si="150"/>
        <v>47096</v>
      </c>
      <c r="AD2542" s="114">
        <f t="shared" si="151"/>
        <v>1.5134099999999999E-2</v>
      </c>
      <c r="AF2542" s="115"/>
    </row>
    <row r="2543" spans="10:32" x14ac:dyDescent="0.25">
      <c r="J2543" s="73"/>
      <c r="K2543" s="108"/>
      <c r="AC2543" s="113">
        <f t="shared" si="150"/>
        <v>47097</v>
      </c>
      <c r="AD2543" s="114">
        <f t="shared" si="151"/>
        <v>1.5134099999999999E-2</v>
      </c>
      <c r="AF2543" s="115"/>
    </row>
    <row r="2544" spans="10:32" x14ac:dyDescent="0.25">
      <c r="J2544" s="73"/>
      <c r="K2544" s="108"/>
      <c r="AC2544" s="113">
        <f t="shared" si="150"/>
        <v>47098</v>
      </c>
      <c r="AD2544" s="114">
        <f t="shared" si="151"/>
        <v>1.5134099999999999E-2</v>
      </c>
      <c r="AF2544" s="115"/>
    </row>
    <row r="2545" spans="10:32" x14ac:dyDescent="0.25">
      <c r="J2545" s="73"/>
      <c r="K2545" s="108"/>
      <c r="AC2545" s="113">
        <f t="shared" si="150"/>
        <v>47099</v>
      </c>
      <c r="AD2545" s="114">
        <f t="shared" si="151"/>
        <v>1.5134099999999999E-2</v>
      </c>
      <c r="AF2545" s="115"/>
    </row>
    <row r="2546" spans="10:32" x14ac:dyDescent="0.25">
      <c r="J2546" s="73"/>
      <c r="K2546" s="108"/>
      <c r="AC2546" s="113">
        <f t="shared" si="150"/>
        <v>47100</v>
      </c>
      <c r="AD2546" s="114">
        <f t="shared" si="151"/>
        <v>1.5134099999999999E-2</v>
      </c>
      <c r="AF2546" s="115"/>
    </row>
    <row r="2547" spans="10:32" x14ac:dyDescent="0.25">
      <c r="J2547" s="73"/>
      <c r="K2547" s="108"/>
      <c r="AC2547" s="113">
        <f t="shared" si="150"/>
        <v>47101</v>
      </c>
      <c r="AD2547" s="114">
        <f t="shared" si="151"/>
        <v>1.5134099999999999E-2</v>
      </c>
      <c r="AF2547" s="115"/>
    </row>
    <row r="2548" spans="10:32" x14ac:dyDescent="0.25">
      <c r="J2548" s="73"/>
      <c r="K2548" s="108"/>
      <c r="AC2548" s="113">
        <f t="shared" si="150"/>
        <v>47102</v>
      </c>
      <c r="AD2548" s="114">
        <f t="shared" si="151"/>
        <v>1.5134099999999999E-2</v>
      </c>
      <c r="AF2548" s="115"/>
    </row>
    <row r="2549" spans="10:32" x14ac:dyDescent="0.25">
      <c r="J2549" s="73"/>
      <c r="K2549" s="108"/>
      <c r="AC2549" s="113">
        <f t="shared" si="150"/>
        <v>47103</v>
      </c>
      <c r="AD2549" s="114">
        <f t="shared" si="151"/>
        <v>1.5134099999999999E-2</v>
      </c>
      <c r="AF2549" s="115"/>
    </row>
    <row r="2550" spans="10:32" x14ac:dyDescent="0.25">
      <c r="J2550" s="73"/>
      <c r="K2550" s="108"/>
      <c r="AC2550" s="113">
        <f t="shared" si="150"/>
        <v>47104</v>
      </c>
      <c r="AD2550" s="114">
        <f t="shared" si="151"/>
        <v>1.5134099999999999E-2</v>
      </c>
      <c r="AF2550" s="115"/>
    </row>
    <row r="2551" spans="10:32" x14ac:dyDescent="0.25">
      <c r="J2551" s="73"/>
      <c r="K2551" s="108"/>
      <c r="AC2551" s="113">
        <f t="shared" si="150"/>
        <v>47105</v>
      </c>
      <c r="AD2551" s="114">
        <f t="shared" si="151"/>
        <v>1.5134099999999999E-2</v>
      </c>
      <c r="AF2551" s="115"/>
    </row>
    <row r="2552" spans="10:32" x14ac:dyDescent="0.25">
      <c r="J2552" s="73"/>
      <c r="K2552" s="108"/>
      <c r="AC2552" s="113">
        <f t="shared" si="150"/>
        <v>47106</v>
      </c>
      <c r="AD2552" s="114">
        <f t="shared" si="151"/>
        <v>1.5134099999999999E-2</v>
      </c>
      <c r="AF2552" s="115"/>
    </row>
    <row r="2553" spans="10:32" x14ac:dyDescent="0.25">
      <c r="AC2553" s="113">
        <f t="shared" si="150"/>
        <v>47107</v>
      </c>
      <c r="AD2553" s="114">
        <f t="shared" si="151"/>
        <v>1.5134099999999999E-2</v>
      </c>
      <c r="AF2553" s="115"/>
    </row>
    <row r="2554" spans="10:32" x14ac:dyDescent="0.25">
      <c r="AC2554" s="113">
        <f t="shared" si="150"/>
        <v>47108</v>
      </c>
      <c r="AD2554" s="114">
        <f t="shared" si="151"/>
        <v>1.5134099999999999E-2</v>
      </c>
      <c r="AF2554" s="115"/>
    </row>
    <row r="2555" spans="10:32" x14ac:dyDescent="0.25">
      <c r="AC2555" s="113">
        <f t="shared" si="150"/>
        <v>47109</v>
      </c>
      <c r="AD2555" s="114">
        <f t="shared" si="151"/>
        <v>1.5134099999999999E-2</v>
      </c>
      <c r="AF2555" s="115"/>
    </row>
    <row r="2556" spans="10:32" x14ac:dyDescent="0.25">
      <c r="AC2556" s="113">
        <f t="shared" si="150"/>
        <v>47110</v>
      </c>
      <c r="AD2556" s="114">
        <f t="shared" si="151"/>
        <v>1.5134099999999999E-2</v>
      </c>
      <c r="AF2556" s="115"/>
    </row>
    <row r="2557" spans="10:32" x14ac:dyDescent="0.25">
      <c r="AC2557" s="113">
        <f t="shared" si="150"/>
        <v>47111</v>
      </c>
      <c r="AD2557" s="114">
        <f t="shared" si="151"/>
        <v>1.5134099999999999E-2</v>
      </c>
      <c r="AF2557" s="115"/>
    </row>
    <row r="2558" spans="10:32" x14ac:dyDescent="0.25">
      <c r="AC2558" s="113">
        <f t="shared" si="150"/>
        <v>47112</v>
      </c>
      <c r="AD2558" s="114">
        <f t="shared" si="151"/>
        <v>1.5134099999999999E-2</v>
      </c>
      <c r="AF2558" s="115"/>
    </row>
    <row r="2559" spans="10:32" x14ac:dyDescent="0.25">
      <c r="AC2559" s="113">
        <f t="shared" si="150"/>
        <v>47113</v>
      </c>
      <c r="AD2559" s="114">
        <f t="shared" si="151"/>
        <v>1.5134099999999999E-2</v>
      </c>
      <c r="AF2559" s="115"/>
    </row>
    <row r="2560" spans="10:32" x14ac:dyDescent="0.25">
      <c r="AC2560" s="113">
        <f t="shared" si="150"/>
        <v>47114</v>
      </c>
      <c r="AD2560" s="114">
        <f t="shared" si="151"/>
        <v>1.5461300000000001E-2</v>
      </c>
      <c r="AF2560" s="115"/>
    </row>
    <row r="2561" spans="29:32" x14ac:dyDescent="0.25">
      <c r="AC2561" s="113">
        <f t="shared" si="150"/>
        <v>47115</v>
      </c>
      <c r="AD2561" s="114">
        <f t="shared" si="151"/>
        <v>1.5461300000000001E-2</v>
      </c>
      <c r="AF2561" s="115"/>
    </row>
    <row r="2562" spans="29:32" x14ac:dyDescent="0.25">
      <c r="AC2562" s="113">
        <f t="shared" si="150"/>
        <v>47116</v>
      </c>
      <c r="AD2562" s="114">
        <f t="shared" si="151"/>
        <v>1.5461300000000001E-2</v>
      </c>
      <c r="AF2562" s="115"/>
    </row>
    <row r="2563" spans="29:32" x14ac:dyDescent="0.25">
      <c r="AC2563" s="113">
        <f t="shared" si="150"/>
        <v>47117</v>
      </c>
      <c r="AD2563" s="114">
        <f t="shared" si="151"/>
        <v>1.5461300000000001E-2</v>
      </c>
      <c r="AF2563" s="115"/>
    </row>
    <row r="2564" spans="29:32" x14ac:dyDescent="0.25">
      <c r="AC2564" s="113">
        <f t="shared" si="150"/>
        <v>47118</v>
      </c>
      <c r="AD2564" s="114">
        <f t="shared" si="151"/>
        <v>1.5461300000000001E-2</v>
      </c>
      <c r="AF2564" s="115"/>
    </row>
    <row r="2565" spans="29:32" x14ac:dyDescent="0.25">
      <c r="AC2565" s="113">
        <f t="shared" si="150"/>
        <v>47119</v>
      </c>
      <c r="AD2565" s="114">
        <f t="shared" si="151"/>
        <v>1.5461300000000001E-2</v>
      </c>
      <c r="AF2565" s="115"/>
    </row>
    <row r="2566" spans="29:32" x14ac:dyDescent="0.25">
      <c r="AC2566" s="113">
        <f t="shared" si="150"/>
        <v>47120</v>
      </c>
      <c r="AD2566" s="114">
        <f t="shared" si="151"/>
        <v>1.5461300000000001E-2</v>
      </c>
      <c r="AF2566" s="115"/>
    </row>
    <row r="2567" spans="29:32" x14ac:dyDescent="0.25">
      <c r="AC2567" s="113">
        <f t="shared" si="150"/>
        <v>47121</v>
      </c>
      <c r="AD2567" s="114">
        <f t="shared" si="151"/>
        <v>1.5461300000000001E-2</v>
      </c>
      <c r="AF2567" s="115"/>
    </row>
    <row r="2568" spans="29:32" x14ac:dyDescent="0.25">
      <c r="AC2568" s="113">
        <f t="shared" ref="AC2568:AC2631" si="152">AC2567+1</f>
        <v>47122</v>
      </c>
      <c r="AD2568" s="114">
        <f t="shared" ref="AD2568:AD2631" si="153">_xlfn.IFNA(VLOOKUP(AC2568,J:K,2,FALSE)/100,AD2567)</f>
        <v>1.5461300000000001E-2</v>
      </c>
      <c r="AF2568" s="115"/>
    </row>
    <row r="2569" spans="29:32" x14ac:dyDescent="0.25">
      <c r="AC2569" s="113">
        <f t="shared" si="152"/>
        <v>47123</v>
      </c>
      <c r="AD2569" s="114">
        <f t="shared" si="153"/>
        <v>1.5461300000000001E-2</v>
      </c>
      <c r="AF2569" s="115"/>
    </row>
    <row r="2570" spans="29:32" x14ac:dyDescent="0.25">
      <c r="AC2570" s="113">
        <f t="shared" si="152"/>
        <v>47124</v>
      </c>
      <c r="AD2570" s="114">
        <f t="shared" si="153"/>
        <v>1.5461300000000001E-2</v>
      </c>
      <c r="AF2570" s="115"/>
    </row>
    <row r="2571" spans="29:32" x14ac:dyDescent="0.25">
      <c r="AC2571" s="113">
        <f t="shared" si="152"/>
        <v>47125</v>
      </c>
      <c r="AD2571" s="114">
        <f t="shared" si="153"/>
        <v>1.5461300000000001E-2</v>
      </c>
      <c r="AF2571" s="115"/>
    </row>
    <row r="2572" spans="29:32" x14ac:dyDescent="0.25">
      <c r="AC2572" s="113">
        <f t="shared" si="152"/>
        <v>47126</v>
      </c>
      <c r="AD2572" s="114">
        <f t="shared" si="153"/>
        <v>1.5461300000000001E-2</v>
      </c>
      <c r="AF2572" s="115"/>
    </row>
    <row r="2573" spans="29:32" x14ac:dyDescent="0.25">
      <c r="AC2573" s="113">
        <f t="shared" si="152"/>
        <v>47127</v>
      </c>
      <c r="AD2573" s="114">
        <f t="shared" si="153"/>
        <v>1.5461300000000001E-2</v>
      </c>
      <c r="AF2573" s="115"/>
    </row>
    <row r="2574" spans="29:32" x14ac:dyDescent="0.25">
      <c r="AC2574" s="113">
        <f t="shared" si="152"/>
        <v>47128</v>
      </c>
      <c r="AD2574" s="114">
        <f t="shared" si="153"/>
        <v>1.5461300000000001E-2</v>
      </c>
      <c r="AF2574" s="115"/>
    </row>
    <row r="2575" spans="29:32" x14ac:dyDescent="0.25">
      <c r="AC2575" s="113">
        <f t="shared" si="152"/>
        <v>47129</v>
      </c>
      <c r="AD2575" s="114">
        <f t="shared" si="153"/>
        <v>1.5461300000000001E-2</v>
      </c>
      <c r="AF2575" s="115"/>
    </row>
    <row r="2576" spans="29:32" x14ac:dyDescent="0.25">
      <c r="AC2576" s="113">
        <f t="shared" si="152"/>
        <v>47130</v>
      </c>
      <c r="AD2576" s="114">
        <f t="shared" si="153"/>
        <v>1.5461300000000001E-2</v>
      </c>
      <c r="AF2576" s="115"/>
    </row>
    <row r="2577" spans="29:32" x14ac:dyDescent="0.25">
      <c r="AC2577" s="113">
        <f t="shared" si="152"/>
        <v>47131</v>
      </c>
      <c r="AD2577" s="114">
        <f t="shared" si="153"/>
        <v>1.5461300000000001E-2</v>
      </c>
      <c r="AF2577" s="115"/>
    </row>
    <row r="2578" spans="29:32" x14ac:dyDescent="0.25">
      <c r="AC2578" s="113">
        <f t="shared" si="152"/>
        <v>47132</v>
      </c>
      <c r="AD2578" s="114">
        <f t="shared" si="153"/>
        <v>1.5461300000000001E-2</v>
      </c>
      <c r="AF2578" s="115"/>
    </row>
    <row r="2579" spans="29:32" x14ac:dyDescent="0.25">
      <c r="AC2579" s="113">
        <f t="shared" si="152"/>
        <v>47133</v>
      </c>
      <c r="AD2579" s="114">
        <f t="shared" si="153"/>
        <v>1.5461300000000001E-2</v>
      </c>
      <c r="AF2579" s="115"/>
    </row>
    <row r="2580" spans="29:32" x14ac:dyDescent="0.25">
      <c r="AC2580" s="113">
        <f t="shared" si="152"/>
        <v>47134</v>
      </c>
      <c r="AD2580" s="114">
        <f t="shared" si="153"/>
        <v>1.5461300000000001E-2</v>
      </c>
      <c r="AF2580" s="115"/>
    </row>
    <row r="2581" spans="29:32" x14ac:dyDescent="0.25">
      <c r="AC2581" s="113">
        <f t="shared" si="152"/>
        <v>47135</v>
      </c>
      <c r="AD2581" s="114">
        <f t="shared" si="153"/>
        <v>1.5461300000000001E-2</v>
      </c>
      <c r="AF2581" s="115"/>
    </row>
    <row r="2582" spans="29:32" x14ac:dyDescent="0.25">
      <c r="AC2582" s="113">
        <f t="shared" si="152"/>
        <v>47136</v>
      </c>
      <c r="AD2582" s="114">
        <f t="shared" si="153"/>
        <v>1.5461300000000001E-2</v>
      </c>
      <c r="AF2582" s="115"/>
    </row>
    <row r="2583" spans="29:32" x14ac:dyDescent="0.25">
      <c r="AC2583" s="113">
        <f t="shared" si="152"/>
        <v>47137</v>
      </c>
      <c r="AD2583" s="114">
        <f t="shared" si="153"/>
        <v>1.5461300000000001E-2</v>
      </c>
      <c r="AF2583" s="115"/>
    </row>
    <row r="2584" spans="29:32" x14ac:dyDescent="0.25">
      <c r="AC2584" s="113">
        <f t="shared" si="152"/>
        <v>47138</v>
      </c>
      <c r="AD2584" s="114">
        <f t="shared" si="153"/>
        <v>1.5461300000000001E-2</v>
      </c>
      <c r="AF2584" s="115"/>
    </row>
    <row r="2585" spans="29:32" x14ac:dyDescent="0.25">
      <c r="AC2585" s="113">
        <f t="shared" si="152"/>
        <v>47139</v>
      </c>
      <c r="AD2585" s="114">
        <f t="shared" si="153"/>
        <v>1.5461300000000001E-2</v>
      </c>
      <c r="AF2585" s="115"/>
    </row>
    <row r="2586" spans="29:32" x14ac:dyDescent="0.25">
      <c r="AC2586" s="113">
        <f t="shared" si="152"/>
        <v>47140</v>
      </c>
      <c r="AD2586" s="114">
        <f t="shared" si="153"/>
        <v>1.5461300000000001E-2</v>
      </c>
      <c r="AF2586" s="115"/>
    </row>
    <row r="2587" spans="29:32" x14ac:dyDescent="0.25">
      <c r="AC2587" s="113">
        <f t="shared" si="152"/>
        <v>47141</v>
      </c>
      <c r="AD2587" s="114">
        <f t="shared" si="153"/>
        <v>1.5461300000000001E-2</v>
      </c>
      <c r="AF2587" s="115"/>
    </row>
    <row r="2588" spans="29:32" x14ac:dyDescent="0.25">
      <c r="AC2588" s="113">
        <f t="shared" si="152"/>
        <v>47142</v>
      </c>
      <c r="AD2588" s="114">
        <f t="shared" si="153"/>
        <v>1.5461300000000001E-2</v>
      </c>
      <c r="AF2588" s="115"/>
    </row>
    <row r="2589" spans="29:32" x14ac:dyDescent="0.25">
      <c r="AC2589" s="113">
        <f t="shared" si="152"/>
        <v>47143</v>
      </c>
      <c r="AD2589" s="114">
        <f t="shared" si="153"/>
        <v>1.5461300000000001E-2</v>
      </c>
      <c r="AF2589" s="115"/>
    </row>
    <row r="2590" spans="29:32" x14ac:dyDescent="0.25">
      <c r="AC2590" s="113">
        <f t="shared" si="152"/>
        <v>47144</v>
      </c>
      <c r="AD2590" s="114">
        <f t="shared" si="153"/>
        <v>1.5555900000000001E-2</v>
      </c>
      <c r="AF2590" s="115"/>
    </row>
    <row r="2591" spans="29:32" x14ac:dyDescent="0.25">
      <c r="AC2591" s="113">
        <f t="shared" si="152"/>
        <v>47145</v>
      </c>
      <c r="AD2591" s="114">
        <f t="shared" si="153"/>
        <v>1.5555900000000001E-2</v>
      </c>
      <c r="AF2591" s="115"/>
    </row>
    <row r="2592" spans="29:32" x14ac:dyDescent="0.25">
      <c r="AC2592" s="113">
        <f t="shared" si="152"/>
        <v>47146</v>
      </c>
      <c r="AD2592" s="114">
        <f t="shared" si="153"/>
        <v>1.5555900000000001E-2</v>
      </c>
      <c r="AF2592" s="115"/>
    </row>
    <row r="2593" spans="29:32" x14ac:dyDescent="0.25">
      <c r="AC2593" s="113">
        <f t="shared" si="152"/>
        <v>47147</v>
      </c>
      <c r="AD2593" s="114">
        <f t="shared" si="153"/>
        <v>1.5555900000000001E-2</v>
      </c>
      <c r="AF2593" s="115"/>
    </row>
    <row r="2594" spans="29:32" x14ac:dyDescent="0.25">
      <c r="AC2594" s="113">
        <f t="shared" si="152"/>
        <v>47148</v>
      </c>
      <c r="AD2594" s="114">
        <f t="shared" si="153"/>
        <v>1.5555900000000001E-2</v>
      </c>
      <c r="AF2594" s="115"/>
    </row>
    <row r="2595" spans="29:32" x14ac:dyDescent="0.25">
      <c r="AC2595" s="113">
        <f t="shared" si="152"/>
        <v>47149</v>
      </c>
      <c r="AD2595" s="114">
        <f t="shared" si="153"/>
        <v>1.5555900000000001E-2</v>
      </c>
      <c r="AF2595" s="115"/>
    </row>
    <row r="2596" spans="29:32" x14ac:dyDescent="0.25">
      <c r="AC2596" s="113">
        <f t="shared" si="152"/>
        <v>47150</v>
      </c>
      <c r="AD2596" s="114">
        <f t="shared" si="153"/>
        <v>1.5555900000000001E-2</v>
      </c>
      <c r="AF2596" s="115"/>
    </row>
    <row r="2597" spans="29:32" x14ac:dyDescent="0.25">
      <c r="AC2597" s="113">
        <f t="shared" si="152"/>
        <v>47151</v>
      </c>
      <c r="AD2597" s="114">
        <f t="shared" si="153"/>
        <v>1.5555900000000001E-2</v>
      </c>
      <c r="AF2597" s="115"/>
    </row>
    <row r="2598" spans="29:32" x14ac:dyDescent="0.25">
      <c r="AC2598" s="113">
        <f t="shared" si="152"/>
        <v>47152</v>
      </c>
      <c r="AD2598" s="114">
        <f t="shared" si="153"/>
        <v>1.5555900000000001E-2</v>
      </c>
      <c r="AF2598" s="115"/>
    </row>
    <row r="2599" spans="29:32" x14ac:dyDescent="0.25">
      <c r="AC2599" s="113">
        <f t="shared" si="152"/>
        <v>47153</v>
      </c>
      <c r="AD2599" s="114">
        <f t="shared" si="153"/>
        <v>1.5555900000000001E-2</v>
      </c>
      <c r="AF2599" s="115"/>
    </row>
    <row r="2600" spans="29:32" x14ac:dyDescent="0.25">
      <c r="AC2600" s="113">
        <f t="shared" si="152"/>
        <v>47154</v>
      </c>
      <c r="AD2600" s="114">
        <f t="shared" si="153"/>
        <v>1.5555900000000001E-2</v>
      </c>
      <c r="AF2600" s="115"/>
    </row>
    <row r="2601" spans="29:32" x14ac:dyDescent="0.25">
      <c r="AC2601" s="113">
        <f t="shared" si="152"/>
        <v>47155</v>
      </c>
      <c r="AD2601" s="114">
        <f t="shared" si="153"/>
        <v>1.5555900000000001E-2</v>
      </c>
      <c r="AF2601" s="115"/>
    </row>
    <row r="2602" spans="29:32" x14ac:dyDescent="0.25">
      <c r="AC2602" s="113">
        <f t="shared" si="152"/>
        <v>47156</v>
      </c>
      <c r="AD2602" s="114">
        <f t="shared" si="153"/>
        <v>1.5555900000000001E-2</v>
      </c>
      <c r="AF2602" s="115"/>
    </row>
    <row r="2603" spans="29:32" x14ac:dyDescent="0.25">
      <c r="AC2603" s="113">
        <f t="shared" si="152"/>
        <v>47157</v>
      </c>
      <c r="AD2603" s="114">
        <f t="shared" si="153"/>
        <v>1.5555900000000001E-2</v>
      </c>
      <c r="AF2603" s="115"/>
    </row>
    <row r="2604" spans="29:32" x14ac:dyDescent="0.25">
      <c r="AC2604" s="113">
        <f t="shared" si="152"/>
        <v>47158</v>
      </c>
      <c r="AD2604" s="114">
        <f t="shared" si="153"/>
        <v>1.5555900000000001E-2</v>
      </c>
      <c r="AF2604" s="115"/>
    </row>
    <row r="2605" spans="29:32" x14ac:dyDescent="0.25">
      <c r="AC2605" s="113">
        <f t="shared" si="152"/>
        <v>47159</v>
      </c>
      <c r="AD2605" s="114">
        <f t="shared" si="153"/>
        <v>1.5555900000000001E-2</v>
      </c>
      <c r="AF2605" s="115"/>
    </row>
    <row r="2606" spans="29:32" x14ac:dyDescent="0.25">
      <c r="AC2606" s="113">
        <f t="shared" si="152"/>
        <v>47160</v>
      </c>
      <c r="AD2606" s="114">
        <f t="shared" si="153"/>
        <v>1.5555900000000001E-2</v>
      </c>
      <c r="AF2606" s="115"/>
    </row>
    <row r="2607" spans="29:32" x14ac:dyDescent="0.25">
      <c r="AC2607" s="113">
        <f t="shared" si="152"/>
        <v>47161</v>
      </c>
      <c r="AD2607" s="114">
        <f t="shared" si="153"/>
        <v>1.5555900000000001E-2</v>
      </c>
      <c r="AF2607" s="115"/>
    </row>
    <row r="2608" spans="29:32" x14ac:dyDescent="0.25">
      <c r="AC2608" s="113">
        <f t="shared" si="152"/>
        <v>47162</v>
      </c>
      <c r="AD2608" s="114">
        <f t="shared" si="153"/>
        <v>1.5555900000000001E-2</v>
      </c>
      <c r="AF2608" s="115"/>
    </row>
    <row r="2609" spans="29:32" x14ac:dyDescent="0.25">
      <c r="AC2609" s="113">
        <f t="shared" si="152"/>
        <v>47163</v>
      </c>
      <c r="AD2609" s="114">
        <f t="shared" si="153"/>
        <v>1.5555900000000001E-2</v>
      </c>
      <c r="AF2609" s="115"/>
    </row>
    <row r="2610" spans="29:32" x14ac:dyDescent="0.25">
      <c r="AC2610" s="113">
        <f t="shared" si="152"/>
        <v>47164</v>
      </c>
      <c r="AD2610" s="114">
        <f t="shared" si="153"/>
        <v>1.5555900000000001E-2</v>
      </c>
      <c r="AF2610" s="115"/>
    </row>
    <row r="2611" spans="29:32" x14ac:dyDescent="0.25">
      <c r="AC2611" s="113">
        <f t="shared" si="152"/>
        <v>47165</v>
      </c>
      <c r="AD2611" s="114">
        <f t="shared" si="153"/>
        <v>1.5555900000000001E-2</v>
      </c>
      <c r="AF2611" s="115"/>
    </row>
    <row r="2612" spans="29:32" x14ac:dyDescent="0.25">
      <c r="AC2612" s="113">
        <f t="shared" si="152"/>
        <v>47166</v>
      </c>
      <c r="AD2612" s="114">
        <f t="shared" si="153"/>
        <v>1.5555900000000001E-2</v>
      </c>
      <c r="AF2612" s="115"/>
    </row>
    <row r="2613" spans="29:32" x14ac:dyDescent="0.25">
      <c r="AC2613" s="113">
        <f t="shared" si="152"/>
        <v>47167</v>
      </c>
      <c r="AD2613" s="114">
        <f t="shared" si="153"/>
        <v>1.5555900000000001E-2</v>
      </c>
      <c r="AF2613" s="115"/>
    </row>
    <row r="2614" spans="29:32" x14ac:dyDescent="0.25">
      <c r="AC2614" s="113">
        <f t="shared" si="152"/>
        <v>47168</v>
      </c>
      <c r="AD2614" s="114">
        <f t="shared" si="153"/>
        <v>1.5555900000000001E-2</v>
      </c>
      <c r="AF2614" s="115"/>
    </row>
    <row r="2615" spans="29:32" x14ac:dyDescent="0.25">
      <c r="AC2615" s="113">
        <f t="shared" si="152"/>
        <v>47169</v>
      </c>
      <c r="AD2615" s="114">
        <f t="shared" si="153"/>
        <v>1.5555900000000001E-2</v>
      </c>
      <c r="AF2615" s="115"/>
    </row>
    <row r="2616" spans="29:32" x14ac:dyDescent="0.25">
      <c r="AC2616" s="113">
        <f t="shared" si="152"/>
        <v>47170</v>
      </c>
      <c r="AD2616" s="114">
        <f t="shared" si="153"/>
        <v>1.5555900000000001E-2</v>
      </c>
      <c r="AF2616" s="115"/>
    </row>
    <row r="2617" spans="29:32" x14ac:dyDescent="0.25">
      <c r="AC2617" s="113">
        <f t="shared" si="152"/>
        <v>47171</v>
      </c>
      <c r="AD2617" s="114">
        <f t="shared" si="153"/>
        <v>1.5555900000000001E-2</v>
      </c>
      <c r="AF2617" s="115"/>
    </row>
    <row r="2618" spans="29:32" x14ac:dyDescent="0.25">
      <c r="AC2618" s="113">
        <f t="shared" si="152"/>
        <v>47172</v>
      </c>
      <c r="AD2618" s="114">
        <f t="shared" si="153"/>
        <v>1.5555900000000001E-2</v>
      </c>
      <c r="AF2618" s="115"/>
    </row>
    <row r="2619" spans="29:32" x14ac:dyDescent="0.25">
      <c r="AC2619" s="113">
        <f t="shared" si="152"/>
        <v>47173</v>
      </c>
      <c r="AD2619" s="114">
        <f t="shared" si="153"/>
        <v>1.5555900000000001E-2</v>
      </c>
      <c r="AF2619" s="115"/>
    </row>
    <row r="2620" spans="29:32" x14ac:dyDescent="0.25">
      <c r="AC2620" s="113">
        <f t="shared" si="152"/>
        <v>47174</v>
      </c>
      <c r="AD2620" s="114">
        <f t="shared" si="153"/>
        <v>1.5555900000000001E-2</v>
      </c>
      <c r="AF2620" s="115"/>
    </row>
    <row r="2621" spans="29:32" x14ac:dyDescent="0.25">
      <c r="AC2621" s="113">
        <f t="shared" si="152"/>
        <v>47175</v>
      </c>
      <c r="AD2621" s="114">
        <f t="shared" si="153"/>
        <v>1.5555900000000001E-2</v>
      </c>
      <c r="AF2621" s="115"/>
    </row>
    <row r="2622" spans="29:32" x14ac:dyDescent="0.25">
      <c r="AC2622" s="113">
        <f t="shared" si="152"/>
        <v>47176</v>
      </c>
      <c r="AD2622" s="114">
        <f t="shared" si="153"/>
        <v>1.5555900000000001E-2</v>
      </c>
      <c r="AF2622" s="115"/>
    </row>
    <row r="2623" spans="29:32" x14ac:dyDescent="0.25">
      <c r="AC2623" s="113">
        <f t="shared" si="152"/>
        <v>47177</v>
      </c>
      <c r="AD2623" s="114">
        <f t="shared" si="153"/>
        <v>1.5555900000000001E-2</v>
      </c>
      <c r="AF2623" s="115"/>
    </row>
    <row r="2624" spans="29:32" x14ac:dyDescent="0.25">
      <c r="AC2624" s="113">
        <f t="shared" si="152"/>
        <v>47178</v>
      </c>
      <c r="AD2624" s="114">
        <f t="shared" si="153"/>
        <v>1.5555900000000001E-2</v>
      </c>
      <c r="AF2624" s="115"/>
    </row>
    <row r="2625" spans="29:32" x14ac:dyDescent="0.25">
      <c r="AC2625" s="113">
        <f t="shared" si="152"/>
        <v>47179</v>
      </c>
      <c r="AD2625" s="114">
        <f t="shared" si="153"/>
        <v>1.5555900000000001E-2</v>
      </c>
      <c r="AF2625" s="115"/>
    </row>
    <row r="2626" spans="29:32" x14ac:dyDescent="0.25">
      <c r="AC2626" s="113">
        <f t="shared" si="152"/>
        <v>47180</v>
      </c>
      <c r="AD2626" s="114">
        <f t="shared" si="153"/>
        <v>1.5555900000000001E-2</v>
      </c>
      <c r="AF2626" s="115"/>
    </row>
    <row r="2627" spans="29:32" x14ac:dyDescent="0.25">
      <c r="AC2627" s="113">
        <f t="shared" si="152"/>
        <v>47181</v>
      </c>
      <c r="AD2627" s="114">
        <f t="shared" si="153"/>
        <v>1.5555900000000001E-2</v>
      </c>
      <c r="AF2627" s="115"/>
    </row>
    <row r="2628" spans="29:32" x14ac:dyDescent="0.25">
      <c r="AC2628" s="113">
        <f t="shared" si="152"/>
        <v>47182</v>
      </c>
      <c r="AD2628" s="114">
        <f t="shared" si="153"/>
        <v>1.5555900000000001E-2</v>
      </c>
      <c r="AF2628" s="115"/>
    </row>
    <row r="2629" spans="29:32" x14ac:dyDescent="0.25">
      <c r="AC2629" s="113">
        <f t="shared" si="152"/>
        <v>47183</v>
      </c>
      <c r="AD2629" s="114">
        <f t="shared" si="153"/>
        <v>1.5555900000000001E-2</v>
      </c>
      <c r="AF2629" s="115"/>
    </row>
    <row r="2630" spans="29:32" x14ac:dyDescent="0.25">
      <c r="AC2630" s="113">
        <f t="shared" si="152"/>
        <v>47184</v>
      </c>
      <c r="AD2630" s="114">
        <f t="shared" si="153"/>
        <v>1.5555900000000001E-2</v>
      </c>
      <c r="AF2630" s="115"/>
    </row>
    <row r="2631" spans="29:32" x14ac:dyDescent="0.25">
      <c r="AC2631" s="113">
        <f t="shared" si="152"/>
        <v>47185</v>
      </c>
      <c r="AD2631" s="114">
        <f t="shared" si="153"/>
        <v>1.5555900000000001E-2</v>
      </c>
      <c r="AF2631" s="115"/>
    </row>
    <row r="2632" spans="29:32" x14ac:dyDescent="0.25">
      <c r="AC2632" s="113">
        <f t="shared" ref="AC2632:AC2695" si="154">AC2631+1</f>
        <v>47186</v>
      </c>
      <c r="AD2632" s="114">
        <f t="shared" ref="AD2632:AD2695" si="155">_xlfn.IFNA(VLOOKUP(AC2632,J:K,2,FALSE)/100,AD2631)</f>
        <v>1.5555900000000001E-2</v>
      </c>
      <c r="AF2632" s="115"/>
    </row>
    <row r="2633" spans="29:32" x14ac:dyDescent="0.25">
      <c r="AC2633" s="113">
        <f t="shared" si="154"/>
        <v>47187</v>
      </c>
      <c r="AD2633" s="114">
        <f t="shared" si="155"/>
        <v>1.5555900000000001E-2</v>
      </c>
      <c r="AF2633" s="115"/>
    </row>
    <row r="2634" spans="29:32" x14ac:dyDescent="0.25">
      <c r="AC2634" s="113">
        <f t="shared" si="154"/>
        <v>47188</v>
      </c>
      <c r="AD2634" s="114">
        <f t="shared" si="155"/>
        <v>1.5555900000000001E-2</v>
      </c>
      <c r="AF2634" s="115"/>
    </row>
    <row r="2635" spans="29:32" x14ac:dyDescent="0.25">
      <c r="AC2635" s="113">
        <f t="shared" si="154"/>
        <v>47189</v>
      </c>
      <c r="AD2635" s="114">
        <f t="shared" si="155"/>
        <v>1.5555900000000001E-2</v>
      </c>
      <c r="AF2635" s="115"/>
    </row>
    <row r="2636" spans="29:32" x14ac:dyDescent="0.25">
      <c r="AC2636" s="113">
        <f t="shared" si="154"/>
        <v>47190</v>
      </c>
      <c r="AD2636" s="114">
        <f t="shared" si="155"/>
        <v>1.5555900000000001E-2</v>
      </c>
      <c r="AF2636" s="115"/>
    </row>
    <row r="2637" spans="29:32" x14ac:dyDescent="0.25">
      <c r="AC2637" s="113">
        <f t="shared" si="154"/>
        <v>47191</v>
      </c>
      <c r="AD2637" s="114">
        <f t="shared" si="155"/>
        <v>1.5555900000000001E-2</v>
      </c>
      <c r="AF2637" s="115"/>
    </row>
    <row r="2638" spans="29:32" x14ac:dyDescent="0.25">
      <c r="AC2638" s="113">
        <f t="shared" si="154"/>
        <v>47192</v>
      </c>
      <c r="AD2638" s="114">
        <f t="shared" si="155"/>
        <v>1.5555900000000001E-2</v>
      </c>
      <c r="AF2638" s="115"/>
    </row>
    <row r="2639" spans="29:32" x14ac:dyDescent="0.25">
      <c r="AC2639" s="113">
        <f t="shared" si="154"/>
        <v>47193</v>
      </c>
      <c r="AD2639" s="114">
        <f t="shared" si="155"/>
        <v>1.5555900000000001E-2</v>
      </c>
      <c r="AF2639" s="115"/>
    </row>
    <row r="2640" spans="29:32" x14ac:dyDescent="0.25">
      <c r="AC2640" s="113">
        <f t="shared" si="154"/>
        <v>47194</v>
      </c>
      <c r="AD2640" s="114">
        <f t="shared" si="155"/>
        <v>1.5555900000000001E-2</v>
      </c>
      <c r="AF2640" s="115"/>
    </row>
    <row r="2641" spans="29:32" x14ac:dyDescent="0.25">
      <c r="AC2641" s="113">
        <f t="shared" si="154"/>
        <v>47195</v>
      </c>
      <c r="AD2641" s="114">
        <f t="shared" si="155"/>
        <v>1.5555900000000001E-2</v>
      </c>
      <c r="AF2641" s="115"/>
    </row>
    <row r="2642" spans="29:32" x14ac:dyDescent="0.25">
      <c r="AC2642" s="113">
        <f t="shared" si="154"/>
        <v>47196</v>
      </c>
      <c r="AD2642" s="114">
        <f t="shared" si="155"/>
        <v>1.5555900000000001E-2</v>
      </c>
      <c r="AF2642" s="115"/>
    </row>
    <row r="2643" spans="29:32" x14ac:dyDescent="0.25">
      <c r="AC2643" s="113">
        <f t="shared" si="154"/>
        <v>47197</v>
      </c>
      <c r="AD2643" s="114">
        <f t="shared" si="155"/>
        <v>1.5555900000000001E-2</v>
      </c>
      <c r="AF2643" s="115"/>
    </row>
    <row r="2644" spans="29:32" x14ac:dyDescent="0.25">
      <c r="AC2644" s="113">
        <f t="shared" si="154"/>
        <v>47198</v>
      </c>
      <c r="AD2644" s="114">
        <f t="shared" si="155"/>
        <v>1.5555900000000001E-2</v>
      </c>
      <c r="AF2644" s="115"/>
    </row>
    <row r="2645" spans="29:32" x14ac:dyDescent="0.25">
      <c r="AC2645" s="113">
        <f t="shared" si="154"/>
        <v>47199</v>
      </c>
      <c r="AD2645" s="114">
        <f t="shared" si="155"/>
        <v>1.5555900000000001E-2</v>
      </c>
      <c r="AF2645" s="115"/>
    </row>
    <row r="2646" spans="29:32" x14ac:dyDescent="0.25">
      <c r="AC2646" s="113">
        <f t="shared" si="154"/>
        <v>47200</v>
      </c>
      <c r="AD2646" s="114">
        <f t="shared" si="155"/>
        <v>1.5555900000000001E-2</v>
      </c>
      <c r="AF2646" s="115"/>
    </row>
    <row r="2647" spans="29:32" x14ac:dyDescent="0.25">
      <c r="AC2647" s="113">
        <f t="shared" si="154"/>
        <v>47201</v>
      </c>
      <c r="AD2647" s="114">
        <f t="shared" si="155"/>
        <v>1.5555900000000001E-2</v>
      </c>
      <c r="AF2647" s="115"/>
    </row>
    <row r="2648" spans="29:32" x14ac:dyDescent="0.25">
      <c r="AC2648" s="113">
        <f t="shared" si="154"/>
        <v>47202</v>
      </c>
      <c r="AD2648" s="114">
        <f t="shared" si="155"/>
        <v>1.5555900000000001E-2</v>
      </c>
      <c r="AF2648" s="115"/>
    </row>
    <row r="2649" spans="29:32" x14ac:dyDescent="0.25">
      <c r="AC2649" s="113">
        <f t="shared" si="154"/>
        <v>47203</v>
      </c>
      <c r="AD2649" s="114">
        <f t="shared" si="155"/>
        <v>1.5555900000000001E-2</v>
      </c>
      <c r="AF2649" s="115"/>
    </row>
    <row r="2650" spans="29:32" x14ac:dyDescent="0.25">
      <c r="AC2650" s="113">
        <f t="shared" si="154"/>
        <v>47204</v>
      </c>
      <c r="AD2650" s="114">
        <f t="shared" si="155"/>
        <v>1.5555900000000001E-2</v>
      </c>
      <c r="AF2650" s="115"/>
    </row>
    <row r="2651" spans="29:32" x14ac:dyDescent="0.25">
      <c r="AC2651" s="113">
        <f t="shared" si="154"/>
        <v>47205</v>
      </c>
      <c r="AD2651" s="114">
        <f t="shared" si="155"/>
        <v>1.5556199999999999E-2</v>
      </c>
      <c r="AF2651" s="115"/>
    </row>
    <row r="2652" spans="29:32" x14ac:dyDescent="0.25">
      <c r="AC2652" s="113">
        <f t="shared" si="154"/>
        <v>47206</v>
      </c>
      <c r="AD2652" s="114">
        <f t="shared" si="155"/>
        <v>1.5556199999999999E-2</v>
      </c>
      <c r="AF2652" s="115"/>
    </row>
    <row r="2653" spans="29:32" x14ac:dyDescent="0.25">
      <c r="AC2653" s="113">
        <f t="shared" si="154"/>
        <v>47207</v>
      </c>
      <c r="AD2653" s="114">
        <f t="shared" si="155"/>
        <v>1.5556199999999999E-2</v>
      </c>
      <c r="AF2653" s="115"/>
    </row>
    <row r="2654" spans="29:32" x14ac:dyDescent="0.25">
      <c r="AC2654" s="113">
        <f t="shared" si="154"/>
        <v>47208</v>
      </c>
      <c r="AD2654" s="114">
        <f t="shared" si="155"/>
        <v>1.5556199999999999E-2</v>
      </c>
      <c r="AF2654" s="115"/>
    </row>
    <row r="2655" spans="29:32" x14ac:dyDescent="0.25">
      <c r="AC2655" s="113">
        <f t="shared" si="154"/>
        <v>47209</v>
      </c>
      <c r="AD2655" s="114">
        <f t="shared" si="155"/>
        <v>1.5556199999999999E-2</v>
      </c>
      <c r="AF2655" s="115"/>
    </row>
    <row r="2656" spans="29:32" x14ac:dyDescent="0.25">
      <c r="AC2656" s="113">
        <f t="shared" si="154"/>
        <v>47210</v>
      </c>
      <c r="AD2656" s="114">
        <f t="shared" si="155"/>
        <v>1.5556199999999999E-2</v>
      </c>
      <c r="AF2656" s="115"/>
    </row>
    <row r="2657" spans="29:32" x14ac:dyDescent="0.25">
      <c r="AC2657" s="113">
        <f t="shared" si="154"/>
        <v>47211</v>
      </c>
      <c r="AD2657" s="114">
        <f t="shared" si="155"/>
        <v>1.5556199999999999E-2</v>
      </c>
      <c r="AF2657" s="115"/>
    </row>
    <row r="2658" spans="29:32" x14ac:dyDescent="0.25">
      <c r="AC2658" s="113">
        <f t="shared" si="154"/>
        <v>47212</v>
      </c>
      <c r="AD2658" s="114">
        <f t="shared" si="155"/>
        <v>1.5556199999999999E-2</v>
      </c>
      <c r="AF2658" s="115"/>
    </row>
    <row r="2659" spans="29:32" x14ac:dyDescent="0.25">
      <c r="AC2659" s="113">
        <f t="shared" si="154"/>
        <v>47213</v>
      </c>
      <c r="AD2659" s="114">
        <f t="shared" si="155"/>
        <v>1.5556199999999999E-2</v>
      </c>
      <c r="AF2659" s="115"/>
    </row>
    <row r="2660" spans="29:32" x14ac:dyDescent="0.25">
      <c r="AC2660" s="113">
        <f t="shared" si="154"/>
        <v>47214</v>
      </c>
      <c r="AD2660" s="114">
        <f t="shared" si="155"/>
        <v>1.5556199999999999E-2</v>
      </c>
      <c r="AF2660" s="115"/>
    </row>
    <row r="2661" spans="29:32" x14ac:dyDescent="0.25">
      <c r="AC2661" s="113">
        <f t="shared" si="154"/>
        <v>47215</v>
      </c>
      <c r="AD2661" s="114">
        <f t="shared" si="155"/>
        <v>1.5556199999999999E-2</v>
      </c>
      <c r="AF2661" s="115"/>
    </row>
    <row r="2662" spans="29:32" x14ac:dyDescent="0.25">
      <c r="AC2662" s="113">
        <f t="shared" si="154"/>
        <v>47216</v>
      </c>
      <c r="AD2662" s="114">
        <f t="shared" si="155"/>
        <v>1.5556199999999999E-2</v>
      </c>
      <c r="AF2662" s="115"/>
    </row>
    <row r="2663" spans="29:32" x14ac:dyDescent="0.25">
      <c r="AC2663" s="113">
        <f t="shared" si="154"/>
        <v>47217</v>
      </c>
      <c r="AD2663" s="114">
        <f t="shared" si="155"/>
        <v>1.5556199999999999E-2</v>
      </c>
      <c r="AF2663" s="115"/>
    </row>
    <row r="2664" spans="29:32" x14ac:dyDescent="0.25">
      <c r="AC2664" s="113">
        <f t="shared" si="154"/>
        <v>47218</v>
      </c>
      <c r="AD2664" s="114">
        <f t="shared" si="155"/>
        <v>1.5556199999999999E-2</v>
      </c>
      <c r="AF2664" s="115"/>
    </row>
    <row r="2665" spans="29:32" x14ac:dyDescent="0.25">
      <c r="AC2665" s="113">
        <f t="shared" si="154"/>
        <v>47219</v>
      </c>
      <c r="AD2665" s="114">
        <f t="shared" si="155"/>
        <v>1.5556199999999999E-2</v>
      </c>
      <c r="AF2665" s="115"/>
    </row>
    <row r="2666" spans="29:32" x14ac:dyDescent="0.25">
      <c r="AC2666" s="113">
        <f t="shared" si="154"/>
        <v>47220</v>
      </c>
      <c r="AD2666" s="114">
        <f t="shared" si="155"/>
        <v>1.5556199999999999E-2</v>
      </c>
      <c r="AF2666" s="115"/>
    </row>
    <row r="2667" spans="29:32" x14ac:dyDescent="0.25">
      <c r="AC2667" s="113">
        <f t="shared" si="154"/>
        <v>47221</v>
      </c>
      <c r="AD2667" s="114">
        <f t="shared" si="155"/>
        <v>1.5556199999999999E-2</v>
      </c>
      <c r="AF2667" s="115"/>
    </row>
    <row r="2668" spans="29:32" x14ac:dyDescent="0.25">
      <c r="AC2668" s="113">
        <f t="shared" si="154"/>
        <v>47222</v>
      </c>
      <c r="AD2668" s="114">
        <f t="shared" si="155"/>
        <v>1.5556199999999999E-2</v>
      </c>
      <c r="AF2668" s="115"/>
    </row>
    <row r="2669" spans="29:32" x14ac:dyDescent="0.25">
      <c r="AC2669" s="113">
        <f t="shared" si="154"/>
        <v>47223</v>
      </c>
      <c r="AD2669" s="114">
        <f t="shared" si="155"/>
        <v>1.5556199999999999E-2</v>
      </c>
      <c r="AF2669" s="115"/>
    </row>
    <row r="2670" spans="29:32" x14ac:dyDescent="0.25">
      <c r="AC2670" s="113">
        <f t="shared" si="154"/>
        <v>47224</v>
      </c>
      <c r="AD2670" s="114">
        <f t="shared" si="155"/>
        <v>1.5556199999999999E-2</v>
      </c>
      <c r="AF2670" s="115"/>
    </row>
    <row r="2671" spans="29:32" x14ac:dyDescent="0.25">
      <c r="AC2671" s="113">
        <f t="shared" si="154"/>
        <v>47225</v>
      </c>
      <c r="AD2671" s="114">
        <f t="shared" si="155"/>
        <v>1.5556199999999999E-2</v>
      </c>
      <c r="AF2671" s="115"/>
    </row>
    <row r="2672" spans="29:32" x14ac:dyDescent="0.25">
      <c r="AC2672" s="113">
        <f t="shared" si="154"/>
        <v>47226</v>
      </c>
      <c r="AD2672" s="114">
        <f t="shared" si="155"/>
        <v>1.5556199999999999E-2</v>
      </c>
      <c r="AF2672" s="115"/>
    </row>
    <row r="2673" spans="29:32" x14ac:dyDescent="0.25">
      <c r="AC2673" s="113">
        <f t="shared" si="154"/>
        <v>47227</v>
      </c>
      <c r="AD2673" s="114">
        <f t="shared" si="155"/>
        <v>1.5556199999999999E-2</v>
      </c>
      <c r="AF2673" s="115"/>
    </row>
    <row r="2674" spans="29:32" x14ac:dyDescent="0.25">
      <c r="AC2674" s="113">
        <f t="shared" si="154"/>
        <v>47228</v>
      </c>
      <c r="AD2674" s="114">
        <f t="shared" si="155"/>
        <v>1.5556199999999999E-2</v>
      </c>
      <c r="AF2674" s="115"/>
    </row>
    <row r="2675" spans="29:32" x14ac:dyDescent="0.25">
      <c r="AC2675" s="113">
        <f t="shared" si="154"/>
        <v>47229</v>
      </c>
      <c r="AD2675" s="114">
        <f t="shared" si="155"/>
        <v>1.5556199999999999E-2</v>
      </c>
      <c r="AF2675" s="115"/>
    </row>
    <row r="2676" spans="29:32" x14ac:dyDescent="0.25">
      <c r="AC2676" s="113">
        <f t="shared" si="154"/>
        <v>47230</v>
      </c>
      <c r="AD2676" s="114">
        <f t="shared" si="155"/>
        <v>1.5556199999999999E-2</v>
      </c>
      <c r="AF2676" s="115"/>
    </row>
    <row r="2677" spans="29:32" x14ac:dyDescent="0.25">
      <c r="AC2677" s="113">
        <f t="shared" si="154"/>
        <v>47231</v>
      </c>
      <c r="AD2677" s="114">
        <f t="shared" si="155"/>
        <v>1.5556199999999999E-2</v>
      </c>
      <c r="AF2677" s="115"/>
    </row>
    <row r="2678" spans="29:32" x14ac:dyDescent="0.25">
      <c r="AC2678" s="113">
        <f t="shared" si="154"/>
        <v>47232</v>
      </c>
      <c r="AD2678" s="114">
        <f t="shared" si="155"/>
        <v>1.5556199999999999E-2</v>
      </c>
      <c r="AF2678" s="115"/>
    </row>
    <row r="2679" spans="29:32" x14ac:dyDescent="0.25">
      <c r="AC2679" s="113">
        <f t="shared" si="154"/>
        <v>47233</v>
      </c>
      <c r="AD2679" s="114">
        <f t="shared" si="155"/>
        <v>1.5556199999999999E-2</v>
      </c>
      <c r="AF2679" s="115"/>
    </row>
    <row r="2680" spans="29:32" x14ac:dyDescent="0.25">
      <c r="AC2680" s="113">
        <f t="shared" si="154"/>
        <v>47234</v>
      </c>
      <c r="AD2680" s="114">
        <f t="shared" si="155"/>
        <v>1.55566E-2</v>
      </c>
      <c r="AF2680" s="115"/>
    </row>
    <row r="2681" spans="29:32" x14ac:dyDescent="0.25">
      <c r="AC2681" s="113">
        <f t="shared" si="154"/>
        <v>47235</v>
      </c>
      <c r="AD2681" s="114">
        <f t="shared" si="155"/>
        <v>1.55566E-2</v>
      </c>
      <c r="AF2681" s="115"/>
    </row>
    <row r="2682" spans="29:32" x14ac:dyDescent="0.25">
      <c r="AC2682" s="113">
        <f t="shared" si="154"/>
        <v>47236</v>
      </c>
      <c r="AD2682" s="114">
        <f t="shared" si="155"/>
        <v>1.55566E-2</v>
      </c>
      <c r="AF2682" s="115"/>
    </row>
    <row r="2683" spans="29:32" x14ac:dyDescent="0.25">
      <c r="AC2683" s="113">
        <f t="shared" si="154"/>
        <v>47237</v>
      </c>
      <c r="AD2683" s="114">
        <f t="shared" si="155"/>
        <v>1.55566E-2</v>
      </c>
      <c r="AF2683" s="115"/>
    </row>
    <row r="2684" spans="29:32" x14ac:dyDescent="0.25">
      <c r="AC2684" s="113">
        <f t="shared" si="154"/>
        <v>47238</v>
      </c>
      <c r="AD2684" s="114">
        <f t="shared" si="155"/>
        <v>1.55566E-2</v>
      </c>
      <c r="AF2684" s="115"/>
    </row>
    <row r="2685" spans="29:32" x14ac:dyDescent="0.25">
      <c r="AC2685" s="113">
        <f t="shared" si="154"/>
        <v>47239</v>
      </c>
      <c r="AD2685" s="114">
        <f t="shared" si="155"/>
        <v>1.55566E-2</v>
      </c>
      <c r="AF2685" s="115"/>
    </row>
    <row r="2686" spans="29:32" x14ac:dyDescent="0.25">
      <c r="AC2686" s="113">
        <f t="shared" si="154"/>
        <v>47240</v>
      </c>
      <c r="AD2686" s="114">
        <f t="shared" si="155"/>
        <v>1.55566E-2</v>
      </c>
      <c r="AF2686" s="115"/>
    </row>
    <row r="2687" spans="29:32" x14ac:dyDescent="0.25">
      <c r="AC2687" s="113">
        <f t="shared" si="154"/>
        <v>47241</v>
      </c>
      <c r="AD2687" s="114">
        <f t="shared" si="155"/>
        <v>1.55566E-2</v>
      </c>
      <c r="AF2687" s="115"/>
    </row>
    <row r="2688" spans="29:32" x14ac:dyDescent="0.25">
      <c r="AC2688" s="113">
        <f t="shared" si="154"/>
        <v>47242</v>
      </c>
      <c r="AD2688" s="114">
        <f t="shared" si="155"/>
        <v>1.55566E-2</v>
      </c>
      <c r="AF2688" s="115"/>
    </row>
    <row r="2689" spans="29:32" x14ac:dyDescent="0.25">
      <c r="AC2689" s="113">
        <f t="shared" si="154"/>
        <v>47243</v>
      </c>
      <c r="AD2689" s="114">
        <f t="shared" si="155"/>
        <v>1.55566E-2</v>
      </c>
      <c r="AF2689" s="115"/>
    </row>
    <row r="2690" spans="29:32" x14ac:dyDescent="0.25">
      <c r="AC2690" s="113">
        <f t="shared" si="154"/>
        <v>47244</v>
      </c>
      <c r="AD2690" s="114">
        <f t="shared" si="155"/>
        <v>1.55566E-2</v>
      </c>
      <c r="AF2690" s="115"/>
    </row>
    <row r="2691" spans="29:32" x14ac:dyDescent="0.25">
      <c r="AC2691" s="113">
        <f t="shared" si="154"/>
        <v>47245</v>
      </c>
      <c r="AD2691" s="114">
        <f t="shared" si="155"/>
        <v>1.55566E-2</v>
      </c>
      <c r="AF2691" s="115"/>
    </row>
    <row r="2692" spans="29:32" x14ac:dyDescent="0.25">
      <c r="AC2692" s="113">
        <f t="shared" si="154"/>
        <v>47246</v>
      </c>
      <c r="AD2692" s="114">
        <f t="shared" si="155"/>
        <v>1.55566E-2</v>
      </c>
      <c r="AF2692" s="115"/>
    </row>
    <row r="2693" spans="29:32" x14ac:dyDescent="0.25">
      <c r="AC2693" s="113">
        <f t="shared" si="154"/>
        <v>47247</v>
      </c>
      <c r="AD2693" s="114">
        <f t="shared" si="155"/>
        <v>1.55566E-2</v>
      </c>
      <c r="AF2693" s="115"/>
    </row>
    <row r="2694" spans="29:32" x14ac:dyDescent="0.25">
      <c r="AC2694" s="113">
        <f t="shared" si="154"/>
        <v>47248</v>
      </c>
      <c r="AD2694" s="114">
        <f t="shared" si="155"/>
        <v>1.55566E-2</v>
      </c>
      <c r="AF2694" s="115"/>
    </row>
    <row r="2695" spans="29:32" x14ac:dyDescent="0.25">
      <c r="AC2695" s="113">
        <f t="shared" si="154"/>
        <v>47249</v>
      </c>
      <c r="AD2695" s="114">
        <f t="shared" si="155"/>
        <v>1.55566E-2</v>
      </c>
      <c r="AF2695" s="115"/>
    </row>
    <row r="2696" spans="29:32" x14ac:dyDescent="0.25">
      <c r="AC2696" s="113">
        <f t="shared" ref="AC2696:AC2759" si="156">AC2695+1</f>
        <v>47250</v>
      </c>
      <c r="AD2696" s="114">
        <f t="shared" ref="AD2696:AD2759" si="157">_xlfn.IFNA(VLOOKUP(AC2696,J:K,2,FALSE)/100,AD2695)</f>
        <v>1.55566E-2</v>
      </c>
      <c r="AF2696" s="115"/>
    </row>
    <row r="2697" spans="29:32" x14ac:dyDescent="0.25">
      <c r="AC2697" s="113">
        <f t="shared" si="156"/>
        <v>47251</v>
      </c>
      <c r="AD2697" s="114">
        <f t="shared" si="157"/>
        <v>1.55566E-2</v>
      </c>
      <c r="AF2697" s="115"/>
    </row>
    <row r="2698" spans="29:32" x14ac:dyDescent="0.25">
      <c r="AC2698" s="113">
        <f t="shared" si="156"/>
        <v>47252</v>
      </c>
      <c r="AD2698" s="114">
        <f t="shared" si="157"/>
        <v>1.55566E-2</v>
      </c>
      <c r="AF2698" s="115"/>
    </row>
    <row r="2699" spans="29:32" x14ac:dyDescent="0.25">
      <c r="AC2699" s="113">
        <f t="shared" si="156"/>
        <v>47253</v>
      </c>
      <c r="AD2699" s="114">
        <f t="shared" si="157"/>
        <v>1.55566E-2</v>
      </c>
      <c r="AF2699" s="115"/>
    </row>
    <row r="2700" spans="29:32" x14ac:dyDescent="0.25">
      <c r="AC2700" s="113">
        <f t="shared" si="156"/>
        <v>47254</v>
      </c>
      <c r="AD2700" s="114">
        <f t="shared" si="157"/>
        <v>1.55566E-2</v>
      </c>
      <c r="AF2700" s="115"/>
    </row>
    <row r="2701" spans="29:32" x14ac:dyDescent="0.25">
      <c r="AC2701" s="113">
        <f t="shared" si="156"/>
        <v>47255</v>
      </c>
      <c r="AD2701" s="114">
        <f t="shared" si="157"/>
        <v>1.55566E-2</v>
      </c>
      <c r="AF2701" s="115"/>
    </row>
    <row r="2702" spans="29:32" x14ac:dyDescent="0.25">
      <c r="AC2702" s="113">
        <f t="shared" si="156"/>
        <v>47256</v>
      </c>
      <c r="AD2702" s="114">
        <f t="shared" si="157"/>
        <v>1.55566E-2</v>
      </c>
      <c r="AF2702" s="115"/>
    </row>
    <row r="2703" spans="29:32" x14ac:dyDescent="0.25">
      <c r="AC2703" s="113">
        <f t="shared" si="156"/>
        <v>47257</v>
      </c>
      <c r="AD2703" s="114">
        <f t="shared" si="157"/>
        <v>1.55566E-2</v>
      </c>
      <c r="AF2703" s="115"/>
    </row>
    <row r="2704" spans="29:32" x14ac:dyDescent="0.25">
      <c r="AC2704" s="113">
        <f t="shared" si="156"/>
        <v>47258</v>
      </c>
      <c r="AD2704" s="114">
        <f t="shared" si="157"/>
        <v>1.55566E-2</v>
      </c>
      <c r="AF2704" s="115"/>
    </row>
    <row r="2705" spans="29:32" x14ac:dyDescent="0.25">
      <c r="AC2705" s="113">
        <f t="shared" si="156"/>
        <v>47259</v>
      </c>
      <c r="AD2705" s="114">
        <f t="shared" si="157"/>
        <v>1.55566E-2</v>
      </c>
      <c r="AF2705" s="115"/>
    </row>
    <row r="2706" spans="29:32" x14ac:dyDescent="0.25">
      <c r="AC2706" s="113">
        <f t="shared" si="156"/>
        <v>47260</v>
      </c>
      <c r="AD2706" s="114">
        <f t="shared" si="157"/>
        <v>1.55566E-2</v>
      </c>
      <c r="AF2706" s="115"/>
    </row>
    <row r="2707" spans="29:32" x14ac:dyDescent="0.25">
      <c r="AC2707" s="113">
        <f t="shared" si="156"/>
        <v>47261</v>
      </c>
      <c r="AD2707" s="114">
        <f t="shared" si="157"/>
        <v>1.55566E-2</v>
      </c>
      <c r="AF2707" s="115"/>
    </row>
    <row r="2708" spans="29:32" x14ac:dyDescent="0.25">
      <c r="AC2708" s="113">
        <f t="shared" si="156"/>
        <v>47262</v>
      </c>
      <c r="AD2708" s="114">
        <f t="shared" si="157"/>
        <v>1.55566E-2</v>
      </c>
      <c r="AF2708" s="115"/>
    </row>
    <row r="2709" spans="29:32" x14ac:dyDescent="0.25">
      <c r="AC2709" s="113">
        <f t="shared" si="156"/>
        <v>47263</v>
      </c>
      <c r="AD2709" s="114">
        <f t="shared" si="157"/>
        <v>1.5556199999999999E-2</v>
      </c>
      <c r="AF2709" s="115"/>
    </row>
    <row r="2710" spans="29:32" x14ac:dyDescent="0.25">
      <c r="AC2710" s="113">
        <f t="shared" si="156"/>
        <v>47264</v>
      </c>
      <c r="AD2710" s="114">
        <f t="shared" si="157"/>
        <v>1.5556199999999999E-2</v>
      </c>
      <c r="AF2710" s="115"/>
    </row>
    <row r="2711" spans="29:32" x14ac:dyDescent="0.25">
      <c r="AC2711" s="113">
        <f t="shared" si="156"/>
        <v>47265</v>
      </c>
      <c r="AD2711" s="114">
        <f t="shared" si="157"/>
        <v>1.5556199999999999E-2</v>
      </c>
      <c r="AF2711" s="115"/>
    </row>
    <row r="2712" spans="29:32" x14ac:dyDescent="0.25">
      <c r="AC2712" s="113">
        <f t="shared" si="156"/>
        <v>47266</v>
      </c>
      <c r="AD2712" s="114">
        <f t="shared" si="157"/>
        <v>1.5556199999999999E-2</v>
      </c>
      <c r="AF2712" s="115"/>
    </row>
    <row r="2713" spans="29:32" x14ac:dyDescent="0.25">
      <c r="AC2713" s="113">
        <f t="shared" si="156"/>
        <v>47267</v>
      </c>
      <c r="AD2713" s="114">
        <f t="shared" si="157"/>
        <v>1.5556199999999999E-2</v>
      </c>
      <c r="AF2713" s="115"/>
    </row>
    <row r="2714" spans="29:32" x14ac:dyDescent="0.25">
      <c r="AC2714" s="113">
        <f t="shared" si="156"/>
        <v>47268</v>
      </c>
      <c r="AD2714" s="114">
        <f t="shared" si="157"/>
        <v>1.5556199999999999E-2</v>
      </c>
      <c r="AF2714" s="115"/>
    </row>
    <row r="2715" spans="29:32" x14ac:dyDescent="0.25">
      <c r="AC2715" s="113">
        <f t="shared" si="156"/>
        <v>47269</v>
      </c>
      <c r="AD2715" s="114">
        <f t="shared" si="157"/>
        <v>1.5556199999999999E-2</v>
      </c>
      <c r="AF2715" s="115"/>
    </row>
    <row r="2716" spans="29:32" x14ac:dyDescent="0.25">
      <c r="AC2716" s="113">
        <f t="shared" si="156"/>
        <v>47270</v>
      </c>
      <c r="AD2716" s="114">
        <f t="shared" si="157"/>
        <v>1.5556199999999999E-2</v>
      </c>
      <c r="AF2716" s="115"/>
    </row>
    <row r="2717" spans="29:32" x14ac:dyDescent="0.25">
      <c r="AC2717" s="113">
        <f t="shared" si="156"/>
        <v>47271</v>
      </c>
      <c r="AD2717" s="114">
        <f t="shared" si="157"/>
        <v>1.5556199999999999E-2</v>
      </c>
      <c r="AF2717" s="115"/>
    </row>
    <row r="2718" spans="29:32" x14ac:dyDescent="0.25">
      <c r="AC2718" s="113">
        <f t="shared" si="156"/>
        <v>47272</v>
      </c>
      <c r="AD2718" s="114">
        <f t="shared" si="157"/>
        <v>1.5556199999999999E-2</v>
      </c>
      <c r="AF2718" s="115"/>
    </row>
    <row r="2719" spans="29:32" x14ac:dyDescent="0.25">
      <c r="AC2719" s="113">
        <f t="shared" si="156"/>
        <v>47273</v>
      </c>
      <c r="AD2719" s="114">
        <f t="shared" si="157"/>
        <v>1.5556199999999999E-2</v>
      </c>
      <c r="AF2719" s="115"/>
    </row>
    <row r="2720" spans="29:32" x14ac:dyDescent="0.25">
      <c r="AC2720" s="113">
        <f t="shared" si="156"/>
        <v>47274</v>
      </c>
      <c r="AD2720" s="114">
        <f t="shared" si="157"/>
        <v>1.5556199999999999E-2</v>
      </c>
      <c r="AF2720" s="115"/>
    </row>
    <row r="2721" spans="29:32" x14ac:dyDescent="0.25">
      <c r="AC2721" s="113">
        <f t="shared" si="156"/>
        <v>47275</v>
      </c>
      <c r="AD2721" s="114">
        <f t="shared" si="157"/>
        <v>1.5556199999999999E-2</v>
      </c>
      <c r="AF2721" s="115"/>
    </row>
    <row r="2722" spans="29:32" x14ac:dyDescent="0.25">
      <c r="AC2722" s="113">
        <f t="shared" si="156"/>
        <v>47276</v>
      </c>
      <c r="AD2722" s="114">
        <f t="shared" si="157"/>
        <v>1.5556199999999999E-2</v>
      </c>
      <c r="AF2722" s="115"/>
    </row>
    <row r="2723" spans="29:32" x14ac:dyDescent="0.25">
      <c r="AC2723" s="113">
        <f t="shared" si="156"/>
        <v>47277</v>
      </c>
      <c r="AD2723" s="114">
        <f t="shared" si="157"/>
        <v>1.5556199999999999E-2</v>
      </c>
      <c r="AF2723" s="115"/>
    </row>
    <row r="2724" spans="29:32" x14ac:dyDescent="0.25">
      <c r="AC2724" s="113">
        <f t="shared" si="156"/>
        <v>47278</v>
      </c>
      <c r="AD2724" s="114">
        <f t="shared" si="157"/>
        <v>1.5556199999999999E-2</v>
      </c>
      <c r="AF2724" s="115"/>
    </row>
    <row r="2725" spans="29:32" x14ac:dyDescent="0.25">
      <c r="AC2725" s="113">
        <f t="shared" si="156"/>
        <v>47279</v>
      </c>
      <c r="AD2725" s="114">
        <f t="shared" si="157"/>
        <v>1.5556199999999999E-2</v>
      </c>
      <c r="AF2725" s="115"/>
    </row>
    <row r="2726" spans="29:32" x14ac:dyDescent="0.25">
      <c r="AC2726" s="113">
        <f t="shared" si="156"/>
        <v>47280</v>
      </c>
      <c r="AD2726" s="114">
        <f t="shared" si="157"/>
        <v>1.5556199999999999E-2</v>
      </c>
      <c r="AF2726" s="115"/>
    </row>
    <row r="2727" spans="29:32" x14ac:dyDescent="0.25">
      <c r="AC2727" s="113">
        <f t="shared" si="156"/>
        <v>47281</v>
      </c>
      <c r="AD2727" s="114">
        <f t="shared" si="157"/>
        <v>1.5556199999999999E-2</v>
      </c>
      <c r="AF2727" s="115"/>
    </row>
    <row r="2728" spans="29:32" x14ac:dyDescent="0.25">
      <c r="AC2728" s="113">
        <f t="shared" si="156"/>
        <v>47282</v>
      </c>
      <c r="AD2728" s="114">
        <f t="shared" si="157"/>
        <v>1.5556199999999999E-2</v>
      </c>
      <c r="AF2728" s="115"/>
    </row>
    <row r="2729" spans="29:32" x14ac:dyDescent="0.25">
      <c r="AC2729" s="113">
        <f t="shared" si="156"/>
        <v>47283</v>
      </c>
      <c r="AD2729" s="114">
        <f t="shared" si="157"/>
        <v>1.5556199999999999E-2</v>
      </c>
      <c r="AF2729" s="115"/>
    </row>
    <row r="2730" spans="29:32" x14ac:dyDescent="0.25">
      <c r="AC2730" s="113">
        <f t="shared" si="156"/>
        <v>47284</v>
      </c>
      <c r="AD2730" s="114">
        <f t="shared" si="157"/>
        <v>1.5556199999999999E-2</v>
      </c>
      <c r="AF2730" s="115"/>
    </row>
    <row r="2731" spans="29:32" x14ac:dyDescent="0.25">
      <c r="AC2731" s="113">
        <f t="shared" si="156"/>
        <v>47285</v>
      </c>
      <c r="AD2731" s="114">
        <f t="shared" si="157"/>
        <v>1.5556199999999999E-2</v>
      </c>
      <c r="AF2731" s="115"/>
    </row>
    <row r="2732" spans="29:32" x14ac:dyDescent="0.25">
      <c r="AC2732" s="113">
        <f t="shared" si="156"/>
        <v>47286</v>
      </c>
      <c r="AD2732" s="114">
        <f t="shared" si="157"/>
        <v>1.5556199999999999E-2</v>
      </c>
      <c r="AF2732" s="115"/>
    </row>
    <row r="2733" spans="29:32" x14ac:dyDescent="0.25">
      <c r="AC2733" s="113">
        <f t="shared" si="156"/>
        <v>47287</v>
      </c>
      <c r="AD2733" s="114">
        <f t="shared" si="157"/>
        <v>1.5556199999999999E-2</v>
      </c>
      <c r="AF2733" s="115"/>
    </row>
    <row r="2734" spans="29:32" x14ac:dyDescent="0.25">
      <c r="AC2734" s="113">
        <f t="shared" si="156"/>
        <v>47288</v>
      </c>
      <c r="AD2734" s="114">
        <f t="shared" si="157"/>
        <v>1.5556199999999999E-2</v>
      </c>
      <c r="AF2734" s="115"/>
    </row>
    <row r="2735" spans="29:32" x14ac:dyDescent="0.25">
      <c r="AC2735" s="113">
        <f t="shared" si="156"/>
        <v>47289</v>
      </c>
      <c r="AD2735" s="114">
        <f t="shared" si="157"/>
        <v>1.5556199999999999E-2</v>
      </c>
      <c r="AF2735" s="115"/>
    </row>
    <row r="2736" spans="29:32" x14ac:dyDescent="0.25">
      <c r="AC2736" s="113">
        <f t="shared" si="156"/>
        <v>47290</v>
      </c>
      <c r="AD2736" s="114">
        <f t="shared" si="157"/>
        <v>1.5556199999999999E-2</v>
      </c>
      <c r="AF2736" s="115"/>
    </row>
    <row r="2737" spans="29:32" x14ac:dyDescent="0.25">
      <c r="AC2737" s="113">
        <f t="shared" si="156"/>
        <v>47291</v>
      </c>
      <c r="AD2737" s="114">
        <f t="shared" si="157"/>
        <v>1.5556199999999999E-2</v>
      </c>
      <c r="AF2737" s="115"/>
    </row>
    <row r="2738" spans="29:32" x14ac:dyDescent="0.25">
      <c r="AC2738" s="113">
        <f t="shared" si="156"/>
        <v>47292</v>
      </c>
      <c r="AD2738" s="114">
        <f t="shared" si="157"/>
        <v>1.5556199999999999E-2</v>
      </c>
      <c r="AF2738" s="115"/>
    </row>
    <row r="2739" spans="29:32" x14ac:dyDescent="0.25">
      <c r="AC2739" s="113">
        <f t="shared" si="156"/>
        <v>47293</v>
      </c>
      <c r="AD2739" s="114">
        <f t="shared" si="157"/>
        <v>1.5556199999999999E-2</v>
      </c>
      <c r="AF2739" s="115"/>
    </row>
    <row r="2740" spans="29:32" x14ac:dyDescent="0.25">
      <c r="AC2740" s="113">
        <f t="shared" si="156"/>
        <v>47294</v>
      </c>
      <c r="AD2740" s="114">
        <f t="shared" si="157"/>
        <v>1.5556199999999999E-2</v>
      </c>
      <c r="AF2740" s="115"/>
    </row>
    <row r="2741" spans="29:32" x14ac:dyDescent="0.25">
      <c r="AC2741" s="113">
        <f t="shared" si="156"/>
        <v>47295</v>
      </c>
      <c r="AD2741" s="114">
        <f t="shared" si="157"/>
        <v>1.5556199999999999E-2</v>
      </c>
      <c r="AF2741" s="115"/>
    </row>
    <row r="2742" spans="29:32" x14ac:dyDescent="0.25">
      <c r="AC2742" s="113">
        <f t="shared" si="156"/>
        <v>47296</v>
      </c>
      <c r="AD2742" s="114">
        <f t="shared" si="157"/>
        <v>1.55566E-2</v>
      </c>
      <c r="AF2742" s="115"/>
    </row>
    <row r="2743" spans="29:32" x14ac:dyDescent="0.25">
      <c r="AC2743" s="113">
        <f t="shared" si="156"/>
        <v>47297</v>
      </c>
      <c r="AD2743" s="114">
        <f t="shared" si="157"/>
        <v>1.55566E-2</v>
      </c>
      <c r="AF2743" s="115"/>
    </row>
    <row r="2744" spans="29:32" x14ac:dyDescent="0.25">
      <c r="AC2744" s="113">
        <f t="shared" si="156"/>
        <v>47298</v>
      </c>
      <c r="AD2744" s="114">
        <f t="shared" si="157"/>
        <v>1.55566E-2</v>
      </c>
      <c r="AF2744" s="115"/>
    </row>
    <row r="2745" spans="29:32" x14ac:dyDescent="0.25">
      <c r="AC2745" s="113">
        <f t="shared" si="156"/>
        <v>47299</v>
      </c>
      <c r="AD2745" s="114">
        <f t="shared" si="157"/>
        <v>1.55566E-2</v>
      </c>
      <c r="AF2745" s="115"/>
    </row>
    <row r="2746" spans="29:32" x14ac:dyDescent="0.25">
      <c r="AC2746" s="113">
        <f t="shared" si="156"/>
        <v>47300</v>
      </c>
      <c r="AD2746" s="114">
        <f t="shared" si="157"/>
        <v>1.55566E-2</v>
      </c>
      <c r="AF2746" s="115"/>
    </row>
    <row r="2747" spans="29:32" x14ac:dyDescent="0.25">
      <c r="AC2747" s="113">
        <f t="shared" si="156"/>
        <v>47301</v>
      </c>
      <c r="AD2747" s="114">
        <f t="shared" si="157"/>
        <v>1.55566E-2</v>
      </c>
      <c r="AF2747" s="115"/>
    </row>
    <row r="2748" spans="29:32" x14ac:dyDescent="0.25">
      <c r="AC2748" s="113">
        <f t="shared" si="156"/>
        <v>47302</v>
      </c>
      <c r="AD2748" s="114">
        <f t="shared" si="157"/>
        <v>1.55566E-2</v>
      </c>
      <c r="AF2748" s="115"/>
    </row>
    <row r="2749" spans="29:32" x14ac:dyDescent="0.25">
      <c r="AC2749" s="113">
        <f t="shared" si="156"/>
        <v>47303</v>
      </c>
      <c r="AD2749" s="114">
        <f t="shared" si="157"/>
        <v>1.55566E-2</v>
      </c>
      <c r="AF2749" s="115"/>
    </row>
    <row r="2750" spans="29:32" x14ac:dyDescent="0.25">
      <c r="AC2750" s="113">
        <f t="shared" si="156"/>
        <v>47304</v>
      </c>
      <c r="AD2750" s="114">
        <f t="shared" si="157"/>
        <v>1.55566E-2</v>
      </c>
      <c r="AF2750" s="115"/>
    </row>
    <row r="2751" spans="29:32" x14ac:dyDescent="0.25">
      <c r="AC2751" s="113">
        <f t="shared" si="156"/>
        <v>47305</v>
      </c>
      <c r="AD2751" s="114">
        <f t="shared" si="157"/>
        <v>1.55566E-2</v>
      </c>
      <c r="AF2751" s="115"/>
    </row>
    <row r="2752" spans="29:32" x14ac:dyDescent="0.25">
      <c r="AC2752" s="113">
        <f t="shared" si="156"/>
        <v>47306</v>
      </c>
      <c r="AD2752" s="114">
        <f t="shared" si="157"/>
        <v>1.55566E-2</v>
      </c>
      <c r="AF2752" s="115"/>
    </row>
    <row r="2753" spans="29:32" x14ac:dyDescent="0.25">
      <c r="AC2753" s="113">
        <f t="shared" si="156"/>
        <v>47307</v>
      </c>
      <c r="AD2753" s="114">
        <f t="shared" si="157"/>
        <v>1.55566E-2</v>
      </c>
      <c r="AF2753" s="115"/>
    </row>
    <row r="2754" spans="29:32" x14ac:dyDescent="0.25">
      <c r="AC2754" s="113">
        <f t="shared" si="156"/>
        <v>47308</v>
      </c>
      <c r="AD2754" s="114">
        <f t="shared" si="157"/>
        <v>1.55566E-2</v>
      </c>
      <c r="AF2754" s="115"/>
    </row>
    <row r="2755" spans="29:32" x14ac:dyDescent="0.25">
      <c r="AC2755" s="113">
        <f t="shared" si="156"/>
        <v>47309</v>
      </c>
      <c r="AD2755" s="114">
        <f t="shared" si="157"/>
        <v>1.55566E-2</v>
      </c>
      <c r="AF2755" s="115"/>
    </row>
    <row r="2756" spans="29:32" x14ac:dyDescent="0.25">
      <c r="AC2756" s="113">
        <f t="shared" si="156"/>
        <v>47310</v>
      </c>
      <c r="AD2756" s="114">
        <f t="shared" si="157"/>
        <v>1.55566E-2</v>
      </c>
      <c r="AF2756" s="115"/>
    </row>
    <row r="2757" spans="29:32" x14ac:dyDescent="0.25">
      <c r="AC2757" s="113">
        <f t="shared" si="156"/>
        <v>47311</v>
      </c>
      <c r="AD2757" s="114">
        <f t="shared" si="157"/>
        <v>1.55566E-2</v>
      </c>
      <c r="AF2757" s="115"/>
    </row>
    <row r="2758" spans="29:32" x14ac:dyDescent="0.25">
      <c r="AC2758" s="113">
        <f t="shared" si="156"/>
        <v>47312</v>
      </c>
      <c r="AD2758" s="114">
        <f t="shared" si="157"/>
        <v>1.55566E-2</v>
      </c>
      <c r="AF2758" s="115"/>
    </row>
    <row r="2759" spans="29:32" x14ac:dyDescent="0.25">
      <c r="AC2759" s="113">
        <f t="shared" si="156"/>
        <v>47313</v>
      </c>
      <c r="AD2759" s="114">
        <f t="shared" si="157"/>
        <v>1.55566E-2</v>
      </c>
      <c r="AF2759" s="115"/>
    </row>
    <row r="2760" spans="29:32" x14ac:dyDescent="0.25">
      <c r="AC2760" s="113">
        <f t="shared" ref="AC2760:AC2823" si="158">AC2759+1</f>
        <v>47314</v>
      </c>
      <c r="AD2760" s="114">
        <f t="shared" ref="AD2760:AD2823" si="159">_xlfn.IFNA(VLOOKUP(AC2760,J:K,2,FALSE)/100,AD2759)</f>
        <v>1.55566E-2</v>
      </c>
      <c r="AF2760" s="115"/>
    </row>
    <row r="2761" spans="29:32" x14ac:dyDescent="0.25">
      <c r="AC2761" s="113">
        <f t="shared" si="158"/>
        <v>47315</v>
      </c>
      <c r="AD2761" s="114">
        <f t="shared" si="159"/>
        <v>1.55566E-2</v>
      </c>
      <c r="AF2761" s="115"/>
    </row>
    <row r="2762" spans="29:32" x14ac:dyDescent="0.25">
      <c r="AC2762" s="113">
        <f t="shared" si="158"/>
        <v>47316</v>
      </c>
      <c r="AD2762" s="114">
        <f t="shared" si="159"/>
        <v>1.55566E-2</v>
      </c>
      <c r="AF2762" s="115"/>
    </row>
    <row r="2763" spans="29:32" x14ac:dyDescent="0.25">
      <c r="AC2763" s="113">
        <f t="shared" si="158"/>
        <v>47317</v>
      </c>
      <c r="AD2763" s="114">
        <f t="shared" si="159"/>
        <v>1.55566E-2</v>
      </c>
      <c r="AF2763" s="115"/>
    </row>
    <row r="2764" spans="29:32" x14ac:dyDescent="0.25">
      <c r="AC2764" s="113">
        <f t="shared" si="158"/>
        <v>47318</v>
      </c>
      <c r="AD2764" s="114">
        <f t="shared" si="159"/>
        <v>1.55566E-2</v>
      </c>
      <c r="AF2764" s="115"/>
    </row>
    <row r="2765" spans="29:32" x14ac:dyDescent="0.25">
      <c r="AC2765" s="113">
        <f t="shared" si="158"/>
        <v>47319</v>
      </c>
      <c r="AD2765" s="114">
        <f t="shared" si="159"/>
        <v>1.55566E-2</v>
      </c>
      <c r="AF2765" s="115"/>
    </row>
    <row r="2766" spans="29:32" x14ac:dyDescent="0.25">
      <c r="AC2766" s="113">
        <f t="shared" si="158"/>
        <v>47320</v>
      </c>
      <c r="AD2766" s="114">
        <f t="shared" si="159"/>
        <v>1.55566E-2</v>
      </c>
      <c r="AF2766" s="115"/>
    </row>
    <row r="2767" spans="29:32" x14ac:dyDescent="0.25">
      <c r="AC2767" s="113">
        <f t="shared" si="158"/>
        <v>47321</v>
      </c>
      <c r="AD2767" s="114">
        <f t="shared" si="159"/>
        <v>1.55566E-2</v>
      </c>
      <c r="AF2767" s="115"/>
    </row>
    <row r="2768" spans="29:32" x14ac:dyDescent="0.25">
      <c r="AC2768" s="113">
        <f t="shared" si="158"/>
        <v>47322</v>
      </c>
      <c r="AD2768" s="114">
        <f t="shared" si="159"/>
        <v>1.55566E-2</v>
      </c>
      <c r="AF2768" s="115"/>
    </row>
    <row r="2769" spans="29:32" x14ac:dyDescent="0.25">
      <c r="AC2769" s="113">
        <f t="shared" si="158"/>
        <v>47323</v>
      </c>
      <c r="AD2769" s="114">
        <f t="shared" si="159"/>
        <v>1.55566E-2</v>
      </c>
      <c r="AF2769" s="115"/>
    </row>
    <row r="2770" spans="29:32" x14ac:dyDescent="0.25">
      <c r="AC2770" s="113">
        <f t="shared" si="158"/>
        <v>47324</v>
      </c>
      <c r="AD2770" s="114">
        <f t="shared" si="159"/>
        <v>1.55566E-2</v>
      </c>
      <c r="AF2770" s="115"/>
    </row>
    <row r="2771" spans="29:32" x14ac:dyDescent="0.25">
      <c r="AC2771" s="113">
        <f t="shared" si="158"/>
        <v>47325</v>
      </c>
      <c r="AD2771" s="114">
        <f t="shared" si="159"/>
        <v>1.55566E-2</v>
      </c>
      <c r="AF2771" s="115"/>
    </row>
    <row r="2772" spans="29:32" x14ac:dyDescent="0.25">
      <c r="AC2772" s="113">
        <f t="shared" si="158"/>
        <v>47326</v>
      </c>
      <c r="AD2772" s="114">
        <f t="shared" si="159"/>
        <v>1.55566E-2</v>
      </c>
      <c r="AF2772" s="115"/>
    </row>
    <row r="2773" spans="29:32" x14ac:dyDescent="0.25">
      <c r="AC2773" s="113">
        <f t="shared" si="158"/>
        <v>47327</v>
      </c>
      <c r="AD2773" s="114">
        <f t="shared" si="159"/>
        <v>1.55566E-2</v>
      </c>
      <c r="AF2773" s="115"/>
    </row>
    <row r="2774" spans="29:32" x14ac:dyDescent="0.25">
      <c r="AC2774" s="113">
        <f t="shared" si="158"/>
        <v>47328</v>
      </c>
      <c r="AD2774" s="114">
        <f t="shared" si="159"/>
        <v>1.55566E-2</v>
      </c>
      <c r="AF2774" s="115"/>
    </row>
    <row r="2775" spans="29:32" x14ac:dyDescent="0.25">
      <c r="AC2775" s="113">
        <f t="shared" si="158"/>
        <v>47329</v>
      </c>
      <c r="AD2775" s="114">
        <f t="shared" si="159"/>
        <v>1.55566E-2</v>
      </c>
      <c r="AF2775" s="115"/>
    </row>
    <row r="2776" spans="29:32" x14ac:dyDescent="0.25">
      <c r="AC2776" s="113">
        <f t="shared" si="158"/>
        <v>47330</v>
      </c>
      <c r="AD2776" s="114">
        <f t="shared" si="159"/>
        <v>1.55566E-2</v>
      </c>
      <c r="AF2776" s="115"/>
    </row>
    <row r="2777" spans="29:32" x14ac:dyDescent="0.25">
      <c r="AC2777" s="113">
        <f t="shared" si="158"/>
        <v>47331</v>
      </c>
      <c r="AD2777" s="114">
        <f t="shared" si="159"/>
        <v>1.55566E-2</v>
      </c>
      <c r="AF2777" s="115"/>
    </row>
    <row r="2778" spans="29:32" x14ac:dyDescent="0.25">
      <c r="AC2778" s="113">
        <f t="shared" si="158"/>
        <v>47332</v>
      </c>
      <c r="AD2778" s="114">
        <f t="shared" si="159"/>
        <v>1.55566E-2</v>
      </c>
      <c r="AF2778" s="115"/>
    </row>
    <row r="2779" spans="29:32" x14ac:dyDescent="0.25">
      <c r="AC2779" s="113">
        <f t="shared" si="158"/>
        <v>47333</v>
      </c>
      <c r="AD2779" s="114">
        <f t="shared" si="159"/>
        <v>1.55566E-2</v>
      </c>
      <c r="AF2779" s="115"/>
    </row>
    <row r="2780" spans="29:32" x14ac:dyDescent="0.25">
      <c r="AC2780" s="113">
        <f t="shared" si="158"/>
        <v>47334</v>
      </c>
      <c r="AD2780" s="114">
        <f t="shared" si="159"/>
        <v>1.55566E-2</v>
      </c>
      <c r="AF2780" s="115"/>
    </row>
    <row r="2781" spans="29:32" x14ac:dyDescent="0.25">
      <c r="AC2781" s="113">
        <f t="shared" si="158"/>
        <v>47335</v>
      </c>
      <c r="AD2781" s="114">
        <f t="shared" si="159"/>
        <v>1.55566E-2</v>
      </c>
      <c r="AF2781" s="115"/>
    </row>
    <row r="2782" spans="29:32" x14ac:dyDescent="0.25">
      <c r="AC2782" s="113">
        <f t="shared" si="158"/>
        <v>47336</v>
      </c>
      <c r="AD2782" s="114">
        <f t="shared" si="159"/>
        <v>1.55566E-2</v>
      </c>
      <c r="AF2782" s="115"/>
    </row>
    <row r="2783" spans="29:32" x14ac:dyDescent="0.25">
      <c r="AC2783" s="113">
        <f t="shared" si="158"/>
        <v>47337</v>
      </c>
      <c r="AD2783" s="114">
        <f t="shared" si="159"/>
        <v>1.55566E-2</v>
      </c>
      <c r="AF2783" s="115"/>
    </row>
    <row r="2784" spans="29:32" x14ac:dyDescent="0.25">
      <c r="AC2784" s="113">
        <f t="shared" si="158"/>
        <v>47338</v>
      </c>
      <c r="AD2784" s="114">
        <f t="shared" si="159"/>
        <v>1.55566E-2</v>
      </c>
      <c r="AF2784" s="115"/>
    </row>
    <row r="2785" spans="29:32" x14ac:dyDescent="0.25">
      <c r="AC2785" s="113">
        <f t="shared" si="158"/>
        <v>47339</v>
      </c>
      <c r="AD2785" s="114">
        <f t="shared" si="159"/>
        <v>1.55566E-2</v>
      </c>
      <c r="AF2785" s="115"/>
    </row>
    <row r="2786" spans="29:32" x14ac:dyDescent="0.25">
      <c r="AC2786" s="113">
        <f t="shared" si="158"/>
        <v>47340</v>
      </c>
      <c r="AD2786" s="114">
        <f t="shared" si="159"/>
        <v>1.55566E-2</v>
      </c>
      <c r="AF2786" s="115"/>
    </row>
    <row r="2787" spans="29:32" x14ac:dyDescent="0.25">
      <c r="AC2787" s="113">
        <f t="shared" si="158"/>
        <v>47341</v>
      </c>
      <c r="AD2787" s="114">
        <f t="shared" si="159"/>
        <v>1.55566E-2</v>
      </c>
      <c r="AF2787" s="115"/>
    </row>
    <row r="2788" spans="29:32" x14ac:dyDescent="0.25">
      <c r="AC2788" s="113">
        <f t="shared" si="158"/>
        <v>47342</v>
      </c>
      <c r="AD2788" s="114">
        <f t="shared" si="159"/>
        <v>1.55566E-2</v>
      </c>
      <c r="AF2788" s="115"/>
    </row>
    <row r="2789" spans="29:32" x14ac:dyDescent="0.25">
      <c r="AC2789" s="113">
        <f t="shared" si="158"/>
        <v>47343</v>
      </c>
      <c r="AD2789" s="114">
        <f t="shared" si="159"/>
        <v>1.55566E-2</v>
      </c>
      <c r="AF2789" s="115"/>
    </row>
    <row r="2790" spans="29:32" x14ac:dyDescent="0.25">
      <c r="AC2790" s="113">
        <f t="shared" si="158"/>
        <v>47344</v>
      </c>
      <c r="AD2790" s="114">
        <f t="shared" si="159"/>
        <v>1.55566E-2</v>
      </c>
      <c r="AF2790" s="115"/>
    </row>
    <row r="2791" spans="29:32" x14ac:dyDescent="0.25">
      <c r="AC2791" s="113">
        <f t="shared" si="158"/>
        <v>47345</v>
      </c>
      <c r="AD2791" s="114">
        <f t="shared" si="159"/>
        <v>1.55566E-2</v>
      </c>
      <c r="AF2791" s="115"/>
    </row>
    <row r="2792" spans="29:32" x14ac:dyDescent="0.25">
      <c r="AC2792" s="113">
        <f t="shared" si="158"/>
        <v>47346</v>
      </c>
      <c r="AD2792" s="114">
        <f t="shared" si="159"/>
        <v>1.55566E-2</v>
      </c>
      <c r="AF2792" s="115"/>
    </row>
    <row r="2793" spans="29:32" x14ac:dyDescent="0.25">
      <c r="AC2793" s="113">
        <f t="shared" si="158"/>
        <v>47347</v>
      </c>
      <c r="AD2793" s="114">
        <f t="shared" si="159"/>
        <v>1.55566E-2</v>
      </c>
      <c r="AF2793" s="115"/>
    </row>
    <row r="2794" spans="29:32" x14ac:dyDescent="0.25">
      <c r="AC2794" s="113">
        <f t="shared" si="158"/>
        <v>47348</v>
      </c>
      <c r="AD2794" s="114">
        <f t="shared" si="159"/>
        <v>1.55566E-2</v>
      </c>
      <c r="AF2794" s="115"/>
    </row>
    <row r="2795" spans="29:32" x14ac:dyDescent="0.25">
      <c r="AC2795" s="113">
        <f t="shared" si="158"/>
        <v>47349</v>
      </c>
      <c r="AD2795" s="114">
        <f t="shared" si="159"/>
        <v>1.55566E-2</v>
      </c>
      <c r="AF2795" s="115"/>
    </row>
    <row r="2796" spans="29:32" x14ac:dyDescent="0.25">
      <c r="AC2796" s="113">
        <f t="shared" si="158"/>
        <v>47350</v>
      </c>
      <c r="AD2796" s="114">
        <f t="shared" si="159"/>
        <v>1.55566E-2</v>
      </c>
      <c r="AF2796" s="115"/>
    </row>
    <row r="2797" spans="29:32" x14ac:dyDescent="0.25">
      <c r="AC2797" s="113">
        <f t="shared" si="158"/>
        <v>47351</v>
      </c>
      <c r="AD2797" s="114">
        <f t="shared" si="159"/>
        <v>1.55566E-2</v>
      </c>
      <c r="AF2797" s="115"/>
    </row>
    <row r="2798" spans="29:32" x14ac:dyDescent="0.25">
      <c r="AC2798" s="113">
        <f t="shared" si="158"/>
        <v>47352</v>
      </c>
      <c r="AD2798" s="114">
        <f t="shared" si="159"/>
        <v>1.55566E-2</v>
      </c>
      <c r="AF2798" s="115"/>
    </row>
    <row r="2799" spans="29:32" x14ac:dyDescent="0.25">
      <c r="AC2799" s="113">
        <f t="shared" si="158"/>
        <v>47353</v>
      </c>
      <c r="AD2799" s="114">
        <f t="shared" si="159"/>
        <v>1.55566E-2</v>
      </c>
      <c r="AF2799" s="115"/>
    </row>
    <row r="2800" spans="29:32" x14ac:dyDescent="0.25">
      <c r="AC2800" s="113">
        <f t="shared" si="158"/>
        <v>47354</v>
      </c>
      <c r="AD2800" s="114">
        <f t="shared" si="159"/>
        <v>1.55566E-2</v>
      </c>
      <c r="AF2800" s="115"/>
    </row>
    <row r="2801" spans="29:32" x14ac:dyDescent="0.25">
      <c r="AC2801" s="113">
        <f t="shared" si="158"/>
        <v>47355</v>
      </c>
      <c r="AD2801" s="114">
        <f t="shared" si="159"/>
        <v>1.55566E-2</v>
      </c>
      <c r="AF2801" s="115"/>
    </row>
    <row r="2802" spans="29:32" x14ac:dyDescent="0.25">
      <c r="AC2802" s="113">
        <f t="shared" si="158"/>
        <v>47356</v>
      </c>
      <c r="AD2802" s="114">
        <f t="shared" si="159"/>
        <v>1.55566E-2</v>
      </c>
      <c r="AF2802" s="115"/>
    </row>
    <row r="2803" spans="29:32" x14ac:dyDescent="0.25">
      <c r="AC2803" s="113">
        <f t="shared" si="158"/>
        <v>47357</v>
      </c>
      <c r="AD2803" s="114">
        <f t="shared" si="159"/>
        <v>1.55566E-2</v>
      </c>
      <c r="AF2803" s="115"/>
    </row>
    <row r="2804" spans="29:32" x14ac:dyDescent="0.25">
      <c r="AC2804" s="113">
        <f t="shared" si="158"/>
        <v>47358</v>
      </c>
      <c r="AD2804" s="114">
        <f t="shared" si="159"/>
        <v>1.5555900000000001E-2</v>
      </c>
      <c r="AF2804" s="115"/>
    </row>
    <row r="2805" spans="29:32" x14ac:dyDescent="0.25">
      <c r="AC2805" s="113">
        <f t="shared" si="158"/>
        <v>47359</v>
      </c>
      <c r="AD2805" s="114">
        <f t="shared" si="159"/>
        <v>1.5555900000000001E-2</v>
      </c>
      <c r="AF2805" s="115"/>
    </row>
    <row r="2806" spans="29:32" x14ac:dyDescent="0.25">
      <c r="AC2806" s="113">
        <f t="shared" si="158"/>
        <v>47360</v>
      </c>
      <c r="AD2806" s="114">
        <f t="shared" si="159"/>
        <v>1.5555900000000001E-2</v>
      </c>
      <c r="AF2806" s="115"/>
    </row>
    <row r="2807" spans="29:32" x14ac:dyDescent="0.25">
      <c r="AC2807" s="113">
        <f t="shared" si="158"/>
        <v>47361</v>
      </c>
      <c r="AD2807" s="114">
        <f t="shared" si="159"/>
        <v>1.5555900000000001E-2</v>
      </c>
      <c r="AF2807" s="115"/>
    </row>
    <row r="2808" spans="29:32" x14ac:dyDescent="0.25">
      <c r="AC2808" s="113">
        <f t="shared" si="158"/>
        <v>47362</v>
      </c>
      <c r="AD2808" s="114">
        <f t="shared" si="159"/>
        <v>1.5555900000000001E-2</v>
      </c>
      <c r="AF2808" s="115"/>
    </row>
    <row r="2809" spans="29:32" x14ac:dyDescent="0.25">
      <c r="AC2809" s="113">
        <f t="shared" si="158"/>
        <v>47363</v>
      </c>
      <c r="AD2809" s="114">
        <f t="shared" si="159"/>
        <v>1.5555900000000001E-2</v>
      </c>
      <c r="AF2809" s="115"/>
    </row>
    <row r="2810" spans="29:32" x14ac:dyDescent="0.25">
      <c r="AC2810" s="113">
        <f t="shared" si="158"/>
        <v>47364</v>
      </c>
      <c r="AD2810" s="114">
        <f t="shared" si="159"/>
        <v>1.5555900000000001E-2</v>
      </c>
      <c r="AF2810" s="115"/>
    </row>
    <row r="2811" spans="29:32" x14ac:dyDescent="0.25">
      <c r="AC2811" s="113">
        <f t="shared" si="158"/>
        <v>47365</v>
      </c>
      <c r="AD2811" s="114">
        <f t="shared" si="159"/>
        <v>1.5555900000000001E-2</v>
      </c>
      <c r="AF2811" s="115"/>
    </row>
    <row r="2812" spans="29:32" x14ac:dyDescent="0.25">
      <c r="AC2812" s="113">
        <f t="shared" si="158"/>
        <v>47366</v>
      </c>
      <c r="AD2812" s="114">
        <f t="shared" si="159"/>
        <v>1.5555900000000001E-2</v>
      </c>
      <c r="AF2812" s="115"/>
    </row>
    <row r="2813" spans="29:32" x14ac:dyDescent="0.25">
      <c r="AC2813" s="113">
        <f t="shared" si="158"/>
        <v>47367</v>
      </c>
      <c r="AD2813" s="114">
        <f t="shared" si="159"/>
        <v>1.5555900000000001E-2</v>
      </c>
      <c r="AF2813" s="115"/>
    </row>
    <row r="2814" spans="29:32" x14ac:dyDescent="0.25">
      <c r="AC2814" s="113">
        <f t="shared" si="158"/>
        <v>47368</v>
      </c>
      <c r="AD2814" s="114">
        <f t="shared" si="159"/>
        <v>1.5555900000000001E-2</v>
      </c>
      <c r="AF2814" s="115"/>
    </row>
    <row r="2815" spans="29:32" x14ac:dyDescent="0.25">
      <c r="AC2815" s="113">
        <f t="shared" si="158"/>
        <v>47369</v>
      </c>
      <c r="AD2815" s="114">
        <f t="shared" si="159"/>
        <v>1.5555900000000001E-2</v>
      </c>
      <c r="AF2815" s="115"/>
    </row>
    <row r="2816" spans="29:32" x14ac:dyDescent="0.25">
      <c r="AC2816" s="113">
        <f t="shared" si="158"/>
        <v>47370</v>
      </c>
      <c r="AD2816" s="114">
        <f t="shared" si="159"/>
        <v>1.5555900000000001E-2</v>
      </c>
      <c r="AF2816" s="115"/>
    </row>
    <row r="2817" spans="29:32" x14ac:dyDescent="0.25">
      <c r="AC2817" s="113">
        <f t="shared" si="158"/>
        <v>47371</v>
      </c>
      <c r="AD2817" s="114">
        <f t="shared" si="159"/>
        <v>1.5555900000000001E-2</v>
      </c>
      <c r="AF2817" s="115"/>
    </row>
    <row r="2818" spans="29:32" x14ac:dyDescent="0.25">
      <c r="AC2818" s="113">
        <f t="shared" si="158"/>
        <v>47372</v>
      </c>
      <c r="AD2818" s="114">
        <f t="shared" si="159"/>
        <v>1.5555900000000001E-2</v>
      </c>
      <c r="AF2818" s="115"/>
    </row>
    <row r="2819" spans="29:32" x14ac:dyDescent="0.25">
      <c r="AC2819" s="113">
        <f t="shared" si="158"/>
        <v>47373</v>
      </c>
      <c r="AD2819" s="114">
        <f t="shared" si="159"/>
        <v>1.5555900000000001E-2</v>
      </c>
      <c r="AF2819" s="115"/>
    </row>
    <row r="2820" spans="29:32" x14ac:dyDescent="0.25">
      <c r="AC2820" s="113">
        <f t="shared" si="158"/>
        <v>47374</v>
      </c>
      <c r="AD2820" s="114">
        <f t="shared" si="159"/>
        <v>1.5555900000000001E-2</v>
      </c>
      <c r="AF2820" s="115"/>
    </row>
    <row r="2821" spans="29:32" x14ac:dyDescent="0.25">
      <c r="AC2821" s="113">
        <f t="shared" si="158"/>
        <v>47375</v>
      </c>
      <c r="AD2821" s="114">
        <f t="shared" si="159"/>
        <v>1.5555900000000001E-2</v>
      </c>
      <c r="AF2821" s="115"/>
    </row>
    <row r="2822" spans="29:32" x14ac:dyDescent="0.25">
      <c r="AC2822" s="113">
        <f t="shared" si="158"/>
        <v>47376</v>
      </c>
      <c r="AD2822" s="114">
        <f t="shared" si="159"/>
        <v>1.5555900000000001E-2</v>
      </c>
      <c r="AF2822" s="115"/>
    </row>
    <row r="2823" spans="29:32" x14ac:dyDescent="0.25">
      <c r="AC2823" s="113">
        <f t="shared" si="158"/>
        <v>47377</v>
      </c>
      <c r="AD2823" s="114">
        <f t="shared" si="159"/>
        <v>1.5555900000000001E-2</v>
      </c>
      <c r="AF2823" s="115"/>
    </row>
    <row r="2824" spans="29:32" x14ac:dyDescent="0.25">
      <c r="AC2824" s="113">
        <f t="shared" ref="AC2824:AC2887" si="160">AC2823+1</f>
        <v>47378</v>
      </c>
      <c r="AD2824" s="114">
        <f t="shared" ref="AD2824:AD2887" si="161">_xlfn.IFNA(VLOOKUP(AC2824,J:K,2,FALSE)/100,AD2823)</f>
        <v>1.5555900000000001E-2</v>
      </c>
      <c r="AF2824" s="115"/>
    </row>
    <row r="2825" spans="29:32" x14ac:dyDescent="0.25">
      <c r="AC2825" s="113">
        <f t="shared" si="160"/>
        <v>47379</v>
      </c>
      <c r="AD2825" s="114">
        <f t="shared" si="161"/>
        <v>1.5555900000000001E-2</v>
      </c>
      <c r="AF2825" s="115"/>
    </row>
    <row r="2826" spans="29:32" x14ac:dyDescent="0.25">
      <c r="AC2826" s="113">
        <f t="shared" si="160"/>
        <v>47380</v>
      </c>
      <c r="AD2826" s="114">
        <f t="shared" si="161"/>
        <v>1.5555900000000001E-2</v>
      </c>
      <c r="AF2826" s="115"/>
    </row>
    <row r="2827" spans="29:32" x14ac:dyDescent="0.25">
      <c r="AC2827" s="113">
        <f t="shared" si="160"/>
        <v>47381</v>
      </c>
      <c r="AD2827" s="114">
        <f t="shared" si="161"/>
        <v>1.5555900000000001E-2</v>
      </c>
      <c r="AF2827" s="115"/>
    </row>
    <row r="2828" spans="29:32" x14ac:dyDescent="0.25">
      <c r="AC2828" s="113">
        <f t="shared" si="160"/>
        <v>47382</v>
      </c>
      <c r="AD2828" s="114">
        <f t="shared" si="161"/>
        <v>1.5555900000000001E-2</v>
      </c>
      <c r="AF2828" s="115"/>
    </row>
    <row r="2829" spans="29:32" x14ac:dyDescent="0.25">
      <c r="AC2829" s="113">
        <f t="shared" si="160"/>
        <v>47383</v>
      </c>
      <c r="AD2829" s="114">
        <f t="shared" si="161"/>
        <v>1.5555900000000001E-2</v>
      </c>
      <c r="AF2829" s="115"/>
    </row>
    <row r="2830" spans="29:32" x14ac:dyDescent="0.25">
      <c r="AC2830" s="113">
        <f t="shared" si="160"/>
        <v>47384</v>
      </c>
      <c r="AD2830" s="114">
        <f t="shared" si="161"/>
        <v>1.5555900000000001E-2</v>
      </c>
      <c r="AF2830" s="115"/>
    </row>
    <row r="2831" spans="29:32" x14ac:dyDescent="0.25">
      <c r="AC2831" s="113">
        <f t="shared" si="160"/>
        <v>47385</v>
      </c>
      <c r="AD2831" s="114">
        <f t="shared" si="161"/>
        <v>1.5555900000000001E-2</v>
      </c>
      <c r="AF2831" s="115"/>
    </row>
    <row r="2832" spans="29:32" x14ac:dyDescent="0.25">
      <c r="AC2832" s="113">
        <f t="shared" si="160"/>
        <v>47386</v>
      </c>
      <c r="AD2832" s="114">
        <f t="shared" si="161"/>
        <v>1.5555900000000001E-2</v>
      </c>
      <c r="AF2832" s="115"/>
    </row>
    <row r="2833" spans="29:32" x14ac:dyDescent="0.25">
      <c r="AC2833" s="113">
        <f t="shared" si="160"/>
        <v>47387</v>
      </c>
      <c r="AD2833" s="114">
        <f t="shared" si="161"/>
        <v>1.55566E-2</v>
      </c>
      <c r="AF2833" s="115"/>
    </row>
    <row r="2834" spans="29:32" x14ac:dyDescent="0.25">
      <c r="AC2834" s="113">
        <f t="shared" si="160"/>
        <v>47388</v>
      </c>
      <c r="AD2834" s="114">
        <f t="shared" si="161"/>
        <v>1.55566E-2</v>
      </c>
      <c r="AF2834" s="115"/>
    </row>
    <row r="2835" spans="29:32" x14ac:dyDescent="0.25">
      <c r="AC2835" s="113">
        <f t="shared" si="160"/>
        <v>47389</v>
      </c>
      <c r="AD2835" s="114">
        <f t="shared" si="161"/>
        <v>1.55566E-2</v>
      </c>
      <c r="AF2835" s="115"/>
    </row>
    <row r="2836" spans="29:32" x14ac:dyDescent="0.25">
      <c r="AC2836" s="113">
        <f t="shared" si="160"/>
        <v>47390</v>
      </c>
      <c r="AD2836" s="114">
        <f t="shared" si="161"/>
        <v>1.55566E-2</v>
      </c>
      <c r="AF2836" s="115"/>
    </row>
    <row r="2837" spans="29:32" x14ac:dyDescent="0.25">
      <c r="AC2837" s="113">
        <f t="shared" si="160"/>
        <v>47391</v>
      </c>
      <c r="AD2837" s="114">
        <f t="shared" si="161"/>
        <v>1.55566E-2</v>
      </c>
      <c r="AF2837" s="115"/>
    </row>
    <row r="2838" spans="29:32" x14ac:dyDescent="0.25">
      <c r="AC2838" s="113">
        <f t="shared" si="160"/>
        <v>47392</v>
      </c>
      <c r="AD2838" s="114">
        <f t="shared" si="161"/>
        <v>1.55566E-2</v>
      </c>
      <c r="AF2838" s="115"/>
    </row>
    <row r="2839" spans="29:32" x14ac:dyDescent="0.25">
      <c r="AC2839" s="113">
        <f t="shared" si="160"/>
        <v>47393</v>
      </c>
      <c r="AD2839" s="114">
        <f t="shared" si="161"/>
        <v>1.55566E-2</v>
      </c>
      <c r="AF2839" s="115"/>
    </row>
    <row r="2840" spans="29:32" x14ac:dyDescent="0.25">
      <c r="AC2840" s="113">
        <f t="shared" si="160"/>
        <v>47394</v>
      </c>
      <c r="AD2840" s="114">
        <f t="shared" si="161"/>
        <v>1.55566E-2</v>
      </c>
      <c r="AF2840" s="115"/>
    </row>
    <row r="2841" spans="29:32" x14ac:dyDescent="0.25">
      <c r="AC2841" s="113">
        <f t="shared" si="160"/>
        <v>47395</v>
      </c>
      <c r="AD2841" s="114">
        <f t="shared" si="161"/>
        <v>1.55566E-2</v>
      </c>
      <c r="AF2841" s="115"/>
    </row>
    <row r="2842" spans="29:32" x14ac:dyDescent="0.25">
      <c r="AC2842" s="113">
        <f t="shared" si="160"/>
        <v>47396</v>
      </c>
      <c r="AD2842" s="114">
        <f t="shared" si="161"/>
        <v>1.55566E-2</v>
      </c>
      <c r="AF2842" s="115"/>
    </row>
    <row r="2843" spans="29:32" x14ac:dyDescent="0.25">
      <c r="AC2843" s="113">
        <f t="shared" si="160"/>
        <v>47397</v>
      </c>
      <c r="AD2843" s="114">
        <f t="shared" si="161"/>
        <v>1.55566E-2</v>
      </c>
      <c r="AF2843" s="115"/>
    </row>
    <row r="2844" spans="29:32" x14ac:dyDescent="0.25">
      <c r="AC2844" s="113">
        <f t="shared" si="160"/>
        <v>47398</v>
      </c>
      <c r="AD2844" s="114">
        <f t="shared" si="161"/>
        <v>1.55566E-2</v>
      </c>
      <c r="AF2844" s="115"/>
    </row>
    <row r="2845" spans="29:32" x14ac:dyDescent="0.25">
      <c r="AC2845" s="113">
        <f t="shared" si="160"/>
        <v>47399</v>
      </c>
      <c r="AD2845" s="114">
        <f t="shared" si="161"/>
        <v>1.55566E-2</v>
      </c>
      <c r="AF2845" s="115"/>
    </row>
    <row r="2846" spans="29:32" x14ac:dyDescent="0.25">
      <c r="AC2846" s="113">
        <f t="shared" si="160"/>
        <v>47400</v>
      </c>
      <c r="AD2846" s="114">
        <f t="shared" si="161"/>
        <v>1.55566E-2</v>
      </c>
      <c r="AF2846" s="115"/>
    </row>
    <row r="2847" spans="29:32" x14ac:dyDescent="0.25">
      <c r="AC2847" s="113">
        <f t="shared" si="160"/>
        <v>47401</v>
      </c>
      <c r="AD2847" s="114">
        <f t="shared" si="161"/>
        <v>1.55566E-2</v>
      </c>
      <c r="AF2847" s="115"/>
    </row>
    <row r="2848" spans="29:32" x14ac:dyDescent="0.25">
      <c r="AC2848" s="113">
        <f t="shared" si="160"/>
        <v>47402</v>
      </c>
      <c r="AD2848" s="114">
        <f t="shared" si="161"/>
        <v>1.55566E-2</v>
      </c>
      <c r="AF2848" s="115"/>
    </row>
    <row r="2849" spans="29:32" x14ac:dyDescent="0.25">
      <c r="AC2849" s="113">
        <f t="shared" si="160"/>
        <v>47403</v>
      </c>
      <c r="AD2849" s="114">
        <f t="shared" si="161"/>
        <v>1.55566E-2</v>
      </c>
      <c r="AF2849" s="115"/>
    </row>
    <row r="2850" spans="29:32" x14ac:dyDescent="0.25">
      <c r="AC2850" s="113">
        <f t="shared" si="160"/>
        <v>47404</v>
      </c>
      <c r="AD2850" s="114">
        <f t="shared" si="161"/>
        <v>1.55566E-2</v>
      </c>
      <c r="AF2850" s="115"/>
    </row>
    <row r="2851" spans="29:32" x14ac:dyDescent="0.25">
      <c r="AC2851" s="113">
        <f t="shared" si="160"/>
        <v>47405</v>
      </c>
      <c r="AD2851" s="114">
        <f t="shared" si="161"/>
        <v>1.55566E-2</v>
      </c>
      <c r="AF2851" s="115"/>
    </row>
    <row r="2852" spans="29:32" x14ac:dyDescent="0.25">
      <c r="AC2852" s="113">
        <f t="shared" si="160"/>
        <v>47406</v>
      </c>
      <c r="AD2852" s="114">
        <f t="shared" si="161"/>
        <v>1.55566E-2</v>
      </c>
      <c r="AF2852" s="115"/>
    </row>
    <row r="2853" spans="29:32" x14ac:dyDescent="0.25">
      <c r="AC2853" s="113">
        <f t="shared" si="160"/>
        <v>47407</v>
      </c>
      <c r="AD2853" s="114">
        <f t="shared" si="161"/>
        <v>1.55566E-2</v>
      </c>
      <c r="AF2853" s="115"/>
    </row>
    <row r="2854" spans="29:32" x14ac:dyDescent="0.25">
      <c r="AC2854" s="113">
        <f t="shared" si="160"/>
        <v>47408</v>
      </c>
      <c r="AD2854" s="114">
        <f t="shared" si="161"/>
        <v>1.55566E-2</v>
      </c>
      <c r="AF2854" s="115"/>
    </row>
    <row r="2855" spans="29:32" x14ac:dyDescent="0.25">
      <c r="AC2855" s="113">
        <f t="shared" si="160"/>
        <v>47409</v>
      </c>
      <c r="AD2855" s="114">
        <f t="shared" si="161"/>
        <v>1.55566E-2</v>
      </c>
      <c r="AF2855" s="115"/>
    </row>
    <row r="2856" spans="29:32" x14ac:dyDescent="0.25">
      <c r="AC2856" s="113">
        <f t="shared" si="160"/>
        <v>47410</v>
      </c>
      <c r="AD2856" s="114">
        <f t="shared" si="161"/>
        <v>1.55566E-2</v>
      </c>
      <c r="AF2856" s="115"/>
    </row>
    <row r="2857" spans="29:32" x14ac:dyDescent="0.25">
      <c r="AC2857" s="113">
        <f t="shared" si="160"/>
        <v>47411</v>
      </c>
      <c r="AD2857" s="114">
        <f t="shared" si="161"/>
        <v>1.55566E-2</v>
      </c>
      <c r="AF2857" s="115"/>
    </row>
    <row r="2858" spans="29:32" x14ac:dyDescent="0.25">
      <c r="AC2858" s="113">
        <f t="shared" si="160"/>
        <v>47412</v>
      </c>
      <c r="AD2858" s="114">
        <f t="shared" si="161"/>
        <v>1.55566E-2</v>
      </c>
      <c r="AF2858" s="115"/>
    </row>
    <row r="2859" spans="29:32" x14ac:dyDescent="0.25">
      <c r="AC2859" s="113">
        <f t="shared" si="160"/>
        <v>47413</v>
      </c>
      <c r="AD2859" s="114">
        <f t="shared" si="161"/>
        <v>1.55566E-2</v>
      </c>
      <c r="AF2859" s="115"/>
    </row>
    <row r="2860" spans="29:32" x14ac:dyDescent="0.25">
      <c r="AC2860" s="113">
        <f t="shared" si="160"/>
        <v>47414</v>
      </c>
      <c r="AD2860" s="114">
        <f t="shared" si="161"/>
        <v>1.55566E-2</v>
      </c>
      <c r="AF2860" s="115"/>
    </row>
    <row r="2861" spans="29:32" x14ac:dyDescent="0.25">
      <c r="AC2861" s="113">
        <f t="shared" si="160"/>
        <v>47415</v>
      </c>
      <c r="AD2861" s="114">
        <f t="shared" si="161"/>
        <v>1.55566E-2</v>
      </c>
      <c r="AF2861" s="115"/>
    </row>
    <row r="2862" spans="29:32" x14ac:dyDescent="0.25">
      <c r="AC2862" s="113">
        <f t="shared" si="160"/>
        <v>47416</v>
      </c>
      <c r="AD2862" s="114">
        <f t="shared" si="161"/>
        <v>1.55566E-2</v>
      </c>
      <c r="AF2862" s="115"/>
    </row>
    <row r="2863" spans="29:32" x14ac:dyDescent="0.25">
      <c r="AC2863" s="113">
        <f t="shared" si="160"/>
        <v>47417</v>
      </c>
      <c r="AD2863" s="114">
        <f t="shared" si="161"/>
        <v>1.55566E-2</v>
      </c>
      <c r="AF2863" s="115"/>
    </row>
    <row r="2864" spans="29:32" x14ac:dyDescent="0.25">
      <c r="AC2864" s="113">
        <f t="shared" si="160"/>
        <v>47418</v>
      </c>
      <c r="AD2864" s="114">
        <f t="shared" si="161"/>
        <v>1.55566E-2</v>
      </c>
      <c r="AF2864" s="115"/>
    </row>
    <row r="2865" spans="29:32" x14ac:dyDescent="0.25">
      <c r="AC2865" s="113">
        <f t="shared" si="160"/>
        <v>47419</v>
      </c>
      <c r="AD2865" s="114">
        <f t="shared" si="161"/>
        <v>1.55566E-2</v>
      </c>
      <c r="AF2865" s="115"/>
    </row>
    <row r="2866" spans="29:32" x14ac:dyDescent="0.25">
      <c r="AC2866" s="113">
        <f t="shared" si="160"/>
        <v>47420</v>
      </c>
      <c r="AD2866" s="114">
        <f t="shared" si="161"/>
        <v>1.55566E-2</v>
      </c>
      <c r="AF2866" s="115"/>
    </row>
    <row r="2867" spans="29:32" x14ac:dyDescent="0.25">
      <c r="AC2867" s="113">
        <f t="shared" si="160"/>
        <v>47421</v>
      </c>
      <c r="AD2867" s="114">
        <f t="shared" si="161"/>
        <v>1.55566E-2</v>
      </c>
      <c r="AF2867" s="115"/>
    </row>
    <row r="2868" spans="29:32" x14ac:dyDescent="0.25">
      <c r="AC2868" s="113">
        <f t="shared" si="160"/>
        <v>47422</v>
      </c>
      <c r="AD2868" s="114">
        <f t="shared" si="161"/>
        <v>1.55566E-2</v>
      </c>
      <c r="AF2868" s="115"/>
    </row>
    <row r="2869" spans="29:32" x14ac:dyDescent="0.25">
      <c r="AC2869" s="113">
        <f t="shared" si="160"/>
        <v>47423</v>
      </c>
      <c r="AD2869" s="114">
        <f t="shared" si="161"/>
        <v>1.55566E-2</v>
      </c>
      <c r="AF2869" s="115"/>
    </row>
    <row r="2870" spans="29:32" x14ac:dyDescent="0.25">
      <c r="AC2870" s="113">
        <f t="shared" si="160"/>
        <v>47424</v>
      </c>
      <c r="AD2870" s="114">
        <f t="shared" si="161"/>
        <v>1.55566E-2</v>
      </c>
      <c r="AF2870" s="115"/>
    </row>
    <row r="2871" spans="29:32" x14ac:dyDescent="0.25">
      <c r="AC2871" s="113">
        <f t="shared" si="160"/>
        <v>47425</v>
      </c>
      <c r="AD2871" s="114">
        <f t="shared" si="161"/>
        <v>1.55566E-2</v>
      </c>
      <c r="AF2871" s="115"/>
    </row>
    <row r="2872" spans="29:32" x14ac:dyDescent="0.25">
      <c r="AC2872" s="113">
        <f t="shared" si="160"/>
        <v>47426</v>
      </c>
      <c r="AD2872" s="114">
        <f t="shared" si="161"/>
        <v>1.55566E-2</v>
      </c>
      <c r="AF2872" s="115"/>
    </row>
    <row r="2873" spans="29:32" x14ac:dyDescent="0.25">
      <c r="AC2873" s="113">
        <f t="shared" si="160"/>
        <v>47427</v>
      </c>
      <c r="AD2873" s="114">
        <f t="shared" si="161"/>
        <v>1.55566E-2</v>
      </c>
      <c r="AF2873" s="115"/>
    </row>
    <row r="2874" spans="29:32" x14ac:dyDescent="0.25">
      <c r="AC2874" s="113">
        <f t="shared" si="160"/>
        <v>47428</v>
      </c>
      <c r="AD2874" s="114">
        <f t="shared" si="161"/>
        <v>1.55566E-2</v>
      </c>
      <c r="AF2874" s="115"/>
    </row>
    <row r="2875" spans="29:32" x14ac:dyDescent="0.25">
      <c r="AC2875" s="113">
        <f t="shared" si="160"/>
        <v>47429</v>
      </c>
      <c r="AD2875" s="114">
        <f t="shared" si="161"/>
        <v>1.55566E-2</v>
      </c>
      <c r="AF2875" s="115"/>
    </row>
    <row r="2876" spans="29:32" x14ac:dyDescent="0.25">
      <c r="AC2876" s="113">
        <f t="shared" si="160"/>
        <v>47430</v>
      </c>
      <c r="AD2876" s="114">
        <f t="shared" si="161"/>
        <v>1.55566E-2</v>
      </c>
      <c r="AF2876" s="115"/>
    </row>
    <row r="2877" spans="29:32" x14ac:dyDescent="0.25">
      <c r="AC2877" s="113">
        <f t="shared" si="160"/>
        <v>47431</v>
      </c>
      <c r="AD2877" s="114">
        <f t="shared" si="161"/>
        <v>1.55566E-2</v>
      </c>
      <c r="AF2877" s="115"/>
    </row>
    <row r="2878" spans="29:32" x14ac:dyDescent="0.25">
      <c r="AC2878" s="113">
        <f t="shared" si="160"/>
        <v>47432</v>
      </c>
      <c r="AD2878" s="114">
        <f t="shared" si="161"/>
        <v>1.55566E-2</v>
      </c>
      <c r="AF2878" s="115"/>
    </row>
    <row r="2879" spans="29:32" x14ac:dyDescent="0.25">
      <c r="AC2879" s="113">
        <f t="shared" si="160"/>
        <v>47433</v>
      </c>
      <c r="AD2879" s="114">
        <f t="shared" si="161"/>
        <v>1.55566E-2</v>
      </c>
      <c r="AF2879" s="115"/>
    </row>
    <row r="2880" spans="29:32" x14ac:dyDescent="0.25">
      <c r="AC2880" s="113">
        <f t="shared" si="160"/>
        <v>47434</v>
      </c>
      <c r="AD2880" s="114">
        <f t="shared" si="161"/>
        <v>1.55566E-2</v>
      </c>
      <c r="AF2880" s="115"/>
    </row>
    <row r="2881" spans="29:32" x14ac:dyDescent="0.25">
      <c r="AC2881" s="113">
        <f t="shared" si="160"/>
        <v>47435</v>
      </c>
      <c r="AD2881" s="114">
        <f t="shared" si="161"/>
        <v>1.55566E-2</v>
      </c>
      <c r="AF2881" s="115"/>
    </row>
    <row r="2882" spans="29:32" x14ac:dyDescent="0.25">
      <c r="AC2882" s="113">
        <f t="shared" si="160"/>
        <v>47436</v>
      </c>
      <c r="AD2882" s="114">
        <f t="shared" si="161"/>
        <v>1.55566E-2</v>
      </c>
      <c r="AF2882" s="115"/>
    </row>
    <row r="2883" spans="29:32" x14ac:dyDescent="0.25">
      <c r="AC2883" s="113">
        <f t="shared" si="160"/>
        <v>47437</v>
      </c>
      <c r="AD2883" s="114">
        <f t="shared" si="161"/>
        <v>1.55566E-2</v>
      </c>
      <c r="AF2883" s="115"/>
    </row>
    <row r="2884" spans="29:32" x14ac:dyDescent="0.25">
      <c r="AC2884" s="113">
        <f t="shared" si="160"/>
        <v>47438</v>
      </c>
      <c r="AD2884" s="114">
        <f t="shared" si="161"/>
        <v>1.55566E-2</v>
      </c>
      <c r="AF2884" s="115"/>
    </row>
    <row r="2885" spans="29:32" x14ac:dyDescent="0.25">
      <c r="AC2885" s="113">
        <f t="shared" si="160"/>
        <v>47439</v>
      </c>
      <c r="AD2885" s="114">
        <f t="shared" si="161"/>
        <v>1.55566E-2</v>
      </c>
      <c r="AF2885" s="115"/>
    </row>
    <row r="2886" spans="29:32" x14ac:dyDescent="0.25">
      <c r="AC2886" s="113">
        <f t="shared" si="160"/>
        <v>47440</v>
      </c>
      <c r="AD2886" s="114">
        <f t="shared" si="161"/>
        <v>1.55566E-2</v>
      </c>
      <c r="AF2886" s="115"/>
    </row>
    <row r="2887" spans="29:32" x14ac:dyDescent="0.25">
      <c r="AC2887" s="113">
        <f t="shared" si="160"/>
        <v>47441</v>
      </c>
      <c r="AD2887" s="114">
        <f t="shared" si="161"/>
        <v>1.55566E-2</v>
      </c>
      <c r="AF2887" s="115"/>
    </row>
    <row r="2888" spans="29:32" x14ac:dyDescent="0.25">
      <c r="AC2888" s="113">
        <f t="shared" ref="AC2888:AC2951" si="162">AC2887+1</f>
        <v>47442</v>
      </c>
      <c r="AD2888" s="114">
        <f t="shared" ref="AD2888:AD2951" si="163">_xlfn.IFNA(VLOOKUP(AC2888,J:K,2,FALSE)/100,AD2887)</f>
        <v>1.55566E-2</v>
      </c>
      <c r="AF2888" s="115"/>
    </row>
    <row r="2889" spans="29:32" x14ac:dyDescent="0.25">
      <c r="AC2889" s="113">
        <f t="shared" si="162"/>
        <v>47443</v>
      </c>
      <c r="AD2889" s="114">
        <f t="shared" si="163"/>
        <v>1.55566E-2</v>
      </c>
      <c r="AF2889" s="115"/>
    </row>
    <row r="2890" spans="29:32" x14ac:dyDescent="0.25">
      <c r="AC2890" s="113">
        <f t="shared" si="162"/>
        <v>47444</v>
      </c>
      <c r="AD2890" s="114">
        <f t="shared" si="163"/>
        <v>1.55566E-2</v>
      </c>
      <c r="AF2890" s="115"/>
    </row>
    <row r="2891" spans="29:32" x14ac:dyDescent="0.25">
      <c r="AC2891" s="113">
        <f t="shared" si="162"/>
        <v>47445</v>
      </c>
      <c r="AD2891" s="114">
        <f t="shared" si="163"/>
        <v>1.55566E-2</v>
      </c>
      <c r="AF2891" s="115"/>
    </row>
    <row r="2892" spans="29:32" x14ac:dyDescent="0.25">
      <c r="AC2892" s="113">
        <f t="shared" si="162"/>
        <v>47446</v>
      </c>
      <c r="AD2892" s="114">
        <f t="shared" si="163"/>
        <v>1.55566E-2</v>
      </c>
      <c r="AF2892" s="115"/>
    </row>
    <row r="2893" spans="29:32" x14ac:dyDescent="0.25">
      <c r="AC2893" s="113">
        <f t="shared" si="162"/>
        <v>47447</v>
      </c>
      <c r="AD2893" s="114">
        <f t="shared" si="163"/>
        <v>1.55566E-2</v>
      </c>
      <c r="AF2893" s="115"/>
    </row>
    <row r="2894" spans="29:32" x14ac:dyDescent="0.25">
      <c r="AC2894" s="113">
        <f t="shared" si="162"/>
        <v>47448</v>
      </c>
      <c r="AD2894" s="114">
        <f t="shared" si="163"/>
        <v>1.55566E-2</v>
      </c>
      <c r="AF2894" s="115"/>
    </row>
    <row r="2895" spans="29:32" x14ac:dyDescent="0.25">
      <c r="AC2895" s="113">
        <f t="shared" si="162"/>
        <v>47449</v>
      </c>
      <c r="AD2895" s="114">
        <f t="shared" si="163"/>
        <v>1.55566E-2</v>
      </c>
      <c r="AF2895" s="115"/>
    </row>
    <row r="2896" spans="29:32" x14ac:dyDescent="0.25">
      <c r="AC2896" s="113">
        <f t="shared" si="162"/>
        <v>47450</v>
      </c>
      <c r="AD2896" s="114">
        <f t="shared" si="163"/>
        <v>1.55566E-2</v>
      </c>
      <c r="AF2896" s="115"/>
    </row>
    <row r="2897" spans="29:32" x14ac:dyDescent="0.25">
      <c r="AC2897" s="113">
        <f t="shared" si="162"/>
        <v>47451</v>
      </c>
      <c r="AD2897" s="114">
        <f t="shared" si="163"/>
        <v>1.55566E-2</v>
      </c>
      <c r="AF2897" s="115"/>
    </row>
    <row r="2898" spans="29:32" x14ac:dyDescent="0.25">
      <c r="AC2898" s="113">
        <f t="shared" si="162"/>
        <v>47452</v>
      </c>
      <c r="AD2898" s="114">
        <f t="shared" si="163"/>
        <v>1.55566E-2</v>
      </c>
      <c r="AF2898" s="115"/>
    </row>
    <row r="2899" spans="29:32" x14ac:dyDescent="0.25">
      <c r="AC2899" s="113">
        <f t="shared" si="162"/>
        <v>47453</v>
      </c>
      <c r="AD2899" s="114">
        <f t="shared" si="163"/>
        <v>1.55566E-2</v>
      </c>
      <c r="AF2899" s="115"/>
    </row>
    <row r="2900" spans="29:32" x14ac:dyDescent="0.25">
      <c r="AC2900" s="113">
        <f t="shared" si="162"/>
        <v>47454</v>
      </c>
      <c r="AD2900" s="114">
        <f t="shared" si="163"/>
        <v>1.55566E-2</v>
      </c>
      <c r="AF2900" s="115"/>
    </row>
    <row r="2901" spans="29:32" x14ac:dyDescent="0.25">
      <c r="AC2901" s="113">
        <f t="shared" si="162"/>
        <v>47455</v>
      </c>
      <c r="AD2901" s="114">
        <f t="shared" si="163"/>
        <v>1.55566E-2</v>
      </c>
      <c r="AF2901" s="115"/>
    </row>
    <row r="2902" spans="29:32" x14ac:dyDescent="0.25">
      <c r="AC2902" s="113">
        <f t="shared" si="162"/>
        <v>47456</v>
      </c>
      <c r="AD2902" s="114">
        <f t="shared" si="163"/>
        <v>1.55566E-2</v>
      </c>
      <c r="AF2902" s="115"/>
    </row>
    <row r="2903" spans="29:32" x14ac:dyDescent="0.25">
      <c r="AC2903" s="113">
        <f t="shared" si="162"/>
        <v>47457</v>
      </c>
      <c r="AD2903" s="114">
        <f t="shared" si="163"/>
        <v>1.55566E-2</v>
      </c>
      <c r="AF2903" s="115"/>
    </row>
    <row r="2904" spans="29:32" x14ac:dyDescent="0.25">
      <c r="AC2904" s="113">
        <f t="shared" si="162"/>
        <v>47458</v>
      </c>
      <c r="AD2904" s="114">
        <f t="shared" si="163"/>
        <v>1.55566E-2</v>
      </c>
      <c r="AF2904" s="115"/>
    </row>
    <row r="2905" spans="29:32" x14ac:dyDescent="0.25">
      <c r="AC2905" s="113">
        <f t="shared" si="162"/>
        <v>47459</v>
      </c>
      <c r="AD2905" s="114">
        <f t="shared" si="163"/>
        <v>1.55566E-2</v>
      </c>
      <c r="AF2905" s="115"/>
    </row>
    <row r="2906" spans="29:32" x14ac:dyDescent="0.25">
      <c r="AC2906" s="113">
        <f t="shared" si="162"/>
        <v>47460</v>
      </c>
      <c r="AD2906" s="114">
        <f t="shared" si="163"/>
        <v>1.55566E-2</v>
      </c>
      <c r="AF2906" s="115"/>
    </row>
    <row r="2907" spans="29:32" x14ac:dyDescent="0.25">
      <c r="AC2907" s="113">
        <f t="shared" si="162"/>
        <v>47461</v>
      </c>
      <c r="AD2907" s="114">
        <f t="shared" si="163"/>
        <v>1.55566E-2</v>
      </c>
      <c r="AF2907" s="115"/>
    </row>
    <row r="2908" spans="29:32" x14ac:dyDescent="0.25">
      <c r="AC2908" s="113">
        <f t="shared" si="162"/>
        <v>47462</v>
      </c>
      <c r="AD2908" s="114">
        <f t="shared" si="163"/>
        <v>1.55566E-2</v>
      </c>
      <c r="AF2908" s="115"/>
    </row>
    <row r="2909" spans="29:32" x14ac:dyDescent="0.25">
      <c r="AC2909" s="113">
        <f t="shared" si="162"/>
        <v>47463</v>
      </c>
      <c r="AD2909" s="114">
        <f t="shared" si="163"/>
        <v>1.55566E-2</v>
      </c>
      <c r="AF2909" s="115"/>
    </row>
    <row r="2910" spans="29:32" x14ac:dyDescent="0.25">
      <c r="AC2910" s="113">
        <f t="shared" si="162"/>
        <v>47464</v>
      </c>
      <c r="AD2910" s="114">
        <f t="shared" si="163"/>
        <v>1.55566E-2</v>
      </c>
      <c r="AF2910" s="115"/>
    </row>
    <row r="2911" spans="29:32" x14ac:dyDescent="0.25">
      <c r="AC2911" s="113">
        <f t="shared" si="162"/>
        <v>47465</v>
      </c>
      <c r="AD2911" s="114">
        <f t="shared" si="163"/>
        <v>1.55566E-2</v>
      </c>
      <c r="AF2911" s="115"/>
    </row>
    <row r="2912" spans="29:32" x14ac:dyDescent="0.25">
      <c r="AC2912" s="113">
        <f t="shared" si="162"/>
        <v>47466</v>
      </c>
      <c r="AD2912" s="114">
        <f t="shared" si="163"/>
        <v>1.55566E-2</v>
      </c>
      <c r="AF2912" s="115"/>
    </row>
    <row r="2913" spans="29:32" x14ac:dyDescent="0.25">
      <c r="AC2913" s="113">
        <f t="shared" si="162"/>
        <v>47467</v>
      </c>
      <c r="AD2913" s="114">
        <f t="shared" si="163"/>
        <v>1.55566E-2</v>
      </c>
      <c r="AF2913" s="115"/>
    </row>
    <row r="2914" spans="29:32" x14ac:dyDescent="0.25">
      <c r="AC2914" s="113">
        <f t="shared" si="162"/>
        <v>47468</v>
      </c>
      <c r="AD2914" s="114">
        <f t="shared" si="163"/>
        <v>1.55566E-2</v>
      </c>
      <c r="AF2914" s="115"/>
    </row>
    <row r="2915" spans="29:32" x14ac:dyDescent="0.25">
      <c r="AC2915" s="113">
        <f t="shared" si="162"/>
        <v>47469</v>
      </c>
      <c r="AD2915" s="114">
        <f t="shared" si="163"/>
        <v>1.55566E-2</v>
      </c>
      <c r="AF2915" s="115"/>
    </row>
    <row r="2916" spans="29:32" x14ac:dyDescent="0.25">
      <c r="AC2916" s="113">
        <f t="shared" si="162"/>
        <v>47470</v>
      </c>
      <c r="AD2916" s="114">
        <f t="shared" si="163"/>
        <v>1.55566E-2</v>
      </c>
      <c r="AF2916" s="115"/>
    </row>
    <row r="2917" spans="29:32" x14ac:dyDescent="0.25">
      <c r="AC2917" s="113">
        <f t="shared" si="162"/>
        <v>47471</v>
      </c>
      <c r="AD2917" s="114">
        <f t="shared" si="163"/>
        <v>1.55566E-2</v>
      </c>
      <c r="AF2917" s="115"/>
    </row>
    <row r="2918" spans="29:32" x14ac:dyDescent="0.25">
      <c r="AC2918" s="113">
        <f t="shared" si="162"/>
        <v>47472</v>
      </c>
      <c r="AD2918" s="114">
        <f t="shared" si="163"/>
        <v>1.55566E-2</v>
      </c>
      <c r="AF2918" s="115"/>
    </row>
    <row r="2919" spans="29:32" x14ac:dyDescent="0.25">
      <c r="AC2919" s="113">
        <f t="shared" si="162"/>
        <v>47473</v>
      </c>
      <c r="AD2919" s="114">
        <f t="shared" si="163"/>
        <v>1.55566E-2</v>
      </c>
      <c r="AF2919" s="115"/>
    </row>
    <row r="2920" spans="29:32" x14ac:dyDescent="0.25">
      <c r="AC2920" s="113">
        <f t="shared" si="162"/>
        <v>47474</v>
      </c>
      <c r="AD2920" s="114">
        <f t="shared" si="163"/>
        <v>1.55566E-2</v>
      </c>
      <c r="AF2920" s="115"/>
    </row>
    <row r="2921" spans="29:32" x14ac:dyDescent="0.25">
      <c r="AC2921" s="113">
        <f t="shared" si="162"/>
        <v>47475</v>
      </c>
      <c r="AD2921" s="114">
        <f t="shared" si="163"/>
        <v>1.55566E-2</v>
      </c>
      <c r="AF2921" s="115"/>
    </row>
    <row r="2922" spans="29:32" x14ac:dyDescent="0.25">
      <c r="AC2922" s="113">
        <f t="shared" si="162"/>
        <v>47476</v>
      </c>
      <c r="AD2922" s="114">
        <f t="shared" si="163"/>
        <v>1.55566E-2</v>
      </c>
      <c r="AF2922" s="115"/>
    </row>
    <row r="2923" spans="29:32" x14ac:dyDescent="0.25">
      <c r="AC2923" s="113">
        <f t="shared" si="162"/>
        <v>47477</v>
      </c>
      <c r="AD2923" s="114">
        <f t="shared" si="163"/>
        <v>1.55566E-2</v>
      </c>
      <c r="AF2923" s="115"/>
    </row>
    <row r="2924" spans="29:32" x14ac:dyDescent="0.25">
      <c r="AC2924" s="113">
        <f t="shared" si="162"/>
        <v>47478</v>
      </c>
      <c r="AD2924" s="114">
        <f t="shared" si="163"/>
        <v>1.55566E-2</v>
      </c>
      <c r="AF2924" s="115"/>
    </row>
    <row r="2925" spans="29:32" x14ac:dyDescent="0.25">
      <c r="AC2925" s="113">
        <f t="shared" si="162"/>
        <v>47479</v>
      </c>
      <c r="AD2925" s="114">
        <f t="shared" si="163"/>
        <v>1.5762700000000001E-2</v>
      </c>
      <c r="AF2925" s="115"/>
    </row>
    <row r="2926" spans="29:32" x14ac:dyDescent="0.25">
      <c r="AC2926" s="113">
        <f t="shared" si="162"/>
        <v>47480</v>
      </c>
      <c r="AD2926" s="114">
        <f t="shared" si="163"/>
        <v>1.5762700000000001E-2</v>
      </c>
      <c r="AF2926" s="115"/>
    </row>
    <row r="2927" spans="29:32" x14ac:dyDescent="0.25">
      <c r="AC2927" s="113">
        <f t="shared" si="162"/>
        <v>47481</v>
      </c>
      <c r="AD2927" s="114">
        <f t="shared" si="163"/>
        <v>1.5762700000000001E-2</v>
      </c>
      <c r="AF2927" s="115"/>
    </row>
    <row r="2928" spans="29:32" x14ac:dyDescent="0.25">
      <c r="AC2928" s="113">
        <f t="shared" si="162"/>
        <v>47482</v>
      </c>
      <c r="AD2928" s="114">
        <f t="shared" si="163"/>
        <v>1.5762700000000001E-2</v>
      </c>
      <c r="AF2928" s="115"/>
    </row>
    <row r="2929" spans="29:32" x14ac:dyDescent="0.25">
      <c r="AC2929" s="113">
        <f t="shared" si="162"/>
        <v>47483</v>
      </c>
      <c r="AD2929" s="114">
        <f t="shared" si="163"/>
        <v>1.5762700000000001E-2</v>
      </c>
      <c r="AF2929" s="115"/>
    </row>
    <row r="2930" spans="29:32" x14ac:dyDescent="0.25">
      <c r="AC2930" s="113">
        <f t="shared" si="162"/>
        <v>47484</v>
      </c>
      <c r="AD2930" s="114">
        <f t="shared" si="163"/>
        <v>1.5762700000000001E-2</v>
      </c>
      <c r="AF2930" s="115"/>
    </row>
    <row r="2931" spans="29:32" x14ac:dyDescent="0.25">
      <c r="AC2931" s="113">
        <f t="shared" si="162"/>
        <v>47485</v>
      </c>
      <c r="AD2931" s="114">
        <f t="shared" si="163"/>
        <v>1.5762700000000001E-2</v>
      </c>
      <c r="AF2931" s="115"/>
    </row>
    <row r="2932" spans="29:32" x14ac:dyDescent="0.25">
      <c r="AC2932" s="113">
        <f t="shared" si="162"/>
        <v>47486</v>
      </c>
      <c r="AD2932" s="114">
        <f t="shared" si="163"/>
        <v>1.5762700000000001E-2</v>
      </c>
      <c r="AF2932" s="115"/>
    </row>
    <row r="2933" spans="29:32" x14ac:dyDescent="0.25">
      <c r="AC2933" s="113">
        <f t="shared" si="162"/>
        <v>47487</v>
      </c>
      <c r="AD2933" s="114">
        <f t="shared" si="163"/>
        <v>1.5762700000000001E-2</v>
      </c>
      <c r="AF2933" s="115"/>
    </row>
    <row r="2934" spans="29:32" x14ac:dyDescent="0.25">
      <c r="AC2934" s="113">
        <f t="shared" si="162"/>
        <v>47488</v>
      </c>
      <c r="AD2934" s="114">
        <f t="shared" si="163"/>
        <v>1.5762700000000001E-2</v>
      </c>
      <c r="AF2934" s="115"/>
    </row>
    <row r="2935" spans="29:32" x14ac:dyDescent="0.25">
      <c r="AC2935" s="113">
        <f t="shared" si="162"/>
        <v>47489</v>
      </c>
      <c r="AD2935" s="114">
        <f t="shared" si="163"/>
        <v>1.5762700000000001E-2</v>
      </c>
      <c r="AF2935" s="115"/>
    </row>
    <row r="2936" spans="29:32" x14ac:dyDescent="0.25">
      <c r="AC2936" s="113">
        <f t="shared" si="162"/>
        <v>47490</v>
      </c>
      <c r="AD2936" s="114">
        <f t="shared" si="163"/>
        <v>1.5762700000000001E-2</v>
      </c>
      <c r="AF2936" s="115"/>
    </row>
    <row r="2937" spans="29:32" x14ac:dyDescent="0.25">
      <c r="AC2937" s="113">
        <f t="shared" si="162"/>
        <v>47491</v>
      </c>
      <c r="AD2937" s="114">
        <f t="shared" si="163"/>
        <v>1.5762700000000001E-2</v>
      </c>
      <c r="AF2937" s="115"/>
    </row>
    <row r="2938" spans="29:32" x14ac:dyDescent="0.25">
      <c r="AC2938" s="113">
        <f t="shared" si="162"/>
        <v>47492</v>
      </c>
      <c r="AD2938" s="114">
        <f t="shared" si="163"/>
        <v>1.5762700000000001E-2</v>
      </c>
      <c r="AF2938" s="115"/>
    </row>
    <row r="2939" spans="29:32" x14ac:dyDescent="0.25">
      <c r="AC2939" s="113">
        <f t="shared" si="162"/>
        <v>47493</v>
      </c>
      <c r="AD2939" s="114">
        <f t="shared" si="163"/>
        <v>1.5762700000000001E-2</v>
      </c>
      <c r="AF2939" s="115"/>
    </row>
    <row r="2940" spans="29:32" x14ac:dyDescent="0.25">
      <c r="AC2940" s="113">
        <f t="shared" si="162"/>
        <v>47494</v>
      </c>
      <c r="AD2940" s="114">
        <f t="shared" si="163"/>
        <v>1.5762700000000001E-2</v>
      </c>
      <c r="AF2940" s="115"/>
    </row>
    <row r="2941" spans="29:32" x14ac:dyDescent="0.25">
      <c r="AC2941" s="113">
        <f t="shared" si="162"/>
        <v>47495</v>
      </c>
      <c r="AD2941" s="114">
        <f t="shared" si="163"/>
        <v>1.5762700000000001E-2</v>
      </c>
      <c r="AF2941" s="115"/>
    </row>
    <row r="2942" spans="29:32" x14ac:dyDescent="0.25">
      <c r="AC2942" s="113">
        <f t="shared" si="162"/>
        <v>47496</v>
      </c>
      <c r="AD2942" s="114">
        <f t="shared" si="163"/>
        <v>1.5762700000000001E-2</v>
      </c>
      <c r="AF2942" s="115"/>
    </row>
    <row r="2943" spans="29:32" x14ac:dyDescent="0.25">
      <c r="AC2943" s="113">
        <f t="shared" si="162"/>
        <v>47497</v>
      </c>
      <c r="AD2943" s="114">
        <f t="shared" si="163"/>
        <v>1.5762700000000001E-2</v>
      </c>
      <c r="AF2943" s="115"/>
    </row>
    <row r="2944" spans="29:32" x14ac:dyDescent="0.25">
      <c r="AC2944" s="113">
        <f t="shared" si="162"/>
        <v>47498</v>
      </c>
      <c r="AD2944" s="114">
        <f t="shared" si="163"/>
        <v>1.5762700000000001E-2</v>
      </c>
      <c r="AF2944" s="115"/>
    </row>
    <row r="2945" spans="29:32" x14ac:dyDescent="0.25">
      <c r="AC2945" s="113">
        <f t="shared" si="162"/>
        <v>47499</v>
      </c>
      <c r="AD2945" s="114">
        <f t="shared" si="163"/>
        <v>1.5762700000000001E-2</v>
      </c>
      <c r="AF2945" s="115"/>
    </row>
    <row r="2946" spans="29:32" x14ac:dyDescent="0.25">
      <c r="AC2946" s="113">
        <f t="shared" si="162"/>
        <v>47500</v>
      </c>
      <c r="AD2946" s="114">
        <f t="shared" si="163"/>
        <v>1.5762700000000001E-2</v>
      </c>
      <c r="AF2946" s="115"/>
    </row>
    <row r="2947" spans="29:32" x14ac:dyDescent="0.25">
      <c r="AC2947" s="113">
        <f t="shared" si="162"/>
        <v>47501</v>
      </c>
      <c r="AD2947" s="114">
        <f t="shared" si="163"/>
        <v>1.5762700000000001E-2</v>
      </c>
      <c r="AF2947" s="115"/>
    </row>
    <row r="2948" spans="29:32" x14ac:dyDescent="0.25">
      <c r="AC2948" s="113">
        <f t="shared" si="162"/>
        <v>47502</v>
      </c>
      <c r="AD2948" s="114">
        <f t="shared" si="163"/>
        <v>1.5762700000000001E-2</v>
      </c>
      <c r="AF2948" s="115"/>
    </row>
    <row r="2949" spans="29:32" x14ac:dyDescent="0.25">
      <c r="AC2949" s="113">
        <f t="shared" si="162"/>
        <v>47503</v>
      </c>
      <c r="AD2949" s="114">
        <f t="shared" si="163"/>
        <v>1.5762700000000001E-2</v>
      </c>
      <c r="AF2949" s="115"/>
    </row>
    <row r="2950" spans="29:32" x14ac:dyDescent="0.25">
      <c r="AC2950" s="113">
        <f t="shared" si="162"/>
        <v>47504</v>
      </c>
      <c r="AD2950" s="114">
        <f t="shared" si="163"/>
        <v>1.5762700000000001E-2</v>
      </c>
      <c r="AF2950" s="115"/>
    </row>
    <row r="2951" spans="29:32" x14ac:dyDescent="0.25">
      <c r="AC2951" s="113">
        <f t="shared" si="162"/>
        <v>47505</v>
      </c>
      <c r="AD2951" s="114">
        <f t="shared" si="163"/>
        <v>1.5762700000000001E-2</v>
      </c>
      <c r="AF2951" s="115"/>
    </row>
    <row r="2952" spans="29:32" x14ac:dyDescent="0.25">
      <c r="AC2952" s="113">
        <f t="shared" ref="AC2952:AC3015" si="164">AC2951+1</f>
        <v>47506</v>
      </c>
      <c r="AD2952" s="114">
        <f t="shared" ref="AD2952:AD3015" si="165">_xlfn.IFNA(VLOOKUP(AC2952,J:K,2,FALSE)/100,AD2951)</f>
        <v>1.5762700000000001E-2</v>
      </c>
      <c r="AF2952" s="115"/>
    </row>
    <row r="2953" spans="29:32" x14ac:dyDescent="0.25">
      <c r="AC2953" s="113">
        <f t="shared" si="164"/>
        <v>47507</v>
      </c>
      <c r="AD2953" s="114">
        <f t="shared" si="165"/>
        <v>1.5762700000000001E-2</v>
      </c>
      <c r="AF2953" s="115"/>
    </row>
    <row r="2954" spans="29:32" x14ac:dyDescent="0.25">
      <c r="AC2954" s="113">
        <f t="shared" si="164"/>
        <v>47508</v>
      </c>
      <c r="AD2954" s="114">
        <f t="shared" si="165"/>
        <v>1.5762700000000001E-2</v>
      </c>
      <c r="AF2954" s="115"/>
    </row>
    <row r="2955" spans="29:32" x14ac:dyDescent="0.25">
      <c r="AC2955" s="113">
        <f t="shared" si="164"/>
        <v>47509</v>
      </c>
      <c r="AD2955" s="114">
        <f t="shared" si="165"/>
        <v>1.5762700000000001E-2</v>
      </c>
      <c r="AF2955" s="115"/>
    </row>
    <row r="2956" spans="29:32" x14ac:dyDescent="0.25">
      <c r="AC2956" s="113">
        <f t="shared" si="164"/>
        <v>47510</v>
      </c>
      <c r="AD2956" s="114">
        <f t="shared" si="165"/>
        <v>1.5762700000000001E-2</v>
      </c>
      <c r="AF2956" s="115"/>
    </row>
    <row r="2957" spans="29:32" x14ac:dyDescent="0.25">
      <c r="AC2957" s="113">
        <f t="shared" si="164"/>
        <v>47511</v>
      </c>
      <c r="AD2957" s="114">
        <f t="shared" si="165"/>
        <v>1.5822199999999998E-2</v>
      </c>
      <c r="AF2957" s="115"/>
    </row>
    <row r="2958" spans="29:32" x14ac:dyDescent="0.25">
      <c r="AC2958" s="113">
        <f t="shared" si="164"/>
        <v>47512</v>
      </c>
      <c r="AD2958" s="114">
        <f t="shared" si="165"/>
        <v>1.5822199999999998E-2</v>
      </c>
      <c r="AF2958" s="115"/>
    </row>
    <row r="2959" spans="29:32" x14ac:dyDescent="0.25">
      <c r="AC2959" s="113">
        <f t="shared" si="164"/>
        <v>47513</v>
      </c>
      <c r="AD2959" s="114">
        <f t="shared" si="165"/>
        <v>1.5822199999999998E-2</v>
      </c>
      <c r="AF2959" s="115"/>
    </row>
    <row r="2960" spans="29:32" x14ac:dyDescent="0.25">
      <c r="AC2960" s="113">
        <f t="shared" si="164"/>
        <v>47514</v>
      </c>
      <c r="AD2960" s="114">
        <f t="shared" si="165"/>
        <v>1.5822199999999998E-2</v>
      </c>
      <c r="AF2960" s="115"/>
    </row>
    <row r="2961" spans="29:32" x14ac:dyDescent="0.25">
      <c r="AC2961" s="113">
        <f t="shared" si="164"/>
        <v>47515</v>
      </c>
      <c r="AD2961" s="114">
        <f t="shared" si="165"/>
        <v>1.5822199999999998E-2</v>
      </c>
      <c r="AF2961" s="115"/>
    </row>
    <row r="2962" spans="29:32" x14ac:dyDescent="0.25">
      <c r="AC2962" s="113">
        <f t="shared" si="164"/>
        <v>47516</v>
      </c>
      <c r="AD2962" s="114">
        <f t="shared" si="165"/>
        <v>1.5822199999999998E-2</v>
      </c>
      <c r="AF2962" s="115"/>
    </row>
    <row r="2963" spans="29:32" x14ac:dyDescent="0.25">
      <c r="AC2963" s="113">
        <f t="shared" si="164"/>
        <v>47517</v>
      </c>
      <c r="AD2963" s="114">
        <f t="shared" si="165"/>
        <v>1.5822199999999998E-2</v>
      </c>
      <c r="AF2963" s="115"/>
    </row>
    <row r="2964" spans="29:32" x14ac:dyDescent="0.25">
      <c r="AC2964" s="113">
        <f t="shared" si="164"/>
        <v>47518</v>
      </c>
      <c r="AD2964" s="114">
        <f t="shared" si="165"/>
        <v>1.5822199999999998E-2</v>
      </c>
      <c r="AF2964" s="115"/>
    </row>
    <row r="2965" spans="29:32" x14ac:dyDescent="0.25">
      <c r="AC2965" s="113">
        <f t="shared" si="164"/>
        <v>47519</v>
      </c>
      <c r="AD2965" s="114">
        <f t="shared" si="165"/>
        <v>1.5822199999999998E-2</v>
      </c>
      <c r="AF2965" s="115"/>
    </row>
    <row r="2966" spans="29:32" x14ac:dyDescent="0.25">
      <c r="AC2966" s="113">
        <f t="shared" si="164"/>
        <v>47520</v>
      </c>
      <c r="AD2966" s="114">
        <f t="shared" si="165"/>
        <v>1.5822199999999998E-2</v>
      </c>
      <c r="AF2966" s="115"/>
    </row>
    <row r="2967" spans="29:32" x14ac:dyDescent="0.25">
      <c r="AC2967" s="113">
        <f t="shared" si="164"/>
        <v>47521</v>
      </c>
      <c r="AD2967" s="114">
        <f t="shared" si="165"/>
        <v>1.5822199999999998E-2</v>
      </c>
      <c r="AF2967" s="115"/>
    </row>
    <row r="2968" spans="29:32" x14ac:dyDescent="0.25">
      <c r="AC2968" s="113">
        <f t="shared" si="164"/>
        <v>47522</v>
      </c>
      <c r="AD2968" s="114">
        <f t="shared" si="165"/>
        <v>1.5822199999999998E-2</v>
      </c>
      <c r="AF2968" s="115"/>
    </row>
    <row r="2969" spans="29:32" x14ac:dyDescent="0.25">
      <c r="AC2969" s="113">
        <f t="shared" si="164"/>
        <v>47523</v>
      </c>
      <c r="AD2969" s="114">
        <f t="shared" si="165"/>
        <v>1.5822199999999998E-2</v>
      </c>
      <c r="AF2969" s="115"/>
    </row>
    <row r="2970" spans="29:32" x14ac:dyDescent="0.25">
      <c r="AC2970" s="113">
        <f t="shared" si="164"/>
        <v>47524</v>
      </c>
      <c r="AD2970" s="114">
        <f t="shared" si="165"/>
        <v>1.5822199999999998E-2</v>
      </c>
      <c r="AF2970" s="115"/>
    </row>
    <row r="2971" spans="29:32" x14ac:dyDescent="0.25">
      <c r="AC2971" s="113">
        <f t="shared" si="164"/>
        <v>47525</v>
      </c>
      <c r="AD2971" s="114">
        <f t="shared" si="165"/>
        <v>1.5822199999999998E-2</v>
      </c>
      <c r="AF2971" s="115"/>
    </row>
    <row r="2972" spans="29:32" x14ac:dyDescent="0.25">
      <c r="AC2972" s="113">
        <f t="shared" si="164"/>
        <v>47526</v>
      </c>
      <c r="AD2972" s="114">
        <f t="shared" si="165"/>
        <v>1.5822199999999998E-2</v>
      </c>
      <c r="AF2972" s="115"/>
    </row>
    <row r="2973" spans="29:32" x14ac:dyDescent="0.25">
      <c r="AC2973" s="113">
        <f t="shared" si="164"/>
        <v>47527</v>
      </c>
      <c r="AD2973" s="114">
        <f t="shared" si="165"/>
        <v>1.5822199999999998E-2</v>
      </c>
      <c r="AF2973" s="115"/>
    </row>
    <row r="2974" spans="29:32" x14ac:dyDescent="0.25">
      <c r="AC2974" s="113">
        <f t="shared" si="164"/>
        <v>47528</v>
      </c>
      <c r="AD2974" s="114">
        <f t="shared" si="165"/>
        <v>1.5822199999999998E-2</v>
      </c>
      <c r="AF2974" s="115"/>
    </row>
    <row r="2975" spans="29:32" x14ac:dyDescent="0.25">
      <c r="AC2975" s="113">
        <f t="shared" si="164"/>
        <v>47529</v>
      </c>
      <c r="AD2975" s="114">
        <f t="shared" si="165"/>
        <v>1.5822199999999998E-2</v>
      </c>
      <c r="AF2975" s="115"/>
    </row>
    <row r="2976" spans="29:32" x14ac:dyDescent="0.25">
      <c r="AC2976" s="113">
        <f t="shared" si="164"/>
        <v>47530</v>
      </c>
      <c r="AD2976" s="114">
        <f t="shared" si="165"/>
        <v>1.5822199999999998E-2</v>
      </c>
      <c r="AF2976" s="115"/>
    </row>
    <row r="2977" spans="29:32" x14ac:dyDescent="0.25">
      <c r="AC2977" s="113">
        <f t="shared" si="164"/>
        <v>47531</v>
      </c>
      <c r="AD2977" s="114">
        <f t="shared" si="165"/>
        <v>1.5822199999999998E-2</v>
      </c>
      <c r="AF2977" s="115"/>
    </row>
    <row r="2978" spans="29:32" x14ac:dyDescent="0.25">
      <c r="AC2978" s="113">
        <f t="shared" si="164"/>
        <v>47532</v>
      </c>
      <c r="AD2978" s="114">
        <f t="shared" si="165"/>
        <v>1.5822199999999998E-2</v>
      </c>
      <c r="AF2978" s="115"/>
    </row>
    <row r="2979" spans="29:32" x14ac:dyDescent="0.25">
      <c r="AC2979" s="113">
        <f t="shared" si="164"/>
        <v>47533</v>
      </c>
      <c r="AD2979" s="114">
        <f t="shared" si="165"/>
        <v>1.5822199999999998E-2</v>
      </c>
      <c r="AF2979" s="115"/>
    </row>
    <row r="2980" spans="29:32" x14ac:dyDescent="0.25">
      <c r="AC2980" s="113">
        <f t="shared" si="164"/>
        <v>47534</v>
      </c>
      <c r="AD2980" s="114">
        <f t="shared" si="165"/>
        <v>1.5822199999999998E-2</v>
      </c>
      <c r="AF2980" s="115"/>
    </row>
    <row r="2981" spans="29:32" x14ac:dyDescent="0.25">
      <c r="AC2981" s="113">
        <f t="shared" si="164"/>
        <v>47535</v>
      </c>
      <c r="AD2981" s="114">
        <f t="shared" si="165"/>
        <v>1.5822199999999998E-2</v>
      </c>
      <c r="AF2981" s="115"/>
    </row>
    <row r="2982" spans="29:32" x14ac:dyDescent="0.25">
      <c r="AC2982" s="113">
        <f t="shared" si="164"/>
        <v>47536</v>
      </c>
      <c r="AD2982" s="114">
        <f t="shared" si="165"/>
        <v>1.5822199999999998E-2</v>
      </c>
      <c r="AF2982" s="115"/>
    </row>
    <row r="2983" spans="29:32" x14ac:dyDescent="0.25">
      <c r="AC2983" s="113">
        <f t="shared" si="164"/>
        <v>47537</v>
      </c>
      <c r="AD2983" s="114">
        <f t="shared" si="165"/>
        <v>1.5822199999999998E-2</v>
      </c>
      <c r="AF2983" s="115"/>
    </row>
    <row r="2984" spans="29:32" x14ac:dyDescent="0.25">
      <c r="AC2984" s="113">
        <f t="shared" si="164"/>
        <v>47538</v>
      </c>
      <c r="AD2984" s="114">
        <f t="shared" si="165"/>
        <v>1.5822199999999998E-2</v>
      </c>
      <c r="AF2984" s="115"/>
    </row>
    <row r="2985" spans="29:32" x14ac:dyDescent="0.25">
      <c r="AC2985" s="113">
        <f t="shared" si="164"/>
        <v>47539</v>
      </c>
      <c r="AD2985" s="114">
        <f t="shared" si="165"/>
        <v>1.5822199999999998E-2</v>
      </c>
      <c r="AF2985" s="115"/>
    </row>
    <row r="2986" spans="29:32" x14ac:dyDescent="0.25">
      <c r="AC2986" s="113">
        <f t="shared" si="164"/>
        <v>47540</v>
      </c>
      <c r="AD2986" s="114">
        <f t="shared" si="165"/>
        <v>1.5822199999999998E-2</v>
      </c>
      <c r="AF2986" s="115"/>
    </row>
    <row r="2987" spans="29:32" x14ac:dyDescent="0.25">
      <c r="AC2987" s="113">
        <f t="shared" si="164"/>
        <v>47541</v>
      </c>
      <c r="AD2987" s="114">
        <f t="shared" si="165"/>
        <v>1.5822199999999998E-2</v>
      </c>
      <c r="AF2987" s="115"/>
    </row>
    <row r="2988" spans="29:32" x14ac:dyDescent="0.25">
      <c r="AC2988" s="113">
        <f t="shared" si="164"/>
        <v>47542</v>
      </c>
      <c r="AD2988" s="114">
        <f t="shared" si="165"/>
        <v>1.5822199999999998E-2</v>
      </c>
      <c r="AF2988" s="115"/>
    </row>
    <row r="2989" spans="29:32" x14ac:dyDescent="0.25">
      <c r="AC2989" s="113">
        <f t="shared" si="164"/>
        <v>47543</v>
      </c>
      <c r="AD2989" s="114">
        <f t="shared" si="165"/>
        <v>1.5822199999999998E-2</v>
      </c>
      <c r="AF2989" s="115"/>
    </row>
    <row r="2990" spans="29:32" x14ac:dyDescent="0.25">
      <c r="AC2990" s="113">
        <f t="shared" si="164"/>
        <v>47544</v>
      </c>
      <c r="AD2990" s="114">
        <f t="shared" si="165"/>
        <v>1.5822199999999998E-2</v>
      </c>
      <c r="AF2990" s="115"/>
    </row>
    <row r="2991" spans="29:32" x14ac:dyDescent="0.25">
      <c r="AC2991" s="113">
        <f t="shared" si="164"/>
        <v>47545</v>
      </c>
      <c r="AD2991" s="114">
        <f t="shared" si="165"/>
        <v>1.5822199999999998E-2</v>
      </c>
      <c r="AF2991" s="115"/>
    </row>
    <row r="2992" spans="29:32" x14ac:dyDescent="0.25">
      <c r="AC2992" s="113">
        <f t="shared" si="164"/>
        <v>47546</v>
      </c>
      <c r="AD2992" s="114">
        <f t="shared" si="165"/>
        <v>1.5822199999999998E-2</v>
      </c>
      <c r="AF2992" s="115"/>
    </row>
    <row r="2993" spans="29:32" x14ac:dyDescent="0.25">
      <c r="AC2993" s="113">
        <f t="shared" si="164"/>
        <v>47547</v>
      </c>
      <c r="AD2993" s="114">
        <f t="shared" si="165"/>
        <v>1.5822199999999998E-2</v>
      </c>
      <c r="AF2993" s="115"/>
    </row>
    <row r="2994" spans="29:32" x14ac:dyDescent="0.25">
      <c r="AC2994" s="113">
        <f t="shared" si="164"/>
        <v>47548</v>
      </c>
      <c r="AD2994" s="114">
        <f t="shared" si="165"/>
        <v>1.5822199999999998E-2</v>
      </c>
      <c r="AF2994" s="115"/>
    </row>
    <row r="2995" spans="29:32" x14ac:dyDescent="0.25">
      <c r="AC2995" s="113">
        <f t="shared" si="164"/>
        <v>47549</v>
      </c>
      <c r="AD2995" s="114">
        <f t="shared" si="165"/>
        <v>1.5822199999999998E-2</v>
      </c>
      <c r="AF2995" s="115"/>
    </row>
    <row r="2996" spans="29:32" x14ac:dyDescent="0.25">
      <c r="AC2996" s="113">
        <f t="shared" si="164"/>
        <v>47550</v>
      </c>
      <c r="AD2996" s="114">
        <f t="shared" si="165"/>
        <v>1.5822199999999998E-2</v>
      </c>
      <c r="AF2996" s="115"/>
    </row>
    <row r="2997" spans="29:32" x14ac:dyDescent="0.25">
      <c r="AC2997" s="113">
        <f t="shared" si="164"/>
        <v>47551</v>
      </c>
      <c r="AD2997" s="114">
        <f t="shared" si="165"/>
        <v>1.5822199999999998E-2</v>
      </c>
      <c r="AF2997" s="115"/>
    </row>
    <row r="2998" spans="29:32" x14ac:dyDescent="0.25">
      <c r="AC2998" s="113">
        <f t="shared" si="164"/>
        <v>47552</v>
      </c>
      <c r="AD2998" s="114">
        <f t="shared" si="165"/>
        <v>1.5822199999999998E-2</v>
      </c>
      <c r="AF2998" s="115"/>
    </row>
    <row r="2999" spans="29:32" x14ac:dyDescent="0.25">
      <c r="AC2999" s="113">
        <f t="shared" si="164"/>
        <v>47553</v>
      </c>
      <c r="AD2999" s="114">
        <f t="shared" si="165"/>
        <v>1.5822199999999998E-2</v>
      </c>
      <c r="AF2999" s="115"/>
    </row>
    <row r="3000" spans="29:32" x14ac:dyDescent="0.25">
      <c r="AC3000" s="113">
        <f t="shared" si="164"/>
        <v>47554</v>
      </c>
      <c r="AD3000" s="114">
        <f t="shared" si="165"/>
        <v>1.5822199999999998E-2</v>
      </c>
      <c r="AF3000" s="115"/>
    </row>
    <row r="3001" spans="29:32" x14ac:dyDescent="0.25">
      <c r="AC3001" s="113">
        <f t="shared" si="164"/>
        <v>47555</v>
      </c>
      <c r="AD3001" s="114">
        <f t="shared" si="165"/>
        <v>1.5822199999999998E-2</v>
      </c>
      <c r="AF3001" s="115"/>
    </row>
    <row r="3002" spans="29:32" x14ac:dyDescent="0.25">
      <c r="AC3002" s="113">
        <f t="shared" si="164"/>
        <v>47556</v>
      </c>
      <c r="AD3002" s="114">
        <f t="shared" si="165"/>
        <v>1.5822199999999998E-2</v>
      </c>
      <c r="AF3002" s="115"/>
    </row>
    <row r="3003" spans="29:32" x14ac:dyDescent="0.25">
      <c r="AC3003" s="113">
        <f t="shared" si="164"/>
        <v>47557</v>
      </c>
      <c r="AD3003" s="114">
        <f t="shared" si="165"/>
        <v>1.5822199999999998E-2</v>
      </c>
      <c r="AF3003" s="115"/>
    </row>
    <row r="3004" spans="29:32" x14ac:dyDescent="0.25">
      <c r="AC3004" s="113">
        <f t="shared" si="164"/>
        <v>47558</v>
      </c>
      <c r="AD3004" s="114">
        <f t="shared" si="165"/>
        <v>1.5822199999999998E-2</v>
      </c>
      <c r="AF3004" s="115"/>
    </row>
    <row r="3005" spans="29:32" x14ac:dyDescent="0.25">
      <c r="AC3005" s="113">
        <f t="shared" si="164"/>
        <v>47559</v>
      </c>
      <c r="AD3005" s="114">
        <f t="shared" si="165"/>
        <v>1.5822199999999998E-2</v>
      </c>
      <c r="AF3005" s="115"/>
    </row>
    <row r="3006" spans="29:32" x14ac:dyDescent="0.25">
      <c r="AC3006" s="113">
        <f t="shared" si="164"/>
        <v>47560</v>
      </c>
      <c r="AD3006" s="114">
        <f t="shared" si="165"/>
        <v>1.5822199999999998E-2</v>
      </c>
      <c r="AF3006" s="115"/>
    </row>
    <row r="3007" spans="29:32" x14ac:dyDescent="0.25">
      <c r="AC3007" s="113">
        <f t="shared" si="164"/>
        <v>47561</v>
      </c>
      <c r="AD3007" s="114">
        <f t="shared" si="165"/>
        <v>1.5822199999999998E-2</v>
      </c>
      <c r="AF3007" s="115"/>
    </row>
    <row r="3008" spans="29:32" x14ac:dyDescent="0.25">
      <c r="AC3008" s="113">
        <f t="shared" si="164"/>
        <v>47562</v>
      </c>
      <c r="AD3008" s="114">
        <f t="shared" si="165"/>
        <v>1.5822199999999998E-2</v>
      </c>
      <c r="AF3008" s="115"/>
    </row>
    <row r="3009" spans="29:32" x14ac:dyDescent="0.25">
      <c r="AC3009" s="113">
        <f t="shared" si="164"/>
        <v>47563</v>
      </c>
      <c r="AD3009" s="114">
        <f t="shared" si="165"/>
        <v>1.5822199999999998E-2</v>
      </c>
      <c r="AF3009" s="115"/>
    </row>
    <row r="3010" spans="29:32" x14ac:dyDescent="0.25">
      <c r="AC3010" s="113">
        <f t="shared" si="164"/>
        <v>47564</v>
      </c>
      <c r="AD3010" s="114">
        <f t="shared" si="165"/>
        <v>1.5822199999999998E-2</v>
      </c>
      <c r="AF3010" s="115"/>
    </row>
    <row r="3011" spans="29:32" x14ac:dyDescent="0.25">
      <c r="AC3011" s="113">
        <f t="shared" si="164"/>
        <v>47565</v>
      </c>
      <c r="AD3011" s="114">
        <f t="shared" si="165"/>
        <v>1.5822199999999998E-2</v>
      </c>
      <c r="AF3011" s="115"/>
    </row>
    <row r="3012" spans="29:32" x14ac:dyDescent="0.25">
      <c r="AC3012" s="113">
        <f t="shared" si="164"/>
        <v>47566</v>
      </c>
      <c r="AD3012" s="114">
        <f t="shared" si="165"/>
        <v>1.5822199999999998E-2</v>
      </c>
      <c r="AF3012" s="115"/>
    </row>
    <row r="3013" spans="29:32" x14ac:dyDescent="0.25">
      <c r="AC3013" s="113">
        <f t="shared" si="164"/>
        <v>47567</v>
      </c>
      <c r="AD3013" s="114">
        <f t="shared" si="165"/>
        <v>1.5822199999999998E-2</v>
      </c>
      <c r="AF3013" s="115"/>
    </row>
    <row r="3014" spans="29:32" x14ac:dyDescent="0.25">
      <c r="AC3014" s="113">
        <f t="shared" si="164"/>
        <v>47568</v>
      </c>
      <c r="AD3014" s="114">
        <f t="shared" si="165"/>
        <v>1.5822199999999998E-2</v>
      </c>
      <c r="AF3014" s="115"/>
    </row>
    <row r="3015" spans="29:32" x14ac:dyDescent="0.25">
      <c r="AC3015" s="113">
        <f t="shared" si="164"/>
        <v>47569</v>
      </c>
      <c r="AD3015" s="114">
        <f t="shared" si="165"/>
        <v>1.5822799999999998E-2</v>
      </c>
      <c r="AF3015" s="115"/>
    </row>
    <row r="3016" spans="29:32" x14ac:dyDescent="0.25">
      <c r="AC3016" s="113">
        <f t="shared" ref="AC3016:AC3079" si="166">AC3015+1</f>
        <v>47570</v>
      </c>
      <c r="AD3016" s="114">
        <f t="shared" ref="AD3016:AD3079" si="167">_xlfn.IFNA(VLOOKUP(AC3016,J:K,2,FALSE)/100,AD3015)</f>
        <v>1.5822799999999998E-2</v>
      </c>
      <c r="AF3016" s="115"/>
    </row>
    <row r="3017" spans="29:32" x14ac:dyDescent="0.25">
      <c r="AC3017" s="113">
        <f t="shared" si="166"/>
        <v>47571</v>
      </c>
      <c r="AD3017" s="114">
        <f t="shared" si="167"/>
        <v>1.5822799999999998E-2</v>
      </c>
      <c r="AF3017" s="115"/>
    </row>
    <row r="3018" spans="29:32" x14ac:dyDescent="0.25">
      <c r="AC3018" s="113">
        <f t="shared" si="166"/>
        <v>47572</v>
      </c>
      <c r="AD3018" s="114">
        <f t="shared" si="167"/>
        <v>1.5822799999999998E-2</v>
      </c>
      <c r="AF3018" s="115"/>
    </row>
    <row r="3019" spans="29:32" x14ac:dyDescent="0.25">
      <c r="AC3019" s="113">
        <f t="shared" si="166"/>
        <v>47573</v>
      </c>
      <c r="AD3019" s="114">
        <f t="shared" si="167"/>
        <v>1.5822799999999998E-2</v>
      </c>
      <c r="AF3019" s="115"/>
    </row>
    <row r="3020" spans="29:32" x14ac:dyDescent="0.25">
      <c r="AC3020" s="113">
        <f t="shared" si="166"/>
        <v>47574</v>
      </c>
      <c r="AD3020" s="114">
        <f t="shared" si="167"/>
        <v>1.5822799999999998E-2</v>
      </c>
      <c r="AF3020" s="115"/>
    </row>
    <row r="3021" spans="29:32" x14ac:dyDescent="0.25">
      <c r="AC3021" s="113">
        <f t="shared" si="166"/>
        <v>47575</v>
      </c>
      <c r="AD3021" s="114">
        <f t="shared" si="167"/>
        <v>1.5822799999999998E-2</v>
      </c>
      <c r="AF3021" s="115"/>
    </row>
    <row r="3022" spans="29:32" x14ac:dyDescent="0.25">
      <c r="AC3022" s="113">
        <f t="shared" si="166"/>
        <v>47576</v>
      </c>
      <c r="AD3022" s="114">
        <f t="shared" si="167"/>
        <v>1.5822799999999998E-2</v>
      </c>
      <c r="AF3022" s="115"/>
    </row>
    <row r="3023" spans="29:32" x14ac:dyDescent="0.25">
      <c r="AC3023" s="113">
        <f t="shared" si="166"/>
        <v>47577</v>
      </c>
      <c r="AD3023" s="114">
        <f t="shared" si="167"/>
        <v>1.5822799999999998E-2</v>
      </c>
      <c r="AF3023" s="115"/>
    </row>
    <row r="3024" spans="29:32" x14ac:dyDescent="0.25">
      <c r="AC3024" s="113">
        <f t="shared" si="166"/>
        <v>47578</v>
      </c>
      <c r="AD3024" s="114">
        <f t="shared" si="167"/>
        <v>1.5822799999999998E-2</v>
      </c>
      <c r="AF3024" s="115"/>
    </row>
    <row r="3025" spans="29:32" x14ac:dyDescent="0.25">
      <c r="AC3025" s="113">
        <f t="shared" si="166"/>
        <v>47579</v>
      </c>
      <c r="AD3025" s="114">
        <f t="shared" si="167"/>
        <v>1.5822799999999998E-2</v>
      </c>
      <c r="AF3025" s="115"/>
    </row>
    <row r="3026" spans="29:32" x14ac:dyDescent="0.25">
      <c r="AC3026" s="113">
        <f t="shared" si="166"/>
        <v>47580</v>
      </c>
      <c r="AD3026" s="114">
        <f t="shared" si="167"/>
        <v>1.5822799999999998E-2</v>
      </c>
      <c r="AF3026" s="115"/>
    </row>
    <row r="3027" spans="29:32" x14ac:dyDescent="0.25">
      <c r="AC3027" s="113">
        <f t="shared" si="166"/>
        <v>47581</v>
      </c>
      <c r="AD3027" s="114">
        <f t="shared" si="167"/>
        <v>1.5822799999999998E-2</v>
      </c>
      <c r="AF3027" s="115"/>
    </row>
    <row r="3028" spans="29:32" x14ac:dyDescent="0.25">
      <c r="AC3028" s="113">
        <f t="shared" si="166"/>
        <v>47582</v>
      </c>
      <c r="AD3028" s="114">
        <f t="shared" si="167"/>
        <v>1.5822799999999998E-2</v>
      </c>
      <c r="AF3028" s="115"/>
    </row>
    <row r="3029" spans="29:32" x14ac:dyDescent="0.25">
      <c r="AC3029" s="113">
        <f t="shared" si="166"/>
        <v>47583</v>
      </c>
      <c r="AD3029" s="114">
        <f t="shared" si="167"/>
        <v>1.5822799999999998E-2</v>
      </c>
      <c r="AF3029" s="115"/>
    </row>
    <row r="3030" spans="29:32" x14ac:dyDescent="0.25">
      <c r="AC3030" s="113">
        <f t="shared" si="166"/>
        <v>47584</v>
      </c>
      <c r="AD3030" s="114">
        <f t="shared" si="167"/>
        <v>1.5822799999999998E-2</v>
      </c>
      <c r="AF3030" s="115"/>
    </row>
    <row r="3031" spans="29:32" x14ac:dyDescent="0.25">
      <c r="AC3031" s="113">
        <f t="shared" si="166"/>
        <v>47585</v>
      </c>
      <c r="AD3031" s="114">
        <f t="shared" si="167"/>
        <v>1.5822799999999998E-2</v>
      </c>
      <c r="AF3031" s="115"/>
    </row>
    <row r="3032" spans="29:32" x14ac:dyDescent="0.25">
      <c r="AC3032" s="113">
        <f t="shared" si="166"/>
        <v>47586</v>
      </c>
      <c r="AD3032" s="114">
        <f t="shared" si="167"/>
        <v>1.5822799999999998E-2</v>
      </c>
      <c r="AF3032" s="115"/>
    </row>
    <row r="3033" spans="29:32" x14ac:dyDescent="0.25">
      <c r="AC3033" s="113">
        <f t="shared" si="166"/>
        <v>47587</v>
      </c>
      <c r="AD3033" s="114">
        <f t="shared" si="167"/>
        <v>1.5822799999999998E-2</v>
      </c>
      <c r="AF3033" s="115"/>
    </row>
    <row r="3034" spans="29:32" x14ac:dyDescent="0.25">
      <c r="AC3034" s="113">
        <f t="shared" si="166"/>
        <v>47588</v>
      </c>
      <c r="AD3034" s="114">
        <f t="shared" si="167"/>
        <v>1.5822799999999998E-2</v>
      </c>
      <c r="AF3034" s="115"/>
    </row>
    <row r="3035" spans="29:32" x14ac:dyDescent="0.25">
      <c r="AC3035" s="113">
        <f t="shared" si="166"/>
        <v>47589</v>
      </c>
      <c r="AD3035" s="114">
        <f t="shared" si="167"/>
        <v>1.5822799999999998E-2</v>
      </c>
      <c r="AF3035" s="115"/>
    </row>
    <row r="3036" spans="29:32" x14ac:dyDescent="0.25">
      <c r="AC3036" s="113">
        <f t="shared" si="166"/>
        <v>47590</v>
      </c>
      <c r="AD3036" s="114">
        <f t="shared" si="167"/>
        <v>1.5822799999999998E-2</v>
      </c>
      <c r="AF3036" s="115"/>
    </row>
    <row r="3037" spans="29:32" x14ac:dyDescent="0.25">
      <c r="AC3037" s="113">
        <f t="shared" si="166"/>
        <v>47591</v>
      </c>
      <c r="AD3037" s="114">
        <f t="shared" si="167"/>
        <v>1.5822799999999998E-2</v>
      </c>
      <c r="AF3037" s="115"/>
    </row>
    <row r="3038" spans="29:32" x14ac:dyDescent="0.25">
      <c r="AC3038" s="113">
        <f t="shared" si="166"/>
        <v>47592</v>
      </c>
      <c r="AD3038" s="114">
        <f t="shared" si="167"/>
        <v>1.5822799999999998E-2</v>
      </c>
      <c r="AF3038" s="115"/>
    </row>
    <row r="3039" spans="29:32" x14ac:dyDescent="0.25">
      <c r="AC3039" s="113">
        <f t="shared" si="166"/>
        <v>47593</v>
      </c>
      <c r="AD3039" s="114">
        <f t="shared" si="167"/>
        <v>1.5822799999999998E-2</v>
      </c>
      <c r="AF3039" s="115"/>
    </row>
    <row r="3040" spans="29:32" x14ac:dyDescent="0.25">
      <c r="AC3040" s="113">
        <f t="shared" si="166"/>
        <v>47594</v>
      </c>
      <c r="AD3040" s="114">
        <f t="shared" si="167"/>
        <v>1.5822799999999998E-2</v>
      </c>
      <c r="AF3040" s="115"/>
    </row>
    <row r="3041" spans="29:32" x14ac:dyDescent="0.25">
      <c r="AC3041" s="113">
        <f t="shared" si="166"/>
        <v>47595</v>
      </c>
      <c r="AD3041" s="114">
        <f t="shared" si="167"/>
        <v>1.5822799999999998E-2</v>
      </c>
      <c r="AF3041" s="115"/>
    </row>
    <row r="3042" spans="29:32" x14ac:dyDescent="0.25">
      <c r="AC3042" s="113">
        <f t="shared" si="166"/>
        <v>47596</v>
      </c>
      <c r="AD3042" s="114">
        <f t="shared" si="167"/>
        <v>1.5822799999999998E-2</v>
      </c>
      <c r="AF3042" s="115"/>
    </row>
    <row r="3043" spans="29:32" x14ac:dyDescent="0.25">
      <c r="AC3043" s="113">
        <f t="shared" si="166"/>
        <v>47597</v>
      </c>
      <c r="AD3043" s="114">
        <f t="shared" si="167"/>
        <v>1.5822799999999998E-2</v>
      </c>
      <c r="AF3043" s="115"/>
    </row>
    <row r="3044" spans="29:32" x14ac:dyDescent="0.25">
      <c r="AC3044" s="113">
        <f t="shared" si="166"/>
        <v>47598</v>
      </c>
      <c r="AD3044" s="114">
        <f t="shared" si="167"/>
        <v>1.5822799999999998E-2</v>
      </c>
      <c r="AF3044" s="115"/>
    </row>
    <row r="3045" spans="29:32" x14ac:dyDescent="0.25">
      <c r="AC3045" s="113">
        <f t="shared" si="166"/>
        <v>47599</v>
      </c>
      <c r="AD3045" s="114">
        <f t="shared" si="167"/>
        <v>1.5822799999999998E-2</v>
      </c>
      <c r="AF3045" s="115"/>
    </row>
    <row r="3046" spans="29:32" x14ac:dyDescent="0.25">
      <c r="AC3046" s="113">
        <f t="shared" si="166"/>
        <v>47600</v>
      </c>
      <c r="AD3046" s="114">
        <f t="shared" si="167"/>
        <v>1.5822799999999998E-2</v>
      </c>
      <c r="AF3046" s="115"/>
    </row>
    <row r="3047" spans="29:32" x14ac:dyDescent="0.25">
      <c r="AC3047" s="113">
        <f t="shared" si="166"/>
        <v>47601</v>
      </c>
      <c r="AD3047" s="114">
        <f t="shared" si="167"/>
        <v>1.5822799999999998E-2</v>
      </c>
      <c r="AF3047" s="115"/>
    </row>
    <row r="3048" spans="29:32" x14ac:dyDescent="0.25">
      <c r="AC3048" s="113">
        <f t="shared" si="166"/>
        <v>47602</v>
      </c>
      <c r="AD3048" s="114">
        <f t="shared" si="167"/>
        <v>1.5822799999999998E-2</v>
      </c>
      <c r="AF3048" s="115"/>
    </row>
    <row r="3049" spans="29:32" x14ac:dyDescent="0.25">
      <c r="AC3049" s="113">
        <f t="shared" si="166"/>
        <v>47603</v>
      </c>
      <c r="AD3049" s="114">
        <f t="shared" si="167"/>
        <v>1.5822799999999998E-2</v>
      </c>
      <c r="AF3049" s="115"/>
    </row>
    <row r="3050" spans="29:32" x14ac:dyDescent="0.25">
      <c r="AC3050" s="113">
        <f t="shared" si="166"/>
        <v>47604</v>
      </c>
      <c r="AD3050" s="114">
        <f t="shared" si="167"/>
        <v>1.5822799999999998E-2</v>
      </c>
      <c r="AF3050" s="115"/>
    </row>
    <row r="3051" spans="29:32" x14ac:dyDescent="0.25">
      <c r="AC3051" s="113">
        <f t="shared" si="166"/>
        <v>47605</v>
      </c>
      <c r="AD3051" s="114">
        <f t="shared" si="167"/>
        <v>1.5822799999999998E-2</v>
      </c>
      <c r="AF3051" s="115"/>
    </row>
    <row r="3052" spans="29:32" x14ac:dyDescent="0.25">
      <c r="AC3052" s="113">
        <f t="shared" si="166"/>
        <v>47606</v>
      </c>
      <c r="AD3052" s="114">
        <f t="shared" si="167"/>
        <v>1.5822799999999998E-2</v>
      </c>
      <c r="AF3052" s="115"/>
    </row>
    <row r="3053" spans="29:32" x14ac:dyDescent="0.25">
      <c r="AC3053" s="113">
        <f t="shared" si="166"/>
        <v>47607</v>
      </c>
      <c r="AD3053" s="114">
        <f t="shared" si="167"/>
        <v>1.5822799999999998E-2</v>
      </c>
      <c r="AF3053" s="115"/>
    </row>
    <row r="3054" spans="29:32" x14ac:dyDescent="0.25">
      <c r="AC3054" s="113">
        <f t="shared" si="166"/>
        <v>47608</v>
      </c>
      <c r="AD3054" s="114">
        <f t="shared" si="167"/>
        <v>1.5822799999999998E-2</v>
      </c>
      <c r="AF3054" s="115"/>
    </row>
    <row r="3055" spans="29:32" x14ac:dyDescent="0.25">
      <c r="AC3055" s="113">
        <f t="shared" si="166"/>
        <v>47609</v>
      </c>
      <c r="AD3055" s="114">
        <f t="shared" si="167"/>
        <v>1.5822799999999998E-2</v>
      </c>
      <c r="AF3055" s="115"/>
    </row>
    <row r="3056" spans="29:32" x14ac:dyDescent="0.25">
      <c r="AC3056" s="113">
        <f t="shared" si="166"/>
        <v>47610</v>
      </c>
      <c r="AD3056" s="114">
        <f t="shared" si="167"/>
        <v>1.5822799999999998E-2</v>
      </c>
      <c r="AF3056" s="115"/>
    </row>
    <row r="3057" spans="29:32" x14ac:dyDescent="0.25">
      <c r="AC3057" s="113">
        <f t="shared" si="166"/>
        <v>47611</v>
      </c>
      <c r="AD3057" s="114">
        <f t="shared" si="167"/>
        <v>1.5822799999999998E-2</v>
      </c>
      <c r="AF3057" s="115"/>
    </row>
    <row r="3058" spans="29:32" x14ac:dyDescent="0.25">
      <c r="AC3058" s="113">
        <f t="shared" si="166"/>
        <v>47612</v>
      </c>
      <c r="AD3058" s="114">
        <f t="shared" si="167"/>
        <v>1.5822799999999998E-2</v>
      </c>
      <c r="AF3058" s="115"/>
    </row>
    <row r="3059" spans="29:32" x14ac:dyDescent="0.25">
      <c r="AC3059" s="113">
        <f t="shared" si="166"/>
        <v>47613</v>
      </c>
      <c r="AD3059" s="114">
        <f t="shared" si="167"/>
        <v>1.5822799999999998E-2</v>
      </c>
      <c r="AF3059" s="115"/>
    </row>
    <row r="3060" spans="29:32" x14ac:dyDescent="0.25">
      <c r="AC3060" s="113">
        <f t="shared" si="166"/>
        <v>47614</v>
      </c>
      <c r="AD3060" s="114">
        <f t="shared" si="167"/>
        <v>1.5822799999999998E-2</v>
      </c>
      <c r="AF3060" s="115"/>
    </row>
    <row r="3061" spans="29:32" x14ac:dyDescent="0.25">
      <c r="AC3061" s="113">
        <f t="shared" si="166"/>
        <v>47615</v>
      </c>
      <c r="AD3061" s="114">
        <f t="shared" si="167"/>
        <v>1.5822799999999998E-2</v>
      </c>
      <c r="AF3061" s="115"/>
    </row>
    <row r="3062" spans="29:32" x14ac:dyDescent="0.25">
      <c r="AC3062" s="113">
        <f t="shared" si="166"/>
        <v>47616</v>
      </c>
      <c r="AD3062" s="114">
        <f t="shared" si="167"/>
        <v>1.5822799999999998E-2</v>
      </c>
      <c r="AF3062" s="115"/>
    </row>
    <row r="3063" spans="29:32" x14ac:dyDescent="0.25">
      <c r="AC3063" s="113">
        <f t="shared" si="166"/>
        <v>47617</v>
      </c>
      <c r="AD3063" s="114">
        <f t="shared" si="167"/>
        <v>1.5822799999999998E-2</v>
      </c>
      <c r="AF3063" s="115"/>
    </row>
    <row r="3064" spans="29:32" x14ac:dyDescent="0.25">
      <c r="AC3064" s="113">
        <f t="shared" si="166"/>
        <v>47618</v>
      </c>
      <c r="AD3064" s="114">
        <f t="shared" si="167"/>
        <v>1.5822799999999998E-2</v>
      </c>
      <c r="AF3064" s="115"/>
    </row>
    <row r="3065" spans="29:32" x14ac:dyDescent="0.25">
      <c r="AC3065" s="113">
        <f t="shared" si="166"/>
        <v>47619</v>
      </c>
      <c r="AD3065" s="114">
        <f t="shared" si="167"/>
        <v>1.5822799999999998E-2</v>
      </c>
      <c r="AF3065" s="115"/>
    </row>
    <row r="3066" spans="29:32" x14ac:dyDescent="0.25">
      <c r="AC3066" s="113">
        <f t="shared" si="166"/>
        <v>47620</v>
      </c>
      <c r="AD3066" s="114">
        <f t="shared" si="167"/>
        <v>1.5822799999999998E-2</v>
      </c>
      <c r="AF3066" s="115"/>
    </row>
    <row r="3067" spans="29:32" x14ac:dyDescent="0.25">
      <c r="AC3067" s="113">
        <f t="shared" si="166"/>
        <v>47621</v>
      </c>
      <c r="AD3067" s="114">
        <f t="shared" si="167"/>
        <v>1.5822799999999998E-2</v>
      </c>
      <c r="AF3067" s="115"/>
    </row>
    <row r="3068" spans="29:32" x14ac:dyDescent="0.25">
      <c r="AC3068" s="113">
        <f t="shared" si="166"/>
        <v>47622</v>
      </c>
      <c r="AD3068" s="114">
        <f t="shared" si="167"/>
        <v>1.5822799999999998E-2</v>
      </c>
      <c r="AF3068" s="115"/>
    </row>
    <row r="3069" spans="29:32" x14ac:dyDescent="0.25">
      <c r="AC3069" s="113">
        <f t="shared" si="166"/>
        <v>47623</v>
      </c>
      <c r="AD3069" s="114">
        <f t="shared" si="167"/>
        <v>1.5822799999999998E-2</v>
      </c>
      <c r="AF3069" s="115"/>
    </row>
    <row r="3070" spans="29:32" x14ac:dyDescent="0.25">
      <c r="AC3070" s="113">
        <f t="shared" si="166"/>
        <v>47624</v>
      </c>
      <c r="AD3070" s="114">
        <f t="shared" si="167"/>
        <v>1.5822799999999998E-2</v>
      </c>
      <c r="AF3070" s="115"/>
    </row>
    <row r="3071" spans="29:32" x14ac:dyDescent="0.25">
      <c r="AC3071" s="113">
        <f t="shared" si="166"/>
        <v>47625</v>
      </c>
      <c r="AD3071" s="114">
        <f t="shared" si="167"/>
        <v>1.5822799999999998E-2</v>
      </c>
      <c r="AF3071" s="115"/>
    </row>
    <row r="3072" spans="29:32" x14ac:dyDescent="0.25">
      <c r="AC3072" s="113">
        <f t="shared" si="166"/>
        <v>47626</v>
      </c>
      <c r="AD3072" s="114">
        <f t="shared" si="167"/>
        <v>1.5822799999999998E-2</v>
      </c>
      <c r="AF3072" s="115"/>
    </row>
    <row r="3073" spans="29:32" x14ac:dyDescent="0.25">
      <c r="AC3073" s="113">
        <f t="shared" si="166"/>
        <v>47627</v>
      </c>
      <c r="AD3073" s="114">
        <f t="shared" si="167"/>
        <v>1.5822799999999998E-2</v>
      </c>
      <c r="AF3073" s="115"/>
    </row>
    <row r="3074" spans="29:32" x14ac:dyDescent="0.25">
      <c r="AC3074" s="113">
        <f t="shared" si="166"/>
        <v>47628</v>
      </c>
      <c r="AD3074" s="114">
        <f t="shared" si="167"/>
        <v>1.5822799999999998E-2</v>
      </c>
      <c r="AF3074" s="115"/>
    </row>
    <row r="3075" spans="29:32" x14ac:dyDescent="0.25">
      <c r="AC3075" s="113">
        <f t="shared" si="166"/>
        <v>47629</v>
      </c>
      <c r="AD3075" s="114">
        <f t="shared" si="167"/>
        <v>1.5822799999999998E-2</v>
      </c>
      <c r="AF3075" s="115"/>
    </row>
    <row r="3076" spans="29:32" x14ac:dyDescent="0.25">
      <c r="AC3076" s="113">
        <f t="shared" si="166"/>
        <v>47630</v>
      </c>
      <c r="AD3076" s="114">
        <f t="shared" si="167"/>
        <v>1.5822799999999998E-2</v>
      </c>
      <c r="AF3076" s="115"/>
    </row>
    <row r="3077" spans="29:32" x14ac:dyDescent="0.25">
      <c r="AC3077" s="113">
        <f t="shared" si="166"/>
        <v>47631</v>
      </c>
      <c r="AD3077" s="114">
        <f t="shared" si="167"/>
        <v>1.5822199999999998E-2</v>
      </c>
      <c r="AF3077" s="115"/>
    </row>
    <row r="3078" spans="29:32" x14ac:dyDescent="0.25">
      <c r="AC3078" s="113">
        <f t="shared" si="166"/>
        <v>47632</v>
      </c>
      <c r="AD3078" s="114">
        <f t="shared" si="167"/>
        <v>1.5822199999999998E-2</v>
      </c>
      <c r="AF3078" s="115"/>
    </row>
    <row r="3079" spans="29:32" x14ac:dyDescent="0.25">
      <c r="AC3079" s="113">
        <f t="shared" si="166"/>
        <v>47633</v>
      </c>
      <c r="AD3079" s="114">
        <f t="shared" si="167"/>
        <v>1.5822199999999998E-2</v>
      </c>
      <c r="AF3079" s="115"/>
    </row>
    <row r="3080" spans="29:32" x14ac:dyDescent="0.25">
      <c r="AC3080" s="113">
        <f t="shared" ref="AC3080:AC3143" si="168">AC3079+1</f>
        <v>47634</v>
      </c>
      <c r="AD3080" s="114">
        <f t="shared" ref="AD3080:AD3143" si="169">_xlfn.IFNA(VLOOKUP(AC3080,J:K,2,FALSE)/100,AD3079)</f>
        <v>1.5822199999999998E-2</v>
      </c>
      <c r="AF3080" s="115"/>
    </row>
    <row r="3081" spans="29:32" x14ac:dyDescent="0.25">
      <c r="AC3081" s="113">
        <f t="shared" si="168"/>
        <v>47635</v>
      </c>
      <c r="AD3081" s="114">
        <f t="shared" si="169"/>
        <v>1.5822199999999998E-2</v>
      </c>
      <c r="AF3081" s="115"/>
    </row>
    <row r="3082" spans="29:32" x14ac:dyDescent="0.25">
      <c r="AC3082" s="113">
        <f t="shared" si="168"/>
        <v>47636</v>
      </c>
      <c r="AD3082" s="114">
        <f t="shared" si="169"/>
        <v>1.5822199999999998E-2</v>
      </c>
      <c r="AF3082" s="115"/>
    </row>
    <row r="3083" spans="29:32" x14ac:dyDescent="0.25">
      <c r="AC3083" s="113">
        <f t="shared" si="168"/>
        <v>47637</v>
      </c>
      <c r="AD3083" s="114">
        <f t="shared" si="169"/>
        <v>1.5822199999999998E-2</v>
      </c>
      <c r="AF3083" s="115"/>
    </row>
    <row r="3084" spans="29:32" x14ac:dyDescent="0.25">
      <c r="AC3084" s="113">
        <f t="shared" si="168"/>
        <v>47638</v>
      </c>
      <c r="AD3084" s="114">
        <f t="shared" si="169"/>
        <v>1.5822199999999998E-2</v>
      </c>
      <c r="AF3084" s="115"/>
    </row>
    <row r="3085" spans="29:32" x14ac:dyDescent="0.25">
      <c r="AC3085" s="113">
        <f t="shared" si="168"/>
        <v>47639</v>
      </c>
      <c r="AD3085" s="114">
        <f t="shared" si="169"/>
        <v>1.5822199999999998E-2</v>
      </c>
      <c r="AF3085" s="115"/>
    </row>
    <row r="3086" spans="29:32" x14ac:dyDescent="0.25">
      <c r="AC3086" s="113">
        <f t="shared" si="168"/>
        <v>47640</v>
      </c>
      <c r="AD3086" s="114">
        <f t="shared" si="169"/>
        <v>1.5822199999999998E-2</v>
      </c>
      <c r="AF3086" s="115"/>
    </row>
    <row r="3087" spans="29:32" x14ac:dyDescent="0.25">
      <c r="AC3087" s="113">
        <f t="shared" si="168"/>
        <v>47641</v>
      </c>
      <c r="AD3087" s="114">
        <f t="shared" si="169"/>
        <v>1.5822199999999998E-2</v>
      </c>
      <c r="AF3087" s="115"/>
    </row>
    <row r="3088" spans="29:32" x14ac:dyDescent="0.25">
      <c r="AC3088" s="113">
        <f t="shared" si="168"/>
        <v>47642</v>
      </c>
      <c r="AD3088" s="114">
        <f t="shared" si="169"/>
        <v>1.5822199999999998E-2</v>
      </c>
      <c r="AF3088" s="115"/>
    </row>
    <row r="3089" spans="29:32" x14ac:dyDescent="0.25">
      <c r="AC3089" s="113">
        <f t="shared" si="168"/>
        <v>47643</v>
      </c>
      <c r="AD3089" s="114">
        <f t="shared" si="169"/>
        <v>1.5822199999999998E-2</v>
      </c>
      <c r="AF3089" s="115"/>
    </row>
    <row r="3090" spans="29:32" x14ac:dyDescent="0.25">
      <c r="AC3090" s="113">
        <f t="shared" si="168"/>
        <v>47644</v>
      </c>
      <c r="AD3090" s="114">
        <f t="shared" si="169"/>
        <v>1.5822199999999998E-2</v>
      </c>
      <c r="AF3090" s="115"/>
    </row>
    <row r="3091" spans="29:32" x14ac:dyDescent="0.25">
      <c r="AC3091" s="113">
        <f t="shared" si="168"/>
        <v>47645</v>
      </c>
      <c r="AD3091" s="114">
        <f t="shared" si="169"/>
        <v>1.5822199999999998E-2</v>
      </c>
      <c r="AF3091" s="115"/>
    </row>
    <row r="3092" spans="29:32" x14ac:dyDescent="0.25">
      <c r="AC3092" s="113">
        <f t="shared" si="168"/>
        <v>47646</v>
      </c>
      <c r="AD3092" s="114">
        <f t="shared" si="169"/>
        <v>1.5822199999999998E-2</v>
      </c>
      <c r="AF3092" s="115"/>
    </row>
    <row r="3093" spans="29:32" x14ac:dyDescent="0.25">
      <c r="AC3093" s="113">
        <f t="shared" si="168"/>
        <v>47647</v>
      </c>
      <c r="AD3093" s="114">
        <f t="shared" si="169"/>
        <v>1.5822199999999998E-2</v>
      </c>
      <c r="AF3093" s="115"/>
    </row>
    <row r="3094" spans="29:32" x14ac:dyDescent="0.25">
      <c r="AC3094" s="113">
        <f t="shared" si="168"/>
        <v>47648</v>
      </c>
      <c r="AD3094" s="114">
        <f t="shared" si="169"/>
        <v>1.5822199999999998E-2</v>
      </c>
      <c r="AF3094" s="115"/>
    </row>
    <row r="3095" spans="29:32" x14ac:dyDescent="0.25">
      <c r="AC3095" s="113">
        <f t="shared" si="168"/>
        <v>47649</v>
      </c>
      <c r="AD3095" s="114">
        <f t="shared" si="169"/>
        <v>1.5822199999999998E-2</v>
      </c>
      <c r="AF3095" s="115"/>
    </row>
    <row r="3096" spans="29:32" x14ac:dyDescent="0.25">
      <c r="AC3096" s="113">
        <f t="shared" si="168"/>
        <v>47650</v>
      </c>
      <c r="AD3096" s="114">
        <f t="shared" si="169"/>
        <v>1.5822199999999998E-2</v>
      </c>
      <c r="AF3096" s="115"/>
    </row>
    <row r="3097" spans="29:32" x14ac:dyDescent="0.25">
      <c r="AC3097" s="113">
        <f t="shared" si="168"/>
        <v>47651</v>
      </c>
      <c r="AD3097" s="114">
        <f t="shared" si="169"/>
        <v>1.5822199999999998E-2</v>
      </c>
      <c r="AF3097" s="115"/>
    </row>
    <row r="3098" spans="29:32" x14ac:dyDescent="0.25">
      <c r="AC3098" s="113">
        <f t="shared" si="168"/>
        <v>47652</v>
      </c>
      <c r="AD3098" s="114">
        <f t="shared" si="169"/>
        <v>1.5822199999999998E-2</v>
      </c>
      <c r="AF3098" s="115"/>
    </row>
    <row r="3099" spans="29:32" x14ac:dyDescent="0.25">
      <c r="AC3099" s="113">
        <f t="shared" si="168"/>
        <v>47653</v>
      </c>
      <c r="AD3099" s="114">
        <f t="shared" si="169"/>
        <v>1.5822199999999998E-2</v>
      </c>
      <c r="AF3099" s="115"/>
    </row>
    <row r="3100" spans="29:32" x14ac:dyDescent="0.25">
      <c r="AC3100" s="113">
        <f t="shared" si="168"/>
        <v>47654</v>
      </c>
      <c r="AD3100" s="114">
        <f t="shared" si="169"/>
        <v>1.5822199999999998E-2</v>
      </c>
      <c r="AF3100" s="115"/>
    </row>
    <row r="3101" spans="29:32" x14ac:dyDescent="0.25">
      <c r="AC3101" s="113">
        <f t="shared" si="168"/>
        <v>47655</v>
      </c>
      <c r="AD3101" s="114">
        <f t="shared" si="169"/>
        <v>1.5822199999999998E-2</v>
      </c>
      <c r="AF3101" s="115"/>
    </row>
    <row r="3102" spans="29:32" x14ac:dyDescent="0.25">
      <c r="AC3102" s="113">
        <f t="shared" si="168"/>
        <v>47656</v>
      </c>
      <c r="AD3102" s="114">
        <f t="shared" si="169"/>
        <v>1.5822199999999998E-2</v>
      </c>
      <c r="AF3102" s="115"/>
    </row>
    <row r="3103" spans="29:32" x14ac:dyDescent="0.25">
      <c r="AC3103" s="113">
        <f t="shared" si="168"/>
        <v>47657</v>
      </c>
      <c r="AD3103" s="114">
        <f t="shared" si="169"/>
        <v>1.5822199999999998E-2</v>
      </c>
      <c r="AF3103" s="115"/>
    </row>
    <row r="3104" spans="29:32" x14ac:dyDescent="0.25">
      <c r="AC3104" s="113">
        <f t="shared" si="168"/>
        <v>47658</v>
      </c>
      <c r="AD3104" s="114">
        <f t="shared" si="169"/>
        <v>1.5822199999999998E-2</v>
      </c>
      <c r="AF3104" s="115"/>
    </row>
    <row r="3105" spans="29:32" x14ac:dyDescent="0.25">
      <c r="AC3105" s="113">
        <f t="shared" si="168"/>
        <v>47659</v>
      </c>
      <c r="AD3105" s="114">
        <f t="shared" si="169"/>
        <v>1.5822199999999998E-2</v>
      </c>
      <c r="AF3105" s="115"/>
    </row>
    <row r="3106" spans="29:32" x14ac:dyDescent="0.25">
      <c r="AC3106" s="113">
        <f t="shared" si="168"/>
        <v>47660</v>
      </c>
      <c r="AD3106" s="114">
        <f t="shared" si="169"/>
        <v>1.5822799999999998E-2</v>
      </c>
      <c r="AF3106" s="115"/>
    </row>
    <row r="3107" spans="29:32" x14ac:dyDescent="0.25">
      <c r="AC3107" s="113">
        <f t="shared" si="168"/>
        <v>47661</v>
      </c>
      <c r="AD3107" s="114">
        <f t="shared" si="169"/>
        <v>1.5822799999999998E-2</v>
      </c>
      <c r="AF3107" s="115"/>
    </row>
    <row r="3108" spans="29:32" x14ac:dyDescent="0.25">
      <c r="AC3108" s="113">
        <f t="shared" si="168"/>
        <v>47662</v>
      </c>
      <c r="AD3108" s="114">
        <f t="shared" si="169"/>
        <v>1.5822799999999998E-2</v>
      </c>
      <c r="AF3108" s="115"/>
    </row>
    <row r="3109" spans="29:32" x14ac:dyDescent="0.25">
      <c r="AC3109" s="113">
        <f t="shared" si="168"/>
        <v>47663</v>
      </c>
      <c r="AD3109" s="114">
        <f t="shared" si="169"/>
        <v>1.5822799999999998E-2</v>
      </c>
      <c r="AF3109" s="115"/>
    </row>
    <row r="3110" spans="29:32" x14ac:dyDescent="0.25">
      <c r="AC3110" s="113">
        <f t="shared" si="168"/>
        <v>47664</v>
      </c>
      <c r="AD3110" s="114">
        <f t="shared" si="169"/>
        <v>1.5822799999999998E-2</v>
      </c>
      <c r="AF3110" s="115"/>
    </row>
    <row r="3111" spans="29:32" x14ac:dyDescent="0.25">
      <c r="AC3111" s="113">
        <f t="shared" si="168"/>
        <v>47665</v>
      </c>
      <c r="AD3111" s="114">
        <f t="shared" si="169"/>
        <v>1.5822799999999998E-2</v>
      </c>
      <c r="AF3111" s="115"/>
    </row>
    <row r="3112" spans="29:32" x14ac:dyDescent="0.25">
      <c r="AC3112" s="113">
        <f t="shared" si="168"/>
        <v>47666</v>
      </c>
      <c r="AD3112" s="114">
        <f t="shared" si="169"/>
        <v>1.5822799999999998E-2</v>
      </c>
      <c r="AF3112" s="115"/>
    </row>
    <row r="3113" spans="29:32" x14ac:dyDescent="0.25">
      <c r="AC3113" s="113">
        <f t="shared" si="168"/>
        <v>47667</v>
      </c>
      <c r="AD3113" s="114">
        <f t="shared" si="169"/>
        <v>1.5822799999999998E-2</v>
      </c>
      <c r="AF3113" s="115"/>
    </row>
    <row r="3114" spans="29:32" x14ac:dyDescent="0.25">
      <c r="AC3114" s="113">
        <f t="shared" si="168"/>
        <v>47668</v>
      </c>
      <c r="AD3114" s="114">
        <f t="shared" si="169"/>
        <v>1.5822799999999998E-2</v>
      </c>
      <c r="AF3114" s="115"/>
    </row>
    <row r="3115" spans="29:32" x14ac:dyDescent="0.25">
      <c r="AC3115" s="113">
        <f t="shared" si="168"/>
        <v>47669</v>
      </c>
      <c r="AD3115" s="114">
        <f t="shared" si="169"/>
        <v>1.5822799999999998E-2</v>
      </c>
      <c r="AF3115" s="115"/>
    </row>
    <row r="3116" spans="29:32" x14ac:dyDescent="0.25">
      <c r="AC3116" s="113">
        <f t="shared" si="168"/>
        <v>47670</v>
      </c>
      <c r="AD3116" s="114">
        <f t="shared" si="169"/>
        <v>1.5822799999999998E-2</v>
      </c>
      <c r="AF3116" s="115"/>
    </row>
    <row r="3117" spans="29:32" x14ac:dyDescent="0.25">
      <c r="AC3117" s="113">
        <f t="shared" si="168"/>
        <v>47671</v>
      </c>
      <c r="AD3117" s="114">
        <f t="shared" si="169"/>
        <v>1.5822799999999998E-2</v>
      </c>
      <c r="AF3117" s="115"/>
    </row>
    <row r="3118" spans="29:32" x14ac:dyDescent="0.25">
      <c r="AC3118" s="113">
        <f t="shared" si="168"/>
        <v>47672</v>
      </c>
      <c r="AD3118" s="114">
        <f t="shared" si="169"/>
        <v>1.5822799999999998E-2</v>
      </c>
      <c r="AF3118" s="115"/>
    </row>
    <row r="3119" spans="29:32" x14ac:dyDescent="0.25">
      <c r="AC3119" s="113">
        <f t="shared" si="168"/>
        <v>47673</v>
      </c>
      <c r="AD3119" s="114">
        <f t="shared" si="169"/>
        <v>1.5822799999999998E-2</v>
      </c>
      <c r="AF3119" s="115"/>
    </row>
    <row r="3120" spans="29:32" x14ac:dyDescent="0.25">
      <c r="AC3120" s="113">
        <f t="shared" si="168"/>
        <v>47674</v>
      </c>
      <c r="AD3120" s="114">
        <f t="shared" si="169"/>
        <v>1.5822799999999998E-2</v>
      </c>
      <c r="AF3120" s="115"/>
    </row>
    <row r="3121" spans="29:32" x14ac:dyDescent="0.25">
      <c r="AC3121" s="113">
        <f t="shared" si="168"/>
        <v>47675</v>
      </c>
      <c r="AD3121" s="114">
        <f t="shared" si="169"/>
        <v>1.5822799999999998E-2</v>
      </c>
      <c r="AF3121" s="115"/>
    </row>
    <row r="3122" spans="29:32" x14ac:dyDescent="0.25">
      <c r="AC3122" s="113">
        <f t="shared" si="168"/>
        <v>47676</v>
      </c>
      <c r="AD3122" s="114">
        <f t="shared" si="169"/>
        <v>1.5822799999999998E-2</v>
      </c>
      <c r="AF3122" s="115"/>
    </row>
    <row r="3123" spans="29:32" x14ac:dyDescent="0.25">
      <c r="AC3123" s="113">
        <f t="shared" si="168"/>
        <v>47677</v>
      </c>
      <c r="AD3123" s="114">
        <f t="shared" si="169"/>
        <v>1.5822799999999998E-2</v>
      </c>
      <c r="AF3123" s="115"/>
    </row>
    <row r="3124" spans="29:32" x14ac:dyDescent="0.25">
      <c r="AC3124" s="113">
        <f t="shared" si="168"/>
        <v>47678</v>
      </c>
      <c r="AD3124" s="114">
        <f t="shared" si="169"/>
        <v>1.5822799999999998E-2</v>
      </c>
      <c r="AF3124" s="115"/>
    </row>
    <row r="3125" spans="29:32" x14ac:dyDescent="0.25">
      <c r="AC3125" s="113">
        <f t="shared" si="168"/>
        <v>47679</v>
      </c>
      <c r="AD3125" s="114">
        <f t="shared" si="169"/>
        <v>1.5822799999999998E-2</v>
      </c>
      <c r="AF3125" s="115"/>
    </row>
    <row r="3126" spans="29:32" x14ac:dyDescent="0.25">
      <c r="AC3126" s="113">
        <f t="shared" si="168"/>
        <v>47680</v>
      </c>
      <c r="AD3126" s="114">
        <f t="shared" si="169"/>
        <v>1.5822799999999998E-2</v>
      </c>
      <c r="AF3126" s="115"/>
    </row>
    <row r="3127" spans="29:32" x14ac:dyDescent="0.25">
      <c r="AC3127" s="113">
        <f t="shared" si="168"/>
        <v>47681</v>
      </c>
      <c r="AD3127" s="114">
        <f t="shared" si="169"/>
        <v>1.5822799999999998E-2</v>
      </c>
      <c r="AF3127" s="115"/>
    </row>
    <row r="3128" spans="29:32" x14ac:dyDescent="0.25">
      <c r="AC3128" s="113">
        <f t="shared" si="168"/>
        <v>47682</v>
      </c>
      <c r="AD3128" s="114">
        <f t="shared" si="169"/>
        <v>1.5822799999999998E-2</v>
      </c>
      <c r="AF3128" s="115"/>
    </row>
    <row r="3129" spans="29:32" x14ac:dyDescent="0.25">
      <c r="AC3129" s="113">
        <f t="shared" si="168"/>
        <v>47683</v>
      </c>
      <c r="AD3129" s="114">
        <f t="shared" si="169"/>
        <v>1.5822799999999998E-2</v>
      </c>
      <c r="AF3129" s="115"/>
    </row>
    <row r="3130" spans="29:32" x14ac:dyDescent="0.25">
      <c r="AC3130" s="113">
        <f t="shared" si="168"/>
        <v>47684</v>
      </c>
      <c r="AD3130" s="114">
        <f t="shared" si="169"/>
        <v>1.5822799999999998E-2</v>
      </c>
      <c r="AF3130" s="115"/>
    </row>
    <row r="3131" spans="29:32" x14ac:dyDescent="0.25">
      <c r="AC3131" s="113">
        <f t="shared" si="168"/>
        <v>47685</v>
      </c>
      <c r="AD3131" s="114">
        <f t="shared" si="169"/>
        <v>1.5822799999999998E-2</v>
      </c>
      <c r="AF3131" s="115"/>
    </row>
    <row r="3132" spans="29:32" x14ac:dyDescent="0.25">
      <c r="AC3132" s="113">
        <f t="shared" si="168"/>
        <v>47686</v>
      </c>
      <c r="AD3132" s="114">
        <f t="shared" si="169"/>
        <v>1.5822799999999998E-2</v>
      </c>
      <c r="AF3132" s="115"/>
    </row>
    <row r="3133" spans="29:32" x14ac:dyDescent="0.25">
      <c r="AC3133" s="113">
        <f t="shared" si="168"/>
        <v>47687</v>
      </c>
      <c r="AD3133" s="114">
        <f t="shared" si="169"/>
        <v>1.5822799999999998E-2</v>
      </c>
      <c r="AF3133" s="115"/>
    </row>
    <row r="3134" spans="29:32" x14ac:dyDescent="0.25">
      <c r="AC3134" s="113">
        <f t="shared" si="168"/>
        <v>47688</v>
      </c>
      <c r="AD3134" s="114">
        <f t="shared" si="169"/>
        <v>1.5822799999999998E-2</v>
      </c>
      <c r="AF3134" s="115"/>
    </row>
    <row r="3135" spans="29:32" x14ac:dyDescent="0.25">
      <c r="AC3135" s="113">
        <f t="shared" si="168"/>
        <v>47689</v>
      </c>
      <c r="AD3135" s="114">
        <f t="shared" si="169"/>
        <v>1.5822799999999998E-2</v>
      </c>
      <c r="AF3135" s="115"/>
    </row>
    <row r="3136" spans="29:32" x14ac:dyDescent="0.25">
      <c r="AC3136" s="113">
        <f t="shared" si="168"/>
        <v>47690</v>
      </c>
      <c r="AD3136" s="114">
        <f t="shared" si="169"/>
        <v>1.5822799999999998E-2</v>
      </c>
      <c r="AF3136" s="115"/>
    </row>
    <row r="3137" spans="29:32" x14ac:dyDescent="0.25">
      <c r="AC3137" s="113">
        <f t="shared" si="168"/>
        <v>47691</v>
      </c>
      <c r="AD3137" s="114">
        <f t="shared" si="169"/>
        <v>1.5822799999999998E-2</v>
      </c>
      <c r="AF3137" s="115"/>
    </row>
    <row r="3138" spans="29:32" x14ac:dyDescent="0.25">
      <c r="AC3138" s="113">
        <f t="shared" si="168"/>
        <v>47692</v>
      </c>
      <c r="AD3138" s="114">
        <f t="shared" si="169"/>
        <v>1.5822799999999998E-2</v>
      </c>
      <c r="AF3138" s="115"/>
    </row>
    <row r="3139" spans="29:32" x14ac:dyDescent="0.25">
      <c r="AC3139" s="113">
        <f t="shared" si="168"/>
        <v>47693</v>
      </c>
      <c r="AD3139" s="114">
        <f t="shared" si="169"/>
        <v>1.5822799999999998E-2</v>
      </c>
      <c r="AF3139" s="115"/>
    </row>
    <row r="3140" spans="29:32" x14ac:dyDescent="0.25">
      <c r="AC3140" s="113">
        <f t="shared" si="168"/>
        <v>47694</v>
      </c>
      <c r="AD3140" s="114">
        <f t="shared" si="169"/>
        <v>1.5822799999999998E-2</v>
      </c>
      <c r="AF3140" s="115"/>
    </row>
    <row r="3141" spans="29:32" x14ac:dyDescent="0.25">
      <c r="AC3141" s="113">
        <f t="shared" si="168"/>
        <v>47695</v>
      </c>
      <c r="AD3141" s="114">
        <f t="shared" si="169"/>
        <v>1.5822799999999998E-2</v>
      </c>
      <c r="AF3141" s="115"/>
    </row>
    <row r="3142" spans="29:32" x14ac:dyDescent="0.25">
      <c r="AC3142" s="113">
        <f t="shared" si="168"/>
        <v>47696</v>
      </c>
      <c r="AD3142" s="114">
        <f t="shared" si="169"/>
        <v>1.5822799999999998E-2</v>
      </c>
      <c r="AF3142" s="115"/>
    </row>
    <row r="3143" spans="29:32" x14ac:dyDescent="0.25">
      <c r="AC3143" s="113">
        <f t="shared" si="168"/>
        <v>47697</v>
      </c>
      <c r="AD3143" s="114">
        <f t="shared" si="169"/>
        <v>1.5822799999999998E-2</v>
      </c>
      <c r="AF3143" s="115"/>
    </row>
    <row r="3144" spans="29:32" x14ac:dyDescent="0.25">
      <c r="AC3144" s="113">
        <f t="shared" ref="AC3144:AC3207" si="170">AC3143+1</f>
        <v>47698</v>
      </c>
      <c r="AD3144" s="114">
        <f t="shared" ref="AD3144:AD3207" si="171">_xlfn.IFNA(VLOOKUP(AC3144,J:K,2,FALSE)/100,AD3143)</f>
        <v>1.5822799999999998E-2</v>
      </c>
      <c r="AF3144" s="115"/>
    </row>
    <row r="3145" spans="29:32" x14ac:dyDescent="0.25">
      <c r="AC3145" s="113">
        <f t="shared" si="170"/>
        <v>47699</v>
      </c>
      <c r="AD3145" s="114">
        <f t="shared" si="171"/>
        <v>1.5822799999999998E-2</v>
      </c>
      <c r="AF3145" s="115"/>
    </row>
    <row r="3146" spans="29:32" x14ac:dyDescent="0.25">
      <c r="AC3146" s="113">
        <f t="shared" si="170"/>
        <v>47700</v>
      </c>
      <c r="AD3146" s="114">
        <f t="shared" si="171"/>
        <v>1.5822799999999998E-2</v>
      </c>
      <c r="AF3146" s="115"/>
    </row>
    <row r="3147" spans="29:32" x14ac:dyDescent="0.25">
      <c r="AC3147" s="113">
        <f t="shared" si="170"/>
        <v>47701</v>
      </c>
      <c r="AD3147" s="114">
        <f t="shared" si="171"/>
        <v>1.5822799999999998E-2</v>
      </c>
      <c r="AF3147" s="115"/>
    </row>
    <row r="3148" spans="29:32" x14ac:dyDescent="0.25">
      <c r="AC3148" s="113">
        <f t="shared" si="170"/>
        <v>47702</v>
      </c>
      <c r="AD3148" s="114">
        <f t="shared" si="171"/>
        <v>1.5822799999999998E-2</v>
      </c>
      <c r="AF3148" s="115"/>
    </row>
    <row r="3149" spans="29:32" x14ac:dyDescent="0.25">
      <c r="AC3149" s="113">
        <f t="shared" si="170"/>
        <v>47703</v>
      </c>
      <c r="AD3149" s="114">
        <f t="shared" si="171"/>
        <v>1.5822799999999998E-2</v>
      </c>
      <c r="AF3149" s="115"/>
    </row>
    <row r="3150" spans="29:32" x14ac:dyDescent="0.25">
      <c r="AC3150" s="113">
        <f t="shared" si="170"/>
        <v>47704</v>
      </c>
      <c r="AD3150" s="114">
        <f t="shared" si="171"/>
        <v>1.5822799999999998E-2</v>
      </c>
      <c r="AF3150" s="115"/>
    </row>
    <row r="3151" spans="29:32" x14ac:dyDescent="0.25">
      <c r="AC3151" s="113">
        <f t="shared" si="170"/>
        <v>47705</v>
      </c>
      <c r="AD3151" s="114">
        <f t="shared" si="171"/>
        <v>1.5822799999999998E-2</v>
      </c>
      <c r="AF3151" s="115"/>
    </row>
    <row r="3152" spans="29:32" x14ac:dyDescent="0.25">
      <c r="AC3152" s="113">
        <f t="shared" si="170"/>
        <v>47706</v>
      </c>
      <c r="AD3152" s="114">
        <f t="shared" si="171"/>
        <v>1.5822799999999998E-2</v>
      </c>
      <c r="AF3152" s="115"/>
    </row>
    <row r="3153" spans="29:32" x14ac:dyDescent="0.25">
      <c r="AC3153" s="113">
        <f t="shared" si="170"/>
        <v>47707</v>
      </c>
      <c r="AD3153" s="114">
        <f t="shared" si="171"/>
        <v>1.5822799999999998E-2</v>
      </c>
      <c r="AF3153" s="115"/>
    </row>
    <row r="3154" spans="29:32" x14ac:dyDescent="0.25">
      <c r="AC3154" s="113">
        <f t="shared" si="170"/>
        <v>47708</v>
      </c>
      <c r="AD3154" s="114">
        <f t="shared" si="171"/>
        <v>1.5822799999999998E-2</v>
      </c>
      <c r="AF3154" s="115"/>
    </row>
    <row r="3155" spans="29:32" x14ac:dyDescent="0.25">
      <c r="AC3155" s="113">
        <f t="shared" si="170"/>
        <v>47709</v>
      </c>
      <c r="AD3155" s="114">
        <f t="shared" si="171"/>
        <v>1.5822799999999998E-2</v>
      </c>
      <c r="AF3155" s="115"/>
    </row>
    <row r="3156" spans="29:32" x14ac:dyDescent="0.25">
      <c r="AC3156" s="113">
        <f t="shared" si="170"/>
        <v>47710</v>
      </c>
      <c r="AD3156" s="114">
        <f t="shared" si="171"/>
        <v>1.5822799999999998E-2</v>
      </c>
      <c r="AF3156" s="115"/>
    </row>
    <row r="3157" spans="29:32" x14ac:dyDescent="0.25">
      <c r="AC3157" s="113">
        <f t="shared" si="170"/>
        <v>47711</v>
      </c>
      <c r="AD3157" s="114">
        <f t="shared" si="171"/>
        <v>1.5822799999999998E-2</v>
      </c>
      <c r="AF3157" s="115"/>
    </row>
    <row r="3158" spans="29:32" x14ac:dyDescent="0.25">
      <c r="AC3158" s="113">
        <f t="shared" si="170"/>
        <v>47712</v>
      </c>
      <c r="AD3158" s="114">
        <f t="shared" si="171"/>
        <v>1.5822799999999998E-2</v>
      </c>
      <c r="AF3158" s="115"/>
    </row>
    <row r="3159" spans="29:32" x14ac:dyDescent="0.25">
      <c r="AC3159" s="113">
        <f t="shared" si="170"/>
        <v>47713</v>
      </c>
      <c r="AD3159" s="114">
        <f t="shared" si="171"/>
        <v>1.5822799999999998E-2</v>
      </c>
      <c r="AF3159" s="115"/>
    </row>
    <row r="3160" spans="29:32" x14ac:dyDescent="0.25">
      <c r="AC3160" s="113">
        <f t="shared" si="170"/>
        <v>47714</v>
      </c>
      <c r="AD3160" s="114">
        <f t="shared" si="171"/>
        <v>1.5822799999999998E-2</v>
      </c>
      <c r="AF3160" s="115"/>
    </row>
    <row r="3161" spans="29:32" x14ac:dyDescent="0.25">
      <c r="AC3161" s="113">
        <f t="shared" si="170"/>
        <v>47715</v>
      </c>
      <c r="AD3161" s="114">
        <f t="shared" si="171"/>
        <v>1.5822799999999998E-2</v>
      </c>
      <c r="AF3161" s="115"/>
    </row>
    <row r="3162" spans="29:32" x14ac:dyDescent="0.25">
      <c r="AC3162" s="113">
        <f t="shared" si="170"/>
        <v>47716</v>
      </c>
      <c r="AD3162" s="114">
        <f t="shared" si="171"/>
        <v>1.5822799999999998E-2</v>
      </c>
      <c r="AF3162" s="115"/>
    </row>
    <row r="3163" spans="29:32" x14ac:dyDescent="0.25">
      <c r="AC3163" s="113">
        <f t="shared" si="170"/>
        <v>47717</v>
      </c>
      <c r="AD3163" s="114">
        <f t="shared" si="171"/>
        <v>1.5822799999999998E-2</v>
      </c>
      <c r="AF3163" s="115"/>
    </row>
    <row r="3164" spans="29:32" x14ac:dyDescent="0.25">
      <c r="AC3164" s="113">
        <f t="shared" si="170"/>
        <v>47718</v>
      </c>
      <c r="AD3164" s="114">
        <f t="shared" si="171"/>
        <v>1.5822799999999998E-2</v>
      </c>
      <c r="AF3164" s="115"/>
    </row>
    <row r="3165" spans="29:32" x14ac:dyDescent="0.25">
      <c r="AC3165" s="113">
        <f t="shared" si="170"/>
        <v>47719</v>
      </c>
      <c r="AD3165" s="114">
        <f t="shared" si="171"/>
        <v>1.5822799999999998E-2</v>
      </c>
      <c r="AF3165" s="115"/>
    </row>
    <row r="3166" spans="29:32" x14ac:dyDescent="0.25">
      <c r="AC3166" s="113">
        <f t="shared" si="170"/>
        <v>47720</v>
      </c>
      <c r="AD3166" s="114">
        <f t="shared" si="171"/>
        <v>1.5822799999999998E-2</v>
      </c>
      <c r="AF3166" s="115"/>
    </row>
    <row r="3167" spans="29:32" x14ac:dyDescent="0.25">
      <c r="AC3167" s="113">
        <f t="shared" si="170"/>
        <v>47721</v>
      </c>
      <c r="AD3167" s="114">
        <f t="shared" si="171"/>
        <v>1.5822799999999998E-2</v>
      </c>
      <c r="AF3167" s="115"/>
    </row>
    <row r="3168" spans="29:32" x14ac:dyDescent="0.25">
      <c r="AC3168" s="113">
        <f t="shared" si="170"/>
        <v>47722</v>
      </c>
      <c r="AD3168" s="114">
        <f t="shared" si="171"/>
        <v>1.5822799999999998E-2</v>
      </c>
      <c r="AF3168" s="115"/>
    </row>
    <row r="3169" spans="29:32" x14ac:dyDescent="0.25">
      <c r="AC3169" s="113">
        <f t="shared" si="170"/>
        <v>47723</v>
      </c>
      <c r="AD3169" s="114">
        <f t="shared" si="171"/>
        <v>1.5822799999999998E-2</v>
      </c>
      <c r="AF3169" s="115"/>
    </row>
    <row r="3170" spans="29:32" x14ac:dyDescent="0.25">
      <c r="AC3170" s="113">
        <f t="shared" si="170"/>
        <v>47724</v>
      </c>
      <c r="AD3170" s="114">
        <f t="shared" si="171"/>
        <v>1.5822799999999998E-2</v>
      </c>
      <c r="AF3170" s="115"/>
    </row>
    <row r="3171" spans="29:32" x14ac:dyDescent="0.25">
      <c r="AC3171" s="113">
        <f t="shared" si="170"/>
        <v>47725</v>
      </c>
      <c r="AD3171" s="114">
        <f t="shared" si="171"/>
        <v>1.5822799999999998E-2</v>
      </c>
      <c r="AF3171" s="115"/>
    </row>
    <row r="3172" spans="29:32" x14ac:dyDescent="0.25">
      <c r="AC3172" s="113">
        <f t="shared" si="170"/>
        <v>47726</v>
      </c>
      <c r="AD3172" s="114">
        <f t="shared" si="171"/>
        <v>1.5822799999999998E-2</v>
      </c>
      <c r="AF3172" s="115"/>
    </row>
    <row r="3173" spans="29:32" x14ac:dyDescent="0.25">
      <c r="AC3173" s="113">
        <f t="shared" si="170"/>
        <v>47727</v>
      </c>
      <c r="AD3173" s="114">
        <f t="shared" si="171"/>
        <v>1.5822799999999998E-2</v>
      </c>
      <c r="AF3173" s="115"/>
    </row>
    <row r="3174" spans="29:32" x14ac:dyDescent="0.25">
      <c r="AC3174" s="113">
        <f t="shared" si="170"/>
        <v>47728</v>
      </c>
      <c r="AD3174" s="114">
        <f t="shared" si="171"/>
        <v>1.5822799999999998E-2</v>
      </c>
      <c r="AF3174" s="115"/>
    </row>
    <row r="3175" spans="29:32" x14ac:dyDescent="0.25">
      <c r="AC3175" s="113">
        <f t="shared" si="170"/>
        <v>47729</v>
      </c>
      <c r="AD3175" s="114">
        <f t="shared" si="171"/>
        <v>1.5822799999999998E-2</v>
      </c>
      <c r="AF3175" s="115"/>
    </row>
    <row r="3176" spans="29:32" x14ac:dyDescent="0.25">
      <c r="AC3176" s="113">
        <f t="shared" si="170"/>
        <v>47730</v>
      </c>
      <c r="AD3176" s="114">
        <f t="shared" si="171"/>
        <v>1.5822799999999998E-2</v>
      </c>
      <c r="AF3176" s="115"/>
    </row>
    <row r="3177" spans="29:32" x14ac:dyDescent="0.25">
      <c r="AC3177" s="113">
        <f t="shared" si="170"/>
        <v>47731</v>
      </c>
      <c r="AD3177" s="114">
        <f t="shared" si="171"/>
        <v>1.5822799999999998E-2</v>
      </c>
      <c r="AF3177" s="115"/>
    </row>
    <row r="3178" spans="29:32" x14ac:dyDescent="0.25">
      <c r="AC3178" s="113">
        <f t="shared" si="170"/>
        <v>47732</v>
      </c>
      <c r="AD3178" s="114">
        <f t="shared" si="171"/>
        <v>1.5822799999999998E-2</v>
      </c>
      <c r="AF3178" s="115"/>
    </row>
    <row r="3179" spans="29:32" x14ac:dyDescent="0.25">
      <c r="AC3179" s="113">
        <f t="shared" si="170"/>
        <v>47733</v>
      </c>
      <c r="AD3179" s="114">
        <f t="shared" si="171"/>
        <v>1.5822799999999998E-2</v>
      </c>
      <c r="AF3179" s="115"/>
    </row>
    <row r="3180" spans="29:32" x14ac:dyDescent="0.25">
      <c r="AC3180" s="113">
        <f t="shared" si="170"/>
        <v>47734</v>
      </c>
      <c r="AD3180" s="114">
        <f t="shared" si="171"/>
        <v>1.5822799999999998E-2</v>
      </c>
      <c r="AF3180" s="115"/>
    </row>
    <row r="3181" spans="29:32" x14ac:dyDescent="0.25">
      <c r="AC3181" s="113">
        <f t="shared" si="170"/>
        <v>47735</v>
      </c>
      <c r="AD3181" s="114">
        <f t="shared" si="171"/>
        <v>1.5822799999999998E-2</v>
      </c>
      <c r="AF3181" s="115"/>
    </row>
    <row r="3182" spans="29:32" x14ac:dyDescent="0.25">
      <c r="AC3182" s="113">
        <f t="shared" si="170"/>
        <v>47736</v>
      </c>
      <c r="AD3182" s="114">
        <f t="shared" si="171"/>
        <v>1.5822799999999998E-2</v>
      </c>
      <c r="AF3182" s="115"/>
    </row>
    <row r="3183" spans="29:32" x14ac:dyDescent="0.25">
      <c r="AC3183" s="113">
        <f t="shared" si="170"/>
        <v>47737</v>
      </c>
      <c r="AD3183" s="114">
        <f t="shared" si="171"/>
        <v>1.5822799999999998E-2</v>
      </c>
      <c r="AF3183" s="115"/>
    </row>
    <row r="3184" spans="29:32" x14ac:dyDescent="0.25">
      <c r="AC3184" s="113">
        <f t="shared" si="170"/>
        <v>47738</v>
      </c>
      <c r="AD3184" s="114">
        <f t="shared" si="171"/>
        <v>1.5822799999999998E-2</v>
      </c>
      <c r="AF3184" s="115"/>
    </row>
    <row r="3185" spans="29:32" x14ac:dyDescent="0.25">
      <c r="AC3185" s="113">
        <f t="shared" si="170"/>
        <v>47739</v>
      </c>
      <c r="AD3185" s="114">
        <f t="shared" si="171"/>
        <v>1.5822799999999998E-2</v>
      </c>
      <c r="AF3185" s="115"/>
    </row>
    <row r="3186" spans="29:32" x14ac:dyDescent="0.25">
      <c r="AC3186" s="113">
        <f t="shared" si="170"/>
        <v>47740</v>
      </c>
      <c r="AD3186" s="114">
        <f t="shared" si="171"/>
        <v>1.5822799999999998E-2</v>
      </c>
      <c r="AF3186" s="115"/>
    </row>
    <row r="3187" spans="29:32" x14ac:dyDescent="0.25">
      <c r="AC3187" s="113">
        <f t="shared" si="170"/>
        <v>47741</v>
      </c>
      <c r="AD3187" s="114">
        <f t="shared" si="171"/>
        <v>1.5822799999999998E-2</v>
      </c>
      <c r="AF3187" s="115"/>
    </row>
    <row r="3188" spans="29:32" x14ac:dyDescent="0.25">
      <c r="AC3188" s="113">
        <f t="shared" si="170"/>
        <v>47742</v>
      </c>
      <c r="AD3188" s="114">
        <f t="shared" si="171"/>
        <v>1.5822799999999998E-2</v>
      </c>
      <c r="AF3188" s="115"/>
    </row>
    <row r="3189" spans="29:32" x14ac:dyDescent="0.25">
      <c r="AC3189" s="113">
        <f t="shared" si="170"/>
        <v>47743</v>
      </c>
      <c r="AD3189" s="114">
        <f t="shared" si="171"/>
        <v>1.5822799999999998E-2</v>
      </c>
      <c r="AF3189" s="115"/>
    </row>
    <row r="3190" spans="29:32" x14ac:dyDescent="0.25">
      <c r="AC3190" s="113">
        <f t="shared" si="170"/>
        <v>47744</v>
      </c>
      <c r="AD3190" s="114">
        <f t="shared" si="171"/>
        <v>1.5822799999999998E-2</v>
      </c>
      <c r="AF3190" s="115"/>
    </row>
    <row r="3191" spans="29:32" x14ac:dyDescent="0.25">
      <c r="AC3191" s="113">
        <f t="shared" si="170"/>
        <v>47745</v>
      </c>
      <c r="AD3191" s="114">
        <f t="shared" si="171"/>
        <v>1.5822799999999998E-2</v>
      </c>
      <c r="AF3191" s="115"/>
    </row>
    <row r="3192" spans="29:32" x14ac:dyDescent="0.25">
      <c r="AC3192" s="113">
        <f t="shared" si="170"/>
        <v>47746</v>
      </c>
      <c r="AD3192" s="114">
        <f t="shared" si="171"/>
        <v>1.5822799999999998E-2</v>
      </c>
      <c r="AF3192" s="115"/>
    </row>
    <row r="3193" spans="29:32" x14ac:dyDescent="0.25">
      <c r="AC3193" s="113">
        <f t="shared" si="170"/>
        <v>47747</v>
      </c>
      <c r="AD3193" s="114">
        <f t="shared" si="171"/>
        <v>1.5822799999999998E-2</v>
      </c>
      <c r="AF3193" s="115"/>
    </row>
    <row r="3194" spans="29:32" x14ac:dyDescent="0.25">
      <c r="AC3194" s="113">
        <f t="shared" si="170"/>
        <v>47748</v>
      </c>
      <c r="AD3194" s="114">
        <f t="shared" si="171"/>
        <v>1.5822799999999998E-2</v>
      </c>
      <c r="AF3194" s="115"/>
    </row>
    <row r="3195" spans="29:32" x14ac:dyDescent="0.25">
      <c r="AC3195" s="113">
        <f t="shared" si="170"/>
        <v>47749</v>
      </c>
      <c r="AD3195" s="114">
        <f t="shared" si="171"/>
        <v>1.5822799999999998E-2</v>
      </c>
      <c r="AF3195" s="115"/>
    </row>
    <row r="3196" spans="29:32" x14ac:dyDescent="0.25">
      <c r="AC3196" s="113">
        <f t="shared" si="170"/>
        <v>47750</v>
      </c>
      <c r="AD3196" s="114">
        <f t="shared" si="171"/>
        <v>1.5822799999999998E-2</v>
      </c>
      <c r="AF3196" s="115"/>
    </row>
    <row r="3197" spans="29:32" x14ac:dyDescent="0.25">
      <c r="AC3197" s="113">
        <f t="shared" si="170"/>
        <v>47751</v>
      </c>
      <c r="AD3197" s="114">
        <f t="shared" si="171"/>
        <v>1.5822799999999998E-2</v>
      </c>
      <c r="AF3197" s="115"/>
    </row>
    <row r="3198" spans="29:32" x14ac:dyDescent="0.25">
      <c r="AC3198" s="113">
        <f t="shared" si="170"/>
        <v>47752</v>
      </c>
      <c r="AD3198" s="114">
        <f t="shared" si="171"/>
        <v>1.5822799999999998E-2</v>
      </c>
      <c r="AF3198" s="115"/>
    </row>
    <row r="3199" spans="29:32" x14ac:dyDescent="0.25">
      <c r="AC3199" s="113">
        <f t="shared" si="170"/>
        <v>47753</v>
      </c>
      <c r="AD3199" s="114">
        <f t="shared" si="171"/>
        <v>1.5822799999999998E-2</v>
      </c>
      <c r="AF3199" s="115"/>
    </row>
    <row r="3200" spans="29:32" x14ac:dyDescent="0.25">
      <c r="AC3200" s="113">
        <f t="shared" si="170"/>
        <v>47754</v>
      </c>
      <c r="AD3200" s="114">
        <f t="shared" si="171"/>
        <v>1.5822799999999998E-2</v>
      </c>
      <c r="AF3200" s="115"/>
    </row>
    <row r="3201" spans="29:32" x14ac:dyDescent="0.25">
      <c r="AC3201" s="113">
        <f t="shared" si="170"/>
        <v>47755</v>
      </c>
      <c r="AD3201" s="114">
        <f t="shared" si="171"/>
        <v>1.5822799999999998E-2</v>
      </c>
      <c r="AF3201" s="115"/>
    </row>
    <row r="3202" spans="29:32" x14ac:dyDescent="0.25">
      <c r="AC3202" s="113">
        <f t="shared" si="170"/>
        <v>47756</v>
      </c>
      <c r="AD3202" s="114">
        <f t="shared" si="171"/>
        <v>1.5822799999999998E-2</v>
      </c>
      <c r="AF3202" s="115"/>
    </row>
    <row r="3203" spans="29:32" x14ac:dyDescent="0.25">
      <c r="AC3203" s="113">
        <f t="shared" si="170"/>
        <v>47757</v>
      </c>
      <c r="AD3203" s="114">
        <f t="shared" si="171"/>
        <v>1.5822799999999998E-2</v>
      </c>
      <c r="AF3203" s="115"/>
    </row>
    <row r="3204" spans="29:32" x14ac:dyDescent="0.25">
      <c r="AC3204" s="113">
        <f t="shared" si="170"/>
        <v>47758</v>
      </c>
      <c r="AD3204" s="114">
        <f t="shared" si="171"/>
        <v>1.5822799999999998E-2</v>
      </c>
      <c r="AF3204" s="115"/>
    </row>
    <row r="3205" spans="29:32" x14ac:dyDescent="0.25">
      <c r="AC3205" s="113">
        <f t="shared" si="170"/>
        <v>47759</v>
      </c>
      <c r="AD3205" s="114">
        <f t="shared" si="171"/>
        <v>1.5822799999999998E-2</v>
      </c>
      <c r="AF3205" s="115"/>
    </row>
    <row r="3206" spans="29:32" x14ac:dyDescent="0.25">
      <c r="AC3206" s="113">
        <f t="shared" si="170"/>
        <v>47760</v>
      </c>
      <c r="AD3206" s="114">
        <f t="shared" si="171"/>
        <v>1.5822799999999998E-2</v>
      </c>
      <c r="AF3206" s="115"/>
    </row>
    <row r="3207" spans="29:32" x14ac:dyDescent="0.25">
      <c r="AC3207" s="113">
        <f t="shared" si="170"/>
        <v>47761</v>
      </c>
      <c r="AD3207" s="114">
        <f t="shared" si="171"/>
        <v>1.5822799999999998E-2</v>
      </c>
      <c r="AF3207" s="115"/>
    </row>
    <row r="3208" spans="29:32" x14ac:dyDescent="0.25">
      <c r="AC3208" s="113">
        <f t="shared" ref="AC3208:AC3271" si="172">AC3207+1</f>
        <v>47762</v>
      </c>
      <c r="AD3208" s="114">
        <f t="shared" ref="AD3208:AD3271" si="173">_xlfn.IFNA(VLOOKUP(AC3208,J:K,2,FALSE)/100,AD3207)</f>
        <v>1.5822799999999998E-2</v>
      </c>
      <c r="AF3208" s="115"/>
    </row>
    <row r="3209" spans="29:32" x14ac:dyDescent="0.25">
      <c r="AC3209" s="113">
        <f t="shared" si="172"/>
        <v>47763</v>
      </c>
      <c r="AD3209" s="114">
        <f t="shared" si="173"/>
        <v>1.5822799999999998E-2</v>
      </c>
      <c r="AF3209" s="115"/>
    </row>
    <row r="3210" spans="29:32" x14ac:dyDescent="0.25">
      <c r="AC3210" s="113">
        <f t="shared" si="172"/>
        <v>47764</v>
      </c>
      <c r="AD3210" s="114">
        <f t="shared" si="173"/>
        <v>1.5822799999999998E-2</v>
      </c>
      <c r="AF3210" s="115"/>
    </row>
    <row r="3211" spans="29:32" x14ac:dyDescent="0.25">
      <c r="AC3211" s="113">
        <f t="shared" si="172"/>
        <v>47765</v>
      </c>
      <c r="AD3211" s="114">
        <f t="shared" si="173"/>
        <v>1.5822799999999998E-2</v>
      </c>
      <c r="AF3211" s="115"/>
    </row>
    <row r="3212" spans="29:32" x14ac:dyDescent="0.25">
      <c r="AC3212" s="113">
        <f t="shared" si="172"/>
        <v>47766</v>
      </c>
      <c r="AD3212" s="114">
        <f t="shared" si="173"/>
        <v>1.5822799999999998E-2</v>
      </c>
      <c r="AF3212" s="115"/>
    </row>
    <row r="3213" spans="29:32" x14ac:dyDescent="0.25">
      <c r="AC3213" s="113">
        <f t="shared" si="172"/>
        <v>47767</v>
      </c>
      <c r="AD3213" s="114">
        <f t="shared" si="173"/>
        <v>1.5822799999999998E-2</v>
      </c>
      <c r="AF3213" s="115"/>
    </row>
    <row r="3214" spans="29:32" x14ac:dyDescent="0.25">
      <c r="AC3214" s="113">
        <f t="shared" si="172"/>
        <v>47768</v>
      </c>
      <c r="AD3214" s="114">
        <f t="shared" si="173"/>
        <v>1.5822799999999998E-2</v>
      </c>
      <c r="AF3214" s="115"/>
    </row>
    <row r="3215" spans="29:32" x14ac:dyDescent="0.25">
      <c r="AC3215" s="113">
        <f t="shared" si="172"/>
        <v>47769</v>
      </c>
      <c r="AD3215" s="114">
        <f t="shared" si="173"/>
        <v>1.5822799999999998E-2</v>
      </c>
      <c r="AF3215" s="115"/>
    </row>
    <row r="3216" spans="29:32" x14ac:dyDescent="0.25">
      <c r="AC3216" s="113">
        <f t="shared" si="172"/>
        <v>47770</v>
      </c>
      <c r="AD3216" s="114">
        <f t="shared" si="173"/>
        <v>1.5822799999999998E-2</v>
      </c>
      <c r="AF3216" s="115"/>
    </row>
    <row r="3217" spans="29:32" x14ac:dyDescent="0.25">
      <c r="AC3217" s="113">
        <f t="shared" si="172"/>
        <v>47771</v>
      </c>
      <c r="AD3217" s="114">
        <f t="shared" si="173"/>
        <v>1.5822799999999998E-2</v>
      </c>
      <c r="AF3217" s="115"/>
    </row>
    <row r="3218" spans="29:32" x14ac:dyDescent="0.25">
      <c r="AC3218" s="113">
        <f t="shared" si="172"/>
        <v>47772</v>
      </c>
      <c r="AD3218" s="114">
        <f t="shared" si="173"/>
        <v>1.5822799999999998E-2</v>
      </c>
      <c r="AF3218" s="115"/>
    </row>
    <row r="3219" spans="29:32" x14ac:dyDescent="0.25">
      <c r="AC3219" s="113">
        <f t="shared" si="172"/>
        <v>47773</v>
      </c>
      <c r="AD3219" s="114">
        <f t="shared" si="173"/>
        <v>1.5822799999999998E-2</v>
      </c>
      <c r="AF3219" s="115"/>
    </row>
    <row r="3220" spans="29:32" x14ac:dyDescent="0.25">
      <c r="AC3220" s="113">
        <f t="shared" si="172"/>
        <v>47774</v>
      </c>
      <c r="AD3220" s="114">
        <f t="shared" si="173"/>
        <v>1.5822799999999998E-2</v>
      </c>
      <c r="AF3220" s="115"/>
    </row>
    <row r="3221" spans="29:32" x14ac:dyDescent="0.25">
      <c r="AC3221" s="113">
        <f t="shared" si="172"/>
        <v>47775</v>
      </c>
      <c r="AD3221" s="114">
        <f t="shared" si="173"/>
        <v>1.5822799999999998E-2</v>
      </c>
      <c r="AF3221" s="115"/>
    </row>
    <row r="3222" spans="29:32" x14ac:dyDescent="0.25">
      <c r="AC3222" s="113">
        <f t="shared" si="172"/>
        <v>47776</v>
      </c>
      <c r="AD3222" s="114">
        <f t="shared" si="173"/>
        <v>1.5822799999999998E-2</v>
      </c>
      <c r="AF3222" s="115"/>
    </row>
    <row r="3223" spans="29:32" x14ac:dyDescent="0.25">
      <c r="AC3223" s="113">
        <f t="shared" si="172"/>
        <v>47777</v>
      </c>
      <c r="AD3223" s="114">
        <f t="shared" si="173"/>
        <v>1.5822799999999998E-2</v>
      </c>
      <c r="AF3223" s="115"/>
    </row>
    <row r="3224" spans="29:32" x14ac:dyDescent="0.25">
      <c r="AC3224" s="113">
        <f t="shared" si="172"/>
        <v>47778</v>
      </c>
      <c r="AD3224" s="114">
        <f t="shared" si="173"/>
        <v>1.5822799999999998E-2</v>
      </c>
      <c r="AF3224" s="115"/>
    </row>
    <row r="3225" spans="29:32" x14ac:dyDescent="0.25">
      <c r="AC3225" s="113">
        <f t="shared" si="172"/>
        <v>47779</v>
      </c>
      <c r="AD3225" s="114">
        <f t="shared" si="173"/>
        <v>1.5822799999999998E-2</v>
      </c>
      <c r="AF3225" s="115"/>
    </row>
    <row r="3226" spans="29:32" x14ac:dyDescent="0.25">
      <c r="AC3226" s="113">
        <f t="shared" si="172"/>
        <v>47780</v>
      </c>
      <c r="AD3226" s="114">
        <f t="shared" si="173"/>
        <v>1.5822799999999998E-2</v>
      </c>
      <c r="AF3226" s="115"/>
    </row>
    <row r="3227" spans="29:32" x14ac:dyDescent="0.25">
      <c r="AC3227" s="113">
        <f t="shared" si="172"/>
        <v>47781</v>
      </c>
      <c r="AD3227" s="114">
        <f t="shared" si="173"/>
        <v>1.5822799999999998E-2</v>
      </c>
      <c r="AF3227" s="115"/>
    </row>
    <row r="3228" spans="29:32" x14ac:dyDescent="0.25">
      <c r="AC3228" s="113">
        <f t="shared" si="172"/>
        <v>47782</v>
      </c>
      <c r="AD3228" s="114">
        <f t="shared" si="173"/>
        <v>1.5822799999999998E-2</v>
      </c>
      <c r="AF3228" s="115"/>
    </row>
    <row r="3229" spans="29:32" x14ac:dyDescent="0.25">
      <c r="AC3229" s="113">
        <f t="shared" si="172"/>
        <v>47783</v>
      </c>
      <c r="AD3229" s="114">
        <f t="shared" si="173"/>
        <v>1.5822799999999998E-2</v>
      </c>
      <c r="AF3229" s="115"/>
    </row>
    <row r="3230" spans="29:32" x14ac:dyDescent="0.25">
      <c r="AC3230" s="113">
        <f t="shared" si="172"/>
        <v>47784</v>
      </c>
      <c r="AD3230" s="114">
        <f t="shared" si="173"/>
        <v>1.58225E-2</v>
      </c>
      <c r="AF3230" s="115"/>
    </row>
    <row r="3231" spans="29:32" x14ac:dyDescent="0.25">
      <c r="AC3231" s="113">
        <f t="shared" si="172"/>
        <v>47785</v>
      </c>
      <c r="AD3231" s="114">
        <f t="shared" si="173"/>
        <v>1.58225E-2</v>
      </c>
      <c r="AF3231" s="115"/>
    </row>
    <row r="3232" spans="29:32" x14ac:dyDescent="0.25">
      <c r="AC3232" s="113">
        <f t="shared" si="172"/>
        <v>47786</v>
      </c>
      <c r="AD3232" s="114">
        <f t="shared" si="173"/>
        <v>1.58225E-2</v>
      </c>
      <c r="AF3232" s="115"/>
    </row>
    <row r="3233" spans="29:32" x14ac:dyDescent="0.25">
      <c r="AC3233" s="113">
        <f t="shared" si="172"/>
        <v>47787</v>
      </c>
      <c r="AD3233" s="114">
        <f t="shared" si="173"/>
        <v>1.58225E-2</v>
      </c>
      <c r="AF3233" s="115"/>
    </row>
    <row r="3234" spans="29:32" x14ac:dyDescent="0.25">
      <c r="AC3234" s="113">
        <f t="shared" si="172"/>
        <v>47788</v>
      </c>
      <c r="AD3234" s="114">
        <f t="shared" si="173"/>
        <v>1.58225E-2</v>
      </c>
      <c r="AF3234" s="115"/>
    </row>
    <row r="3235" spans="29:32" x14ac:dyDescent="0.25">
      <c r="AC3235" s="113">
        <f t="shared" si="172"/>
        <v>47789</v>
      </c>
      <c r="AD3235" s="114">
        <f t="shared" si="173"/>
        <v>1.58225E-2</v>
      </c>
      <c r="AF3235" s="115"/>
    </row>
    <row r="3236" spans="29:32" x14ac:dyDescent="0.25">
      <c r="AC3236" s="113">
        <f t="shared" si="172"/>
        <v>47790</v>
      </c>
      <c r="AD3236" s="114">
        <f t="shared" si="173"/>
        <v>1.58225E-2</v>
      </c>
      <c r="AF3236" s="115"/>
    </row>
    <row r="3237" spans="29:32" x14ac:dyDescent="0.25">
      <c r="AC3237" s="113">
        <f t="shared" si="172"/>
        <v>47791</v>
      </c>
      <c r="AD3237" s="114">
        <f t="shared" si="173"/>
        <v>1.58225E-2</v>
      </c>
      <c r="AF3237" s="115"/>
    </row>
    <row r="3238" spans="29:32" x14ac:dyDescent="0.25">
      <c r="AC3238" s="113">
        <f t="shared" si="172"/>
        <v>47792</v>
      </c>
      <c r="AD3238" s="114">
        <f t="shared" si="173"/>
        <v>1.58225E-2</v>
      </c>
      <c r="AF3238" s="115"/>
    </row>
    <row r="3239" spans="29:32" x14ac:dyDescent="0.25">
      <c r="AC3239" s="113">
        <f t="shared" si="172"/>
        <v>47793</v>
      </c>
      <c r="AD3239" s="114">
        <f t="shared" si="173"/>
        <v>1.58225E-2</v>
      </c>
      <c r="AF3239" s="115"/>
    </row>
    <row r="3240" spans="29:32" x14ac:dyDescent="0.25">
      <c r="AC3240" s="113">
        <f t="shared" si="172"/>
        <v>47794</v>
      </c>
      <c r="AD3240" s="114">
        <f t="shared" si="173"/>
        <v>1.58225E-2</v>
      </c>
      <c r="AF3240" s="115"/>
    </row>
    <row r="3241" spans="29:32" x14ac:dyDescent="0.25">
      <c r="AC3241" s="113">
        <f t="shared" si="172"/>
        <v>47795</v>
      </c>
      <c r="AD3241" s="114">
        <f t="shared" si="173"/>
        <v>1.58225E-2</v>
      </c>
      <c r="AF3241" s="115"/>
    </row>
    <row r="3242" spans="29:32" x14ac:dyDescent="0.25">
      <c r="AC3242" s="113">
        <f t="shared" si="172"/>
        <v>47796</v>
      </c>
      <c r="AD3242" s="114">
        <f t="shared" si="173"/>
        <v>1.58225E-2</v>
      </c>
      <c r="AF3242" s="115"/>
    </row>
    <row r="3243" spans="29:32" x14ac:dyDescent="0.25">
      <c r="AC3243" s="113">
        <f t="shared" si="172"/>
        <v>47797</v>
      </c>
      <c r="AD3243" s="114">
        <f t="shared" si="173"/>
        <v>1.58225E-2</v>
      </c>
      <c r="AF3243" s="115"/>
    </row>
    <row r="3244" spans="29:32" x14ac:dyDescent="0.25">
      <c r="AC3244" s="113">
        <f t="shared" si="172"/>
        <v>47798</v>
      </c>
      <c r="AD3244" s="114">
        <f t="shared" si="173"/>
        <v>1.58225E-2</v>
      </c>
      <c r="AF3244" s="115"/>
    </row>
    <row r="3245" spans="29:32" x14ac:dyDescent="0.25">
      <c r="AC3245" s="113">
        <f t="shared" si="172"/>
        <v>47799</v>
      </c>
      <c r="AD3245" s="114">
        <f t="shared" si="173"/>
        <v>1.58225E-2</v>
      </c>
      <c r="AF3245" s="115"/>
    </row>
    <row r="3246" spans="29:32" x14ac:dyDescent="0.25">
      <c r="AC3246" s="113">
        <f t="shared" si="172"/>
        <v>47800</v>
      </c>
      <c r="AD3246" s="114">
        <f t="shared" si="173"/>
        <v>1.58225E-2</v>
      </c>
      <c r="AF3246" s="115"/>
    </row>
    <row r="3247" spans="29:32" x14ac:dyDescent="0.25">
      <c r="AC3247" s="113">
        <f t="shared" si="172"/>
        <v>47801</v>
      </c>
      <c r="AD3247" s="114">
        <f t="shared" si="173"/>
        <v>1.58225E-2</v>
      </c>
      <c r="AF3247" s="115"/>
    </row>
    <row r="3248" spans="29:32" x14ac:dyDescent="0.25">
      <c r="AC3248" s="113">
        <f t="shared" si="172"/>
        <v>47802</v>
      </c>
      <c r="AD3248" s="114">
        <f t="shared" si="173"/>
        <v>1.58225E-2</v>
      </c>
      <c r="AF3248" s="115"/>
    </row>
    <row r="3249" spans="29:32" x14ac:dyDescent="0.25">
      <c r="AC3249" s="113">
        <f t="shared" si="172"/>
        <v>47803</v>
      </c>
      <c r="AD3249" s="114">
        <f t="shared" si="173"/>
        <v>1.58225E-2</v>
      </c>
      <c r="AF3249" s="115"/>
    </row>
    <row r="3250" spans="29:32" x14ac:dyDescent="0.25">
      <c r="AC3250" s="113">
        <f t="shared" si="172"/>
        <v>47804</v>
      </c>
      <c r="AD3250" s="114">
        <f t="shared" si="173"/>
        <v>1.58225E-2</v>
      </c>
      <c r="AF3250" s="115"/>
    </row>
    <row r="3251" spans="29:32" x14ac:dyDescent="0.25">
      <c r="AC3251" s="113">
        <f t="shared" si="172"/>
        <v>47805</v>
      </c>
      <c r="AD3251" s="114">
        <f t="shared" si="173"/>
        <v>1.58225E-2</v>
      </c>
      <c r="AF3251" s="115"/>
    </row>
    <row r="3252" spans="29:32" x14ac:dyDescent="0.25">
      <c r="AC3252" s="113">
        <f t="shared" si="172"/>
        <v>47806</v>
      </c>
      <c r="AD3252" s="114">
        <f t="shared" si="173"/>
        <v>1.58225E-2</v>
      </c>
      <c r="AF3252" s="115"/>
    </row>
    <row r="3253" spans="29:32" x14ac:dyDescent="0.25">
      <c r="AC3253" s="113">
        <f t="shared" si="172"/>
        <v>47807</v>
      </c>
      <c r="AD3253" s="114">
        <f t="shared" si="173"/>
        <v>1.58225E-2</v>
      </c>
      <c r="AF3253" s="115"/>
    </row>
    <row r="3254" spans="29:32" x14ac:dyDescent="0.25">
      <c r="AC3254" s="113">
        <f t="shared" si="172"/>
        <v>47808</v>
      </c>
      <c r="AD3254" s="114">
        <f t="shared" si="173"/>
        <v>1.58225E-2</v>
      </c>
      <c r="AF3254" s="115"/>
    </row>
    <row r="3255" spans="29:32" x14ac:dyDescent="0.25">
      <c r="AC3255" s="113">
        <f t="shared" si="172"/>
        <v>47809</v>
      </c>
      <c r="AD3255" s="114">
        <f t="shared" si="173"/>
        <v>1.58225E-2</v>
      </c>
      <c r="AF3255" s="115"/>
    </row>
    <row r="3256" spans="29:32" x14ac:dyDescent="0.25">
      <c r="AC3256" s="113">
        <f t="shared" si="172"/>
        <v>47810</v>
      </c>
      <c r="AD3256" s="114">
        <f t="shared" si="173"/>
        <v>1.58225E-2</v>
      </c>
      <c r="AF3256" s="115"/>
    </row>
    <row r="3257" spans="29:32" x14ac:dyDescent="0.25">
      <c r="AC3257" s="113">
        <f t="shared" si="172"/>
        <v>47811</v>
      </c>
      <c r="AD3257" s="114">
        <f t="shared" si="173"/>
        <v>1.58225E-2</v>
      </c>
      <c r="AF3257" s="115"/>
    </row>
    <row r="3258" spans="29:32" x14ac:dyDescent="0.25">
      <c r="AC3258" s="113">
        <f t="shared" si="172"/>
        <v>47812</v>
      </c>
      <c r="AD3258" s="114">
        <f t="shared" si="173"/>
        <v>1.58225E-2</v>
      </c>
      <c r="AF3258" s="115"/>
    </row>
    <row r="3259" spans="29:32" x14ac:dyDescent="0.25">
      <c r="AC3259" s="113">
        <f t="shared" si="172"/>
        <v>47813</v>
      </c>
      <c r="AD3259" s="114">
        <f t="shared" si="173"/>
        <v>1.5822799999999998E-2</v>
      </c>
      <c r="AF3259" s="115"/>
    </row>
    <row r="3260" spans="29:32" x14ac:dyDescent="0.25">
      <c r="AC3260" s="113">
        <f t="shared" si="172"/>
        <v>47814</v>
      </c>
      <c r="AD3260" s="114">
        <f t="shared" si="173"/>
        <v>1.5822799999999998E-2</v>
      </c>
      <c r="AF3260" s="115"/>
    </row>
    <row r="3261" spans="29:32" x14ac:dyDescent="0.25">
      <c r="AC3261" s="113">
        <f t="shared" si="172"/>
        <v>47815</v>
      </c>
      <c r="AD3261" s="114">
        <f t="shared" si="173"/>
        <v>1.5822799999999998E-2</v>
      </c>
      <c r="AF3261" s="115"/>
    </row>
    <row r="3262" spans="29:32" x14ac:dyDescent="0.25">
      <c r="AC3262" s="113">
        <f t="shared" si="172"/>
        <v>47816</v>
      </c>
      <c r="AD3262" s="114">
        <f t="shared" si="173"/>
        <v>1.5822799999999998E-2</v>
      </c>
      <c r="AF3262" s="115"/>
    </row>
    <row r="3263" spans="29:32" x14ac:dyDescent="0.25">
      <c r="AC3263" s="113">
        <f t="shared" si="172"/>
        <v>47817</v>
      </c>
      <c r="AD3263" s="114">
        <f t="shared" si="173"/>
        <v>1.5822799999999998E-2</v>
      </c>
      <c r="AF3263" s="115"/>
    </row>
    <row r="3264" spans="29:32" x14ac:dyDescent="0.25">
      <c r="AC3264" s="113">
        <f t="shared" si="172"/>
        <v>47818</v>
      </c>
      <c r="AD3264" s="114">
        <f t="shared" si="173"/>
        <v>1.5822799999999998E-2</v>
      </c>
      <c r="AF3264" s="115"/>
    </row>
    <row r="3265" spans="29:32" x14ac:dyDescent="0.25">
      <c r="AC3265" s="113">
        <f t="shared" si="172"/>
        <v>47819</v>
      </c>
      <c r="AD3265" s="114">
        <f t="shared" si="173"/>
        <v>1.5822799999999998E-2</v>
      </c>
      <c r="AF3265" s="115"/>
    </row>
    <row r="3266" spans="29:32" x14ac:dyDescent="0.25">
      <c r="AC3266" s="113">
        <f t="shared" si="172"/>
        <v>47820</v>
      </c>
      <c r="AD3266" s="114">
        <f t="shared" si="173"/>
        <v>1.5822799999999998E-2</v>
      </c>
      <c r="AF3266" s="115"/>
    </row>
    <row r="3267" spans="29:32" x14ac:dyDescent="0.25">
      <c r="AC3267" s="113">
        <f t="shared" si="172"/>
        <v>47821</v>
      </c>
      <c r="AD3267" s="114">
        <f t="shared" si="173"/>
        <v>1.5822799999999998E-2</v>
      </c>
      <c r="AF3267" s="115"/>
    </row>
    <row r="3268" spans="29:32" x14ac:dyDescent="0.25">
      <c r="AC3268" s="113">
        <f t="shared" si="172"/>
        <v>47822</v>
      </c>
      <c r="AD3268" s="114">
        <f t="shared" si="173"/>
        <v>1.5822799999999998E-2</v>
      </c>
      <c r="AF3268" s="115"/>
    </row>
    <row r="3269" spans="29:32" x14ac:dyDescent="0.25">
      <c r="AC3269" s="113">
        <f t="shared" si="172"/>
        <v>47823</v>
      </c>
      <c r="AD3269" s="114">
        <f t="shared" si="173"/>
        <v>1.5822799999999998E-2</v>
      </c>
      <c r="AF3269" s="115"/>
    </row>
    <row r="3270" spans="29:32" x14ac:dyDescent="0.25">
      <c r="AC3270" s="113">
        <f t="shared" si="172"/>
        <v>47824</v>
      </c>
      <c r="AD3270" s="114">
        <f t="shared" si="173"/>
        <v>1.5822799999999998E-2</v>
      </c>
      <c r="AF3270" s="115"/>
    </row>
    <row r="3271" spans="29:32" x14ac:dyDescent="0.25">
      <c r="AC3271" s="113">
        <f t="shared" si="172"/>
        <v>47825</v>
      </c>
      <c r="AD3271" s="114">
        <f t="shared" si="173"/>
        <v>1.5822799999999998E-2</v>
      </c>
      <c r="AF3271" s="115"/>
    </row>
    <row r="3272" spans="29:32" x14ac:dyDescent="0.25">
      <c r="AC3272" s="113">
        <f t="shared" ref="AC3272:AC3335" si="174">AC3271+1</f>
        <v>47826</v>
      </c>
      <c r="AD3272" s="114">
        <f t="shared" ref="AD3272:AD3335" si="175">_xlfn.IFNA(VLOOKUP(AC3272,J:K,2,FALSE)/100,AD3271)</f>
        <v>1.5822799999999998E-2</v>
      </c>
      <c r="AF3272" s="115"/>
    </row>
    <row r="3273" spans="29:32" x14ac:dyDescent="0.25">
      <c r="AC3273" s="113">
        <f t="shared" si="174"/>
        <v>47827</v>
      </c>
      <c r="AD3273" s="114">
        <f t="shared" si="175"/>
        <v>1.5822799999999998E-2</v>
      </c>
      <c r="AF3273" s="115"/>
    </row>
    <row r="3274" spans="29:32" x14ac:dyDescent="0.25">
      <c r="AC3274" s="113">
        <f t="shared" si="174"/>
        <v>47828</v>
      </c>
      <c r="AD3274" s="114">
        <f t="shared" si="175"/>
        <v>1.5822799999999998E-2</v>
      </c>
      <c r="AF3274" s="115"/>
    </row>
    <row r="3275" spans="29:32" x14ac:dyDescent="0.25">
      <c r="AC3275" s="113">
        <f t="shared" si="174"/>
        <v>47829</v>
      </c>
      <c r="AD3275" s="114">
        <f t="shared" si="175"/>
        <v>1.5822799999999998E-2</v>
      </c>
      <c r="AF3275" s="115"/>
    </row>
    <row r="3276" spans="29:32" x14ac:dyDescent="0.25">
      <c r="AC3276" s="113">
        <f t="shared" si="174"/>
        <v>47830</v>
      </c>
      <c r="AD3276" s="114">
        <f t="shared" si="175"/>
        <v>1.5822799999999998E-2</v>
      </c>
      <c r="AF3276" s="115"/>
    </row>
    <row r="3277" spans="29:32" x14ac:dyDescent="0.25">
      <c r="AC3277" s="113">
        <f t="shared" si="174"/>
        <v>47831</v>
      </c>
      <c r="AD3277" s="114">
        <f t="shared" si="175"/>
        <v>1.5822799999999998E-2</v>
      </c>
      <c r="AF3277" s="115"/>
    </row>
    <row r="3278" spans="29:32" x14ac:dyDescent="0.25">
      <c r="AC3278" s="113">
        <f t="shared" si="174"/>
        <v>47832</v>
      </c>
      <c r="AD3278" s="114">
        <f t="shared" si="175"/>
        <v>1.5822799999999998E-2</v>
      </c>
      <c r="AF3278" s="115"/>
    </row>
    <row r="3279" spans="29:32" x14ac:dyDescent="0.25">
      <c r="AC3279" s="113">
        <f t="shared" si="174"/>
        <v>47833</v>
      </c>
      <c r="AD3279" s="114">
        <f t="shared" si="175"/>
        <v>1.5822799999999998E-2</v>
      </c>
      <c r="AF3279" s="115"/>
    </row>
    <row r="3280" spans="29:32" x14ac:dyDescent="0.25">
      <c r="AC3280" s="113">
        <f t="shared" si="174"/>
        <v>47834</v>
      </c>
      <c r="AD3280" s="114">
        <f t="shared" si="175"/>
        <v>1.5822799999999998E-2</v>
      </c>
      <c r="AF3280" s="115"/>
    </row>
    <row r="3281" spans="29:32" x14ac:dyDescent="0.25">
      <c r="AC3281" s="113">
        <f t="shared" si="174"/>
        <v>47835</v>
      </c>
      <c r="AD3281" s="114">
        <f t="shared" si="175"/>
        <v>1.5822799999999998E-2</v>
      </c>
      <c r="AF3281" s="115"/>
    </row>
    <row r="3282" spans="29:32" x14ac:dyDescent="0.25">
      <c r="AC3282" s="113">
        <f t="shared" si="174"/>
        <v>47836</v>
      </c>
      <c r="AD3282" s="114">
        <f t="shared" si="175"/>
        <v>1.5822799999999998E-2</v>
      </c>
      <c r="AF3282" s="115"/>
    </row>
    <row r="3283" spans="29:32" x14ac:dyDescent="0.25">
      <c r="AC3283" s="113">
        <f t="shared" si="174"/>
        <v>47837</v>
      </c>
      <c r="AD3283" s="114">
        <f t="shared" si="175"/>
        <v>1.5822799999999998E-2</v>
      </c>
      <c r="AF3283" s="115"/>
    </row>
    <row r="3284" spans="29:32" x14ac:dyDescent="0.25">
      <c r="AC3284" s="113">
        <f t="shared" si="174"/>
        <v>47838</v>
      </c>
      <c r="AD3284" s="114">
        <f t="shared" si="175"/>
        <v>1.5822799999999998E-2</v>
      </c>
      <c r="AF3284" s="115"/>
    </row>
    <row r="3285" spans="29:32" x14ac:dyDescent="0.25">
      <c r="AC3285" s="113">
        <f t="shared" si="174"/>
        <v>47839</v>
      </c>
      <c r="AD3285" s="114">
        <f t="shared" si="175"/>
        <v>1.5822799999999998E-2</v>
      </c>
      <c r="AF3285" s="115"/>
    </row>
    <row r="3286" spans="29:32" x14ac:dyDescent="0.25">
      <c r="AC3286" s="113">
        <f t="shared" si="174"/>
        <v>47840</v>
      </c>
      <c r="AD3286" s="114">
        <f t="shared" si="175"/>
        <v>1.5822799999999998E-2</v>
      </c>
      <c r="AF3286" s="115"/>
    </row>
    <row r="3287" spans="29:32" x14ac:dyDescent="0.25">
      <c r="AC3287" s="113">
        <f t="shared" si="174"/>
        <v>47841</v>
      </c>
      <c r="AD3287" s="114">
        <f t="shared" si="175"/>
        <v>1.5822799999999998E-2</v>
      </c>
      <c r="AF3287" s="115"/>
    </row>
    <row r="3288" spans="29:32" x14ac:dyDescent="0.25">
      <c r="AC3288" s="113">
        <f t="shared" si="174"/>
        <v>47842</v>
      </c>
      <c r="AD3288" s="114">
        <f t="shared" si="175"/>
        <v>1.5822799999999998E-2</v>
      </c>
      <c r="AF3288" s="115"/>
    </row>
    <row r="3289" spans="29:32" x14ac:dyDescent="0.25">
      <c r="AC3289" s="113">
        <f t="shared" si="174"/>
        <v>47843</v>
      </c>
      <c r="AD3289" s="114">
        <f t="shared" si="175"/>
        <v>1.6319799999999999E-2</v>
      </c>
      <c r="AF3289" s="115"/>
    </row>
    <row r="3290" spans="29:32" x14ac:dyDescent="0.25">
      <c r="AC3290" s="113">
        <f t="shared" si="174"/>
        <v>47844</v>
      </c>
      <c r="AD3290" s="114">
        <f t="shared" si="175"/>
        <v>1.6319799999999999E-2</v>
      </c>
      <c r="AF3290" s="115"/>
    </row>
    <row r="3291" spans="29:32" x14ac:dyDescent="0.25">
      <c r="AC3291" s="113">
        <f t="shared" si="174"/>
        <v>47845</v>
      </c>
      <c r="AD3291" s="114">
        <f t="shared" si="175"/>
        <v>1.6319799999999999E-2</v>
      </c>
      <c r="AF3291" s="115"/>
    </row>
    <row r="3292" spans="29:32" x14ac:dyDescent="0.25">
      <c r="AC3292" s="113">
        <f t="shared" si="174"/>
        <v>47846</v>
      </c>
      <c r="AD3292" s="114">
        <f t="shared" si="175"/>
        <v>1.6319799999999999E-2</v>
      </c>
      <c r="AF3292" s="115"/>
    </row>
    <row r="3293" spans="29:32" x14ac:dyDescent="0.25">
      <c r="AC3293" s="113">
        <f t="shared" si="174"/>
        <v>47847</v>
      </c>
      <c r="AD3293" s="114">
        <f t="shared" si="175"/>
        <v>1.6319799999999999E-2</v>
      </c>
      <c r="AF3293" s="115"/>
    </row>
    <row r="3294" spans="29:32" x14ac:dyDescent="0.25">
      <c r="AC3294" s="113">
        <f t="shared" si="174"/>
        <v>47848</v>
      </c>
      <c r="AD3294" s="114">
        <f t="shared" si="175"/>
        <v>1.6319799999999999E-2</v>
      </c>
      <c r="AF3294" s="115"/>
    </row>
    <row r="3295" spans="29:32" x14ac:dyDescent="0.25">
      <c r="AC3295" s="113">
        <f t="shared" si="174"/>
        <v>47849</v>
      </c>
      <c r="AD3295" s="114">
        <f t="shared" si="175"/>
        <v>1.6319799999999999E-2</v>
      </c>
      <c r="AF3295" s="115"/>
    </row>
    <row r="3296" spans="29:32" x14ac:dyDescent="0.25">
      <c r="AC3296" s="113">
        <f t="shared" si="174"/>
        <v>47850</v>
      </c>
      <c r="AD3296" s="114">
        <f t="shared" si="175"/>
        <v>1.6319799999999999E-2</v>
      </c>
      <c r="AF3296" s="115"/>
    </row>
    <row r="3297" spans="29:32" x14ac:dyDescent="0.25">
      <c r="AC3297" s="113">
        <f t="shared" si="174"/>
        <v>47851</v>
      </c>
      <c r="AD3297" s="114">
        <f t="shared" si="175"/>
        <v>1.6319799999999999E-2</v>
      </c>
      <c r="AF3297" s="115"/>
    </row>
    <row r="3298" spans="29:32" x14ac:dyDescent="0.25">
      <c r="AC3298" s="113">
        <f t="shared" si="174"/>
        <v>47852</v>
      </c>
      <c r="AD3298" s="114">
        <f t="shared" si="175"/>
        <v>1.6319799999999999E-2</v>
      </c>
      <c r="AF3298" s="115"/>
    </row>
    <row r="3299" spans="29:32" x14ac:dyDescent="0.25">
      <c r="AC3299" s="113">
        <f t="shared" si="174"/>
        <v>47853</v>
      </c>
      <c r="AD3299" s="114">
        <f t="shared" si="175"/>
        <v>1.6319799999999999E-2</v>
      </c>
      <c r="AF3299" s="115"/>
    </row>
    <row r="3300" spans="29:32" x14ac:dyDescent="0.25">
      <c r="AC3300" s="113">
        <f t="shared" si="174"/>
        <v>47854</v>
      </c>
      <c r="AD3300" s="114">
        <f t="shared" si="175"/>
        <v>1.6319799999999999E-2</v>
      </c>
      <c r="AF3300" s="115"/>
    </row>
    <row r="3301" spans="29:32" x14ac:dyDescent="0.25">
      <c r="AC3301" s="113">
        <f t="shared" si="174"/>
        <v>47855</v>
      </c>
      <c r="AD3301" s="114">
        <f t="shared" si="175"/>
        <v>1.6319799999999999E-2</v>
      </c>
      <c r="AF3301" s="115"/>
    </row>
    <row r="3302" spans="29:32" x14ac:dyDescent="0.25">
      <c r="AC3302" s="113">
        <f t="shared" si="174"/>
        <v>47856</v>
      </c>
      <c r="AD3302" s="114">
        <f t="shared" si="175"/>
        <v>1.6319799999999999E-2</v>
      </c>
      <c r="AF3302" s="115"/>
    </row>
    <row r="3303" spans="29:32" x14ac:dyDescent="0.25">
      <c r="AC3303" s="113">
        <f t="shared" si="174"/>
        <v>47857</v>
      </c>
      <c r="AD3303" s="114">
        <f t="shared" si="175"/>
        <v>1.6319799999999999E-2</v>
      </c>
      <c r="AF3303" s="115"/>
    </row>
    <row r="3304" spans="29:32" x14ac:dyDescent="0.25">
      <c r="AC3304" s="113">
        <f t="shared" si="174"/>
        <v>47858</v>
      </c>
      <c r="AD3304" s="114">
        <f t="shared" si="175"/>
        <v>1.6319799999999999E-2</v>
      </c>
      <c r="AF3304" s="115"/>
    </row>
    <row r="3305" spans="29:32" x14ac:dyDescent="0.25">
      <c r="AC3305" s="113">
        <f t="shared" si="174"/>
        <v>47859</v>
      </c>
      <c r="AD3305" s="114">
        <f t="shared" si="175"/>
        <v>1.6319799999999999E-2</v>
      </c>
      <c r="AF3305" s="115"/>
    </row>
    <row r="3306" spans="29:32" x14ac:dyDescent="0.25">
      <c r="AC3306" s="113">
        <f t="shared" si="174"/>
        <v>47860</v>
      </c>
      <c r="AD3306" s="114">
        <f t="shared" si="175"/>
        <v>1.6319799999999999E-2</v>
      </c>
      <c r="AF3306" s="115"/>
    </row>
    <row r="3307" spans="29:32" x14ac:dyDescent="0.25">
      <c r="AC3307" s="113">
        <f t="shared" si="174"/>
        <v>47861</v>
      </c>
      <c r="AD3307" s="114">
        <f t="shared" si="175"/>
        <v>1.6319799999999999E-2</v>
      </c>
      <c r="AF3307" s="115"/>
    </row>
    <row r="3308" spans="29:32" x14ac:dyDescent="0.25">
      <c r="AC3308" s="113">
        <f t="shared" si="174"/>
        <v>47862</v>
      </c>
      <c r="AD3308" s="114">
        <f t="shared" si="175"/>
        <v>1.6319799999999999E-2</v>
      </c>
      <c r="AF3308" s="115"/>
    </row>
    <row r="3309" spans="29:32" x14ac:dyDescent="0.25">
      <c r="AC3309" s="113">
        <f t="shared" si="174"/>
        <v>47863</v>
      </c>
      <c r="AD3309" s="114">
        <f t="shared" si="175"/>
        <v>1.6319799999999999E-2</v>
      </c>
      <c r="AF3309" s="115"/>
    </row>
    <row r="3310" spans="29:32" x14ac:dyDescent="0.25">
      <c r="AC3310" s="113">
        <f t="shared" si="174"/>
        <v>47864</v>
      </c>
      <c r="AD3310" s="114">
        <f t="shared" si="175"/>
        <v>1.6319799999999999E-2</v>
      </c>
      <c r="AF3310" s="115"/>
    </row>
    <row r="3311" spans="29:32" x14ac:dyDescent="0.25">
      <c r="AC3311" s="113">
        <f t="shared" si="174"/>
        <v>47865</v>
      </c>
      <c r="AD3311" s="114">
        <f t="shared" si="175"/>
        <v>1.6319799999999999E-2</v>
      </c>
      <c r="AF3311" s="115"/>
    </row>
    <row r="3312" spans="29:32" x14ac:dyDescent="0.25">
      <c r="AC3312" s="113">
        <f t="shared" si="174"/>
        <v>47866</v>
      </c>
      <c r="AD3312" s="114">
        <f t="shared" si="175"/>
        <v>1.6319799999999999E-2</v>
      </c>
      <c r="AF3312" s="115"/>
    </row>
    <row r="3313" spans="29:32" x14ac:dyDescent="0.25">
      <c r="AC3313" s="113">
        <f t="shared" si="174"/>
        <v>47867</v>
      </c>
      <c r="AD3313" s="114">
        <f t="shared" si="175"/>
        <v>1.6319799999999999E-2</v>
      </c>
      <c r="AF3313" s="115"/>
    </row>
    <row r="3314" spans="29:32" x14ac:dyDescent="0.25">
      <c r="AC3314" s="113">
        <f t="shared" si="174"/>
        <v>47868</v>
      </c>
      <c r="AD3314" s="114">
        <f t="shared" si="175"/>
        <v>1.6319799999999999E-2</v>
      </c>
      <c r="AF3314" s="115"/>
    </row>
    <row r="3315" spans="29:32" x14ac:dyDescent="0.25">
      <c r="AC3315" s="113">
        <f t="shared" si="174"/>
        <v>47869</v>
      </c>
      <c r="AD3315" s="114">
        <f t="shared" si="175"/>
        <v>1.6319799999999999E-2</v>
      </c>
      <c r="AF3315" s="115"/>
    </row>
    <row r="3316" spans="29:32" x14ac:dyDescent="0.25">
      <c r="AC3316" s="113">
        <f t="shared" si="174"/>
        <v>47870</v>
      </c>
      <c r="AD3316" s="114">
        <f t="shared" si="175"/>
        <v>1.6319799999999999E-2</v>
      </c>
      <c r="AF3316" s="115"/>
    </row>
    <row r="3317" spans="29:32" x14ac:dyDescent="0.25">
      <c r="AC3317" s="113">
        <f t="shared" si="174"/>
        <v>47871</v>
      </c>
      <c r="AD3317" s="114">
        <f t="shared" si="175"/>
        <v>1.6319799999999999E-2</v>
      </c>
      <c r="AF3317" s="115"/>
    </row>
    <row r="3318" spans="29:32" x14ac:dyDescent="0.25">
      <c r="AC3318" s="113">
        <f t="shared" si="174"/>
        <v>47872</v>
      </c>
      <c r="AD3318" s="114">
        <f t="shared" si="175"/>
        <v>1.6319799999999999E-2</v>
      </c>
      <c r="AF3318" s="115"/>
    </row>
    <row r="3319" spans="29:32" x14ac:dyDescent="0.25">
      <c r="AC3319" s="113">
        <f t="shared" si="174"/>
        <v>47873</v>
      </c>
      <c r="AD3319" s="114">
        <f t="shared" si="175"/>
        <v>1.6319799999999999E-2</v>
      </c>
      <c r="AF3319" s="115"/>
    </row>
    <row r="3320" spans="29:32" x14ac:dyDescent="0.25">
      <c r="AC3320" s="113">
        <f t="shared" si="174"/>
        <v>47874</v>
      </c>
      <c r="AD3320" s="114">
        <f t="shared" si="175"/>
        <v>1.6319799999999999E-2</v>
      </c>
      <c r="AF3320" s="115"/>
    </row>
    <row r="3321" spans="29:32" x14ac:dyDescent="0.25">
      <c r="AC3321" s="113">
        <f t="shared" si="174"/>
        <v>47875</v>
      </c>
      <c r="AD3321" s="114">
        <f t="shared" si="175"/>
        <v>1.6319799999999999E-2</v>
      </c>
      <c r="AF3321" s="115"/>
    </row>
    <row r="3322" spans="29:32" x14ac:dyDescent="0.25">
      <c r="AC3322" s="113">
        <f t="shared" si="174"/>
        <v>47876</v>
      </c>
      <c r="AD3322" s="114">
        <f t="shared" si="175"/>
        <v>1.64919E-2</v>
      </c>
      <c r="AF3322" s="115"/>
    </row>
    <row r="3323" spans="29:32" x14ac:dyDescent="0.25">
      <c r="AC3323" s="113">
        <f t="shared" si="174"/>
        <v>47877</v>
      </c>
      <c r="AD3323" s="114">
        <f t="shared" si="175"/>
        <v>1.64919E-2</v>
      </c>
      <c r="AF3323" s="115"/>
    </row>
    <row r="3324" spans="29:32" x14ac:dyDescent="0.25">
      <c r="AC3324" s="113">
        <f t="shared" si="174"/>
        <v>47878</v>
      </c>
      <c r="AD3324" s="114">
        <f t="shared" si="175"/>
        <v>1.64919E-2</v>
      </c>
      <c r="AF3324" s="115"/>
    </row>
    <row r="3325" spans="29:32" x14ac:dyDescent="0.25">
      <c r="AC3325" s="113">
        <f t="shared" si="174"/>
        <v>47879</v>
      </c>
      <c r="AD3325" s="114">
        <f t="shared" si="175"/>
        <v>1.64919E-2</v>
      </c>
      <c r="AF3325" s="115"/>
    </row>
    <row r="3326" spans="29:32" x14ac:dyDescent="0.25">
      <c r="AC3326" s="113">
        <f t="shared" si="174"/>
        <v>47880</v>
      </c>
      <c r="AD3326" s="114">
        <f t="shared" si="175"/>
        <v>1.64919E-2</v>
      </c>
      <c r="AF3326" s="115"/>
    </row>
    <row r="3327" spans="29:32" x14ac:dyDescent="0.25">
      <c r="AC3327" s="113">
        <f t="shared" si="174"/>
        <v>47881</v>
      </c>
      <c r="AD3327" s="114">
        <f t="shared" si="175"/>
        <v>1.64919E-2</v>
      </c>
      <c r="AF3327" s="115"/>
    </row>
    <row r="3328" spans="29:32" x14ac:dyDescent="0.25">
      <c r="AC3328" s="113">
        <f t="shared" si="174"/>
        <v>47882</v>
      </c>
      <c r="AD3328" s="114">
        <f t="shared" si="175"/>
        <v>1.64919E-2</v>
      </c>
      <c r="AF3328" s="115"/>
    </row>
    <row r="3329" spans="29:32" x14ac:dyDescent="0.25">
      <c r="AC3329" s="113">
        <f t="shared" si="174"/>
        <v>47883</v>
      </c>
      <c r="AD3329" s="114">
        <f t="shared" si="175"/>
        <v>1.64919E-2</v>
      </c>
      <c r="AF3329" s="115"/>
    </row>
    <row r="3330" spans="29:32" x14ac:dyDescent="0.25">
      <c r="AC3330" s="113">
        <f t="shared" si="174"/>
        <v>47884</v>
      </c>
      <c r="AD3330" s="114">
        <f t="shared" si="175"/>
        <v>1.64919E-2</v>
      </c>
      <c r="AF3330" s="115"/>
    </row>
    <row r="3331" spans="29:32" x14ac:dyDescent="0.25">
      <c r="AC3331" s="113">
        <f t="shared" si="174"/>
        <v>47885</v>
      </c>
      <c r="AD3331" s="114">
        <f t="shared" si="175"/>
        <v>1.64919E-2</v>
      </c>
      <c r="AF3331" s="115"/>
    </row>
    <row r="3332" spans="29:32" x14ac:dyDescent="0.25">
      <c r="AC3332" s="113">
        <f t="shared" si="174"/>
        <v>47886</v>
      </c>
      <c r="AD3332" s="114">
        <f t="shared" si="175"/>
        <v>1.64919E-2</v>
      </c>
      <c r="AF3332" s="115"/>
    </row>
    <row r="3333" spans="29:32" x14ac:dyDescent="0.25">
      <c r="AC3333" s="113">
        <f t="shared" si="174"/>
        <v>47887</v>
      </c>
      <c r="AD3333" s="114">
        <f t="shared" si="175"/>
        <v>1.64919E-2</v>
      </c>
      <c r="AF3333" s="115"/>
    </row>
    <row r="3334" spans="29:32" x14ac:dyDescent="0.25">
      <c r="AC3334" s="113">
        <f t="shared" si="174"/>
        <v>47888</v>
      </c>
      <c r="AD3334" s="114">
        <f t="shared" si="175"/>
        <v>1.64919E-2</v>
      </c>
      <c r="AF3334" s="115"/>
    </row>
    <row r="3335" spans="29:32" x14ac:dyDescent="0.25">
      <c r="AC3335" s="113">
        <f t="shared" si="174"/>
        <v>47889</v>
      </c>
      <c r="AD3335" s="114">
        <f t="shared" si="175"/>
        <v>1.64919E-2</v>
      </c>
      <c r="AF3335" s="115"/>
    </row>
    <row r="3336" spans="29:32" x14ac:dyDescent="0.25">
      <c r="AC3336" s="113">
        <f t="shared" ref="AC3336:AC3399" si="176">AC3335+1</f>
        <v>47890</v>
      </c>
      <c r="AD3336" s="114">
        <f t="shared" ref="AD3336:AD3399" si="177">_xlfn.IFNA(VLOOKUP(AC3336,J:K,2,FALSE)/100,AD3335)</f>
        <v>1.64919E-2</v>
      </c>
      <c r="AF3336" s="115"/>
    </row>
    <row r="3337" spans="29:32" x14ac:dyDescent="0.25">
      <c r="AC3337" s="113">
        <f t="shared" si="176"/>
        <v>47891</v>
      </c>
      <c r="AD3337" s="114">
        <f t="shared" si="177"/>
        <v>1.64919E-2</v>
      </c>
      <c r="AF3337" s="115"/>
    </row>
    <row r="3338" spans="29:32" x14ac:dyDescent="0.25">
      <c r="AC3338" s="113">
        <f t="shared" si="176"/>
        <v>47892</v>
      </c>
      <c r="AD3338" s="114">
        <f t="shared" si="177"/>
        <v>1.64919E-2</v>
      </c>
      <c r="AF3338" s="115"/>
    </row>
    <row r="3339" spans="29:32" x14ac:dyDescent="0.25">
      <c r="AC3339" s="113">
        <f t="shared" si="176"/>
        <v>47893</v>
      </c>
      <c r="AD3339" s="114">
        <f t="shared" si="177"/>
        <v>1.64919E-2</v>
      </c>
      <c r="AF3339" s="115"/>
    </row>
    <row r="3340" spans="29:32" x14ac:dyDescent="0.25">
      <c r="AC3340" s="113">
        <f t="shared" si="176"/>
        <v>47894</v>
      </c>
      <c r="AD3340" s="114">
        <f t="shared" si="177"/>
        <v>1.64919E-2</v>
      </c>
      <c r="AF3340" s="115"/>
    </row>
    <row r="3341" spans="29:32" x14ac:dyDescent="0.25">
      <c r="AC3341" s="113">
        <f t="shared" si="176"/>
        <v>47895</v>
      </c>
      <c r="AD3341" s="114">
        <f t="shared" si="177"/>
        <v>1.64919E-2</v>
      </c>
      <c r="AF3341" s="115"/>
    </row>
    <row r="3342" spans="29:32" x14ac:dyDescent="0.25">
      <c r="AC3342" s="113">
        <f t="shared" si="176"/>
        <v>47896</v>
      </c>
      <c r="AD3342" s="114">
        <f t="shared" si="177"/>
        <v>1.64919E-2</v>
      </c>
      <c r="AF3342" s="115"/>
    </row>
    <row r="3343" spans="29:32" x14ac:dyDescent="0.25">
      <c r="AC3343" s="113">
        <f t="shared" si="176"/>
        <v>47897</v>
      </c>
      <c r="AD3343" s="114">
        <f t="shared" si="177"/>
        <v>1.64919E-2</v>
      </c>
      <c r="AF3343" s="115"/>
    </row>
    <row r="3344" spans="29:32" x14ac:dyDescent="0.25">
      <c r="AC3344" s="113">
        <f t="shared" si="176"/>
        <v>47898</v>
      </c>
      <c r="AD3344" s="114">
        <f t="shared" si="177"/>
        <v>1.64919E-2</v>
      </c>
      <c r="AF3344" s="115"/>
    </row>
    <row r="3345" spans="29:32" x14ac:dyDescent="0.25">
      <c r="AC3345" s="113">
        <f t="shared" si="176"/>
        <v>47899</v>
      </c>
      <c r="AD3345" s="114">
        <f t="shared" si="177"/>
        <v>1.64919E-2</v>
      </c>
      <c r="AF3345" s="115"/>
    </row>
    <row r="3346" spans="29:32" x14ac:dyDescent="0.25">
      <c r="AC3346" s="113">
        <f t="shared" si="176"/>
        <v>47900</v>
      </c>
      <c r="AD3346" s="114">
        <f t="shared" si="177"/>
        <v>1.64919E-2</v>
      </c>
      <c r="AF3346" s="115"/>
    </row>
    <row r="3347" spans="29:32" x14ac:dyDescent="0.25">
      <c r="AC3347" s="113">
        <f t="shared" si="176"/>
        <v>47901</v>
      </c>
      <c r="AD3347" s="114">
        <f t="shared" si="177"/>
        <v>1.64919E-2</v>
      </c>
      <c r="AF3347" s="115"/>
    </row>
    <row r="3348" spans="29:32" x14ac:dyDescent="0.25">
      <c r="AC3348" s="113">
        <f t="shared" si="176"/>
        <v>47902</v>
      </c>
      <c r="AD3348" s="114">
        <f t="shared" si="177"/>
        <v>1.64919E-2</v>
      </c>
      <c r="AF3348" s="115"/>
    </row>
    <row r="3349" spans="29:32" x14ac:dyDescent="0.25">
      <c r="AC3349" s="113">
        <f t="shared" si="176"/>
        <v>47903</v>
      </c>
      <c r="AD3349" s="114">
        <f t="shared" si="177"/>
        <v>1.64919E-2</v>
      </c>
      <c r="AF3349" s="115"/>
    </row>
    <row r="3350" spans="29:32" x14ac:dyDescent="0.25">
      <c r="AC3350" s="113">
        <f t="shared" si="176"/>
        <v>47904</v>
      </c>
      <c r="AD3350" s="114">
        <f t="shared" si="177"/>
        <v>1.64919E-2</v>
      </c>
      <c r="AF3350" s="115"/>
    </row>
    <row r="3351" spans="29:32" x14ac:dyDescent="0.25">
      <c r="AC3351" s="113">
        <f t="shared" si="176"/>
        <v>47905</v>
      </c>
      <c r="AD3351" s="114">
        <f t="shared" si="177"/>
        <v>1.6492699999999999E-2</v>
      </c>
      <c r="AF3351" s="115"/>
    </row>
    <row r="3352" spans="29:32" x14ac:dyDescent="0.25">
      <c r="AC3352" s="113">
        <f t="shared" si="176"/>
        <v>47906</v>
      </c>
      <c r="AD3352" s="114">
        <f t="shared" si="177"/>
        <v>1.6492699999999999E-2</v>
      </c>
      <c r="AF3352" s="115"/>
    </row>
    <row r="3353" spans="29:32" x14ac:dyDescent="0.25">
      <c r="AC3353" s="113">
        <f t="shared" si="176"/>
        <v>47907</v>
      </c>
      <c r="AD3353" s="114">
        <f t="shared" si="177"/>
        <v>1.6492699999999999E-2</v>
      </c>
      <c r="AF3353" s="115"/>
    </row>
    <row r="3354" spans="29:32" x14ac:dyDescent="0.25">
      <c r="AC3354" s="113">
        <f t="shared" si="176"/>
        <v>47908</v>
      </c>
      <c r="AD3354" s="114">
        <f t="shared" si="177"/>
        <v>1.6492699999999999E-2</v>
      </c>
      <c r="AF3354" s="115"/>
    </row>
    <row r="3355" spans="29:32" x14ac:dyDescent="0.25">
      <c r="AC3355" s="113">
        <f t="shared" si="176"/>
        <v>47909</v>
      </c>
      <c r="AD3355" s="114">
        <f t="shared" si="177"/>
        <v>1.6492699999999999E-2</v>
      </c>
      <c r="AF3355" s="115"/>
    </row>
    <row r="3356" spans="29:32" x14ac:dyDescent="0.25">
      <c r="AC3356" s="113">
        <f t="shared" si="176"/>
        <v>47910</v>
      </c>
      <c r="AD3356" s="114">
        <f t="shared" si="177"/>
        <v>1.6492699999999999E-2</v>
      </c>
      <c r="AF3356" s="115"/>
    </row>
    <row r="3357" spans="29:32" x14ac:dyDescent="0.25">
      <c r="AC3357" s="113">
        <f t="shared" si="176"/>
        <v>47911</v>
      </c>
      <c r="AD3357" s="114">
        <f t="shared" si="177"/>
        <v>1.6492699999999999E-2</v>
      </c>
      <c r="AF3357" s="115"/>
    </row>
    <row r="3358" spans="29:32" x14ac:dyDescent="0.25">
      <c r="AC3358" s="113">
        <f t="shared" si="176"/>
        <v>47912</v>
      </c>
      <c r="AD3358" s="114">
        <f t="shared" si="177"/>
        <v>1.6492699999999999E-2</v>
      </c>
      <c r="AF3358" s="115"/>
    </row>
    <row r="3359" spans="29:32" x14ac:dyDescent="0.25">
      <c r="AC3359" s="113">
        <f t="shared" si="176"/>
        <v>47913</v>
      </c>
      <c r="AD3359" s="114">
        <f t="shared" si="177"/>
        <v>1.6492699999999999E-2</v>
      </c>
      <c r="AF3359" s="115"/>
    </row>
    <row r="3360" spans="29:32" x14ac:dyDescent="0.25">
      <c r="AC3360" s="113">
        <f t="shared" si="176"/>
        <v>47914</v>
      </c>
      <c r="AD3360" s="114">
        <f t="shared" si="177"/>
        <v>1.6492699999999999E-2</v>
      </c>
      <c r="AF3360" s="115"/>
    </row>
    <row r="3361" spans="29:32" x14ac:dyDescent="0.25">
      <c r="AC3361" s="113">
        <f t="shared" si="176"/>
        <v>47915</v>
      </c>
      <c r="AD3361" s="114">
        <f t="shared" si="177"/>
        <v>1.6492699999999999E-2</v>
      </c>
      <c r="AF3361" s="115"/>
    </row>
    <row r="3362" spans="29:32" x14ac:dyDescent="0.25">
      <c r="AC3362" s="113">
        <f t="shared" si="176"/>
        <v>47916</v>
      </c>
      <c r="AD3362" s="114">
        <f t="shared" si="177"/>
        <v>1.6492699999999999E-2</v>
      </c>
      <c r="AF3362" s="115"/>
    </row>
    <row r="3363" spans="29:32" x14ac:dyDescent="0.25">
      <c r="AC3363" s="113">
        <f t="shared" si="176"/>
        <v>47917</v>
      </c>
      <c r="AD3363" s="114">
        <f t="shared" si="177"/>
        <v>1.6492699999999999E-2</v>
      </c>
      <c r="AF3363" s="115"/>
    </row>
    <row r="3364" spans="29:32" x14ac:dyDescent="0.25">
      <c r="AC3364" s="113">
        <f t="shared" si="176"/>
        <v>47918</v>
      </c>
      <c r="AD3364" s="114">
        <f t="shared" si="177"/>
        <v>1.6492699999999999E-2</v>
      </c>
      <c r="AF3364" s="115"/>
    </row>
    <row r="3365" spans="29:32" x14ac:dyDescent="0.25">
      <c r="AC3365" s="113">
        <f t="shared" si="176"/>
        <v>47919</v>
      </c>
      <c r="AD3365" s="114">
        <f t="shared" si="177"/>
        <v>1.6492699999999999E-2</v>
      </c>
      <c r="AF3365" s="115"/>
    </row>
    <row r="3366" spans="29:32" x14ac:dyDescent="0.25">
      <c r="AC3366" s="113">
        <f t="shared" si="176"/>
        <v>47920</v>
      </c>
      <c r="AD3366" s="114">
        <f t="shared" si="177"/>
        <v>1.6492699999999999E-2</v>
      </c>
      <c r="AF3366" s="115"/>
    </row>
    <row r="3367" spans="29:32" x14ac:dyDescent="0.25">
      <c r="AC3367" s="113">
        <f t="shared" si="176"/>
        <v>47921</v>
      </c>
      <c r="AD3367" s="114">
        <f t="shared" si="177"/>
        <v>1.6492699999999999E-2</v>
      </c>
      <c r="AF3367" s="115"/>
    </row>
    <row r="3368" spans="29:32" x14ac:dyDescent="0.25">
      <c r="AC3368" s="113">
        <f t="shared" si="176"/>
        <v>47922</v>
      </c>
      <c r="AD3368" s="114">
        <f t="shared" si="177"/>
        <v>1.6492699999999999E-2</v>
      </c>
      <c r="AF3368" s="115"/>
    </row>
    <row r="3369" spans="29:32" x14ac:dyDescent="0.25">
      <c r="AC3369" s="113">
        <f t="shared" si="176"/>
        <v>47923</v>
      </c>
      <c r="AD3369" s="114">
        <f t="shared" si="177"/>
        <v>1.6492699999999999E-2</v>
      </c>
      <c r="AF3369" s="115"/>
    </row>
    <row r="3370" spans="29:32" x14ac:dyDescent="0.25">
      <c r="AC3370" s="113">
        <f t="shared" si="176"/>
        <v>47924</v>
      </c>
      <c r="AD3370" s="114">
        <f t="shared" si="177"/>
        <v>1.6492699999999999E-2</v>
      </c>
      <c r="AF3370" s="115"/>
    </row>
    <row r="3371" spans="29:32" x14ac:dyDescent="0.25">
      <c r="AC3371" s="113">
        <f t="shared" si="176"/>
        <v>47925</v>
      </c>
      <c r="AD3371" s="114">
        <f t="shared" si="177"/>
        <v>1.6492699999999999E-2</v>
      </c>
      <c r="AF3371" s="115"/>
    </row>
    <row r="3372" spans="29:32" x14ac:dyDescent="0.25">
      <c r="AC3372" s="113">
        <f t="shared" si="176"/>
        <v>47926</v>
      </c>
      <c r="AD3372" s="114">
        <f t="shared" si="177"/>
        <v>1.6492699999999999E-2</v>
      </c>
      <c r="AF3372" s="115"/>
    </row>
    <row r="3373" spans="29:32" x14ac:dyDescent="0.25">
      <c r="AC3373" s="113">
        <f t="shared" si="176"/>
        <v>47927</v>
      </c>
      <c r="AD3373" s="114">
        <f t="shared" si="177"/>
        <v>1.6492699999999999E-2</v>
      </c>
      <c r="AF3373" s="115"/>
    </row>
    <row r="3374" spans="29:32" x14ac:dyDescent="0.25">
      <c r="AC3374" s="113">
        <f t="shared" si="176"/>
        <v>47928</v>
      </c>
      <c r="AD3374" s="114">
        <f t="shared" si="177"/>
        <v>1.6492699999999999E-2</v>
      </c>
      <c r="AF3374" s="115"/>
    </row>
    <row r="3375" spans="29:32" x14ac:dyDescent="0.25">
      <c r="AC3375" s="113">
        <f t="shared" si="176"/>
        <v>47929</v>
      </c>
      <c r="AD3375" s="114">
        <f t="shared" si="177"/>
        <v>1.6492699999999999E-2</v>
      </c>
      <c r="AF3375" s="115"/>
    </row>
    <row r="3376" spans="29:32" x14ac:dyDescent="0.25">
      <c r="AC3376" s="113">
        <f t="shared" si="176"/>
        <v>47930</v>
      </c>
      <c r="AD3376" s="114">
        <f t="shared" si="177"/>
        <v>1.6492699999999999E-2</v>
      </c>
      <c r="AF3376" s="115"/>
    </row>
    <row r="3377" spans="29:32" x14ac:dyDescent="0.25">
      <c r="AC3377" s="113">
        <f t="shared" si="176"/>
        <v>47931</v>
      </c>
      <c r="AD3377" s="114">
        <f t="shared" si="177"/>
        <v>1.6492699999999999E-2</v>
      </c>
      <c r="AF3377" s="115"/>
    </row>
    <row r="3378" spans="29:32" x14ac:dyDescent="0.25">
      <c r="AC3378" s="113">
        <f t="shared" si="176"/>
        <v>47932</v>
      </c>
      <c r="AD3378" s="114">
        <f t="shared" si="177"/>
        <v>1.6492699999999999E-2</v>
      </c>
      <c r="AF3378" s="115"/>
    </row>
    <row r="3379" spans="29:32" x14ac:dyDescent="0.25">
      <c r="AC3379" s="113">
        <f t="shared" si="176"/>
        <v>47933</v>
      </c>
      <c r="AD3379" s="114">
        <f t="shared" si="177"/>
        <v>1.6492699999999999E-2</v>
      </c>
      <c r="AF3379" s="115"/>
    </row>
    <row r="3380" spans="29:32" x14ac:dyDescent="0.25">
      <c r="AC3380" s="113">
        <f t="shared" si="176"/>
        <v>47934</v>
      </c>
      <c r="AD3380" s="114">
        <f t="shared" si="177"/>
        <v>1.6492300000000001E-2</v>
      </c>
      <c r="AF3380" s="115"/>
    </row>
    <row r="3381" spans="29:32" x14ac:dyDescent="0.25">
      <c r="AC3381" s="113">
        <f t="shared" si="176"/>
        <v>47935</v>
      </c>
      <c r="AD3381" s="114">
        <f t="shared" si="177"/>
        <v>1.6492300000000001E-2</v>
      </c>
      <c r="AF3381" s="115"/>
    </row>
    <row r="3382" spans="29:32" x14ac:dyDescent="0.25">
      <c r="AC3382" s="113">
        <f t="shared" si="176"/>
        <v>47936</v>
      </c>
      <c r="AD3382" s="114">
        <f t="shared" si="177"/>
        <v>1.6492300000000001E-2</v>
      </c>
      <c r="AF3382" s="115"/>
    </row>
    <row r="3383" spans="29:32" x14ac:dyDescent="0.25">
      <c r="AC3383" s="113">
        <f t="shared" si="176"/>
        <v>47937</v>
      </c>
      <c r="AD3383" s="114">
        <f t="shared" si="177"/>
        <v>1.6492300000000001E-2</v>
      </c>
      <c r="AF3383" s="115"/>
    </row>
    <row r="3384" spans="29:32" x14ac:dyDescent="0.25">
      <c r="AC3384" s="113">
        <f t="shared" si="176"/>
        <v>47938</v>
      </c>
      <c r="AD3384" s="114">
        <f t="shared" si="177"/>
        <v>1.6492300000000001E-2</v>
      </c>
      <c r="AF3384" s="115"/>
    </row>
    <row r="3385" spans="29:32" x14ac:dyDescent="0.25">
      <c r="AC3385" s="113">
        <f t="shared" si="176"/>
        <v>47939</v>
      </c>
      <c r="AD3385" s="114">
        <f t="shared" si="177"/>
        <v>1.6492300000000001E-2</v>
      </c>
      <c r="AF3385" s="115"/>
    </row>
    <row r="3386" spans="29:32" x14ac:dyDescent="0.25">
      <c r="AC3386" s="113">
        <f t="shared" si="176"/>
        <v>47940</v>
      </c>
      <c r="AD3386" s="114">
        <f t="shared" si="177"/>
        <v>1.6492300000000001E-2</v>
      </c>
      <c r="AF3386" s="115"/>
    </row>
    <row r="3387" spans="29:32" x14ac:dyDescent="0.25">
      <c r="AC3387" s="113">
        <f t="shared" si="176"/>
        <v>47941</v>
      </c>
      <c r="AD3387" s="114">
        <f t="shared" si="177"/>
        <v>1.6492300000000001E-2</v>
      </c>
      <c r="AF3387" s="115"/>
    </row>
    <row r="3388" spans="29:32" x14ac:dyDescent="0.25">
      <c r="AC3388" s="113">
        <f t="shared" si="176"/>
        <v>47942</v>
      </c>
      <c r="AD3388" s="114">
        <f t="shared" si="177"/>
        <v>1.6492300000000001E-2</v>
      </c>
      <c r="AF3388" s="115"/>
    </row>
    <row r="3389" spans="29:32" x14ac:dyDescent="0.25">
      <c r="AC3389" s="113">
        <f t="shared" si="176"/>
        <v>47943</v>
      </c>
      <c r="AD3389" s="114">
        <f t="shared" si="177"/>
        <v>1.6492300000000001E-2</v>
      </c>
      <c r="AF3389" s="115"/>
    </row>
    <row r="3390" spans="29:32" x14ac:dyDescent="0.25">
      <c r="AC3390" s="113">
        <f t="shared" si="176"/>
        <v>47944</v>
      </c>
      <c r="AD3390" s="114">
        <f t="shared" si="177"/>
        <v>1.6492300000000001E-2</v>
      </c>
      <c r="AF3390" s="115"/>
    </row>
    <row r="3391" spans="29:32" x14ac:dyDescent="0.25">
      <c r="AC3391" s="113">
        <f t="shared" si="176"/>
        <v>47945</v>
      </c>
      <c r="AD3391" s="114">
        <f t="shared" si="177"/>
        <v>1.6492300000000001E-2</v>
      </c>
      <c r="AF3391" s="115"/>
    </row>
    <row r="3392" spans="29:32" x14ac:dyDescent="0.25">
      <c r="AC3392" s="113">
        <f t="shared" si="176"/>
        <v>47946</v>
      </c>
      <c r="AD3392" s="114">
        <f t="shared" si="177"/>
        <v>1.6492300000000001E-2</v>
      </c>
      <c r="AF3392" s="115"/>
    </row>
    <row r="3393" spans="29:32" x14ac:dyDescent="0.25">
      <c r="AC3393" s="113">
        <f t="shared" si="176"/>
        <v>47947</v>
      </c>
      <c r="AD3393" s="114">
        <f t="shared" si="177"/>
        <v>1.6492300000000001E-2</v>
      </c>
      <c r="AF3393" s="115"/>
    </row>
    <row r="3394" spans="29:32" x14ac:dyDescent="0.25">
      <c r="AC3394" s="113">
        <f t="shared" si="176"/>
        <v>47948</v>
      </c>
      <c r="AD3394" s="114">
        <f t="shared" si="177"/>
        <v>1.6492300000000001E-2</v>
      </c>
      <c r="AF3394" s="115"/>
    </row>
    <row r="3395" spans="29:32" x14ac:dyDescent="0.25">
      <c r="AC3395" s="113">
        <f t="shared" si="176"/>
        <v>47949</v>
      </c>
      <c r="AD3395" s="114">
        <f t="shared" si="177"/>
        <v>1.6492300000000001E-2</v>
      </c>
      <c r="AF3395" s="115"/>
    </row>
    <row r="3396" spans="29:32" x14ac:dyDescent="0.25">
      <c r="AC3396" s="113">
        <f t="shared" si="176"/>
        <v>47950</v>
      </c>
      <c r="AD3396" s="114">
        <f t="shared" si="177"/>
        <v>1.6492300000000001E-2</v>
      </c>
      <c r="AF3396" s="115"/>
    </row>
    <row r="3397" spans="29:32" x14ac:dyDescent="0.25">
      <c r="AC3397" s="113">
        <f t="shared" si="176"/>
        <v>47951</v>
      </c>
      <c r="AD3397" s="114">
        <f t="shared" si="177"/>
        <v>1.6492300000000001E-2</v>
      </c>
      <c r="AF3397" s="115"/>
    </row>
    <row r="3398" spans="29:32" x14ac:dyDescent="0.25">
      <c r="AC3398" s="113">
        <f t="shared" si="176"/>
        <v>47952</v>
      </c>
      <c r="AD3398" s="114">
        <f t="shared" si="177"/>
        <v>1.6492300000000001E-2</v>
      </c>
      <c r="AF3398" s="115"/>
    </row>
    <row r="3399" spans="29:32" x14ac:dyDescent="0.25">
      <c r="AC3399" s="113">
        <f t="shared" si="176"/>
        <v>47953</v>
      </c>
      <c r="AD3399" s="114">
        <f t="shared" si="177"/>
        <v>1.6492300000000001E-2</v>
      </c>
      <c r="AF3399" s="115"/>
    </row>
    <row r="3400" spans="29:32" x14ac:dyDescent="0.25">
      <c r="AC3400" s="113">
        <f t="shared" ref="AC3400:AC3463" si="178">AC3399+1</f>
        <v>47954</v>
      </c>
      <c r="AD3400" s="114">
        <f t="shared" ref="AD3400:AD3463" si="179">_xlfn.IFNA(VLOOKUP(AC3400,J:K,2,FALSE)/100,AD3399)</f>
        <v>1.6492300000000001E-2</v>
      </c>
      <c r="AF3400" s="115"/>
    </row>
    <row r="3401" spans="29:32" x14ac:dyDescent="0.25">
      <c r="AC3401" s="113">
        <f t="shared" si="178"/>
        <v>47955</v>
      </c>
      <c r="AD3401" s="114">
        <f t="shared" si="179"/>
        <v>1.6492300000000001E-2</v>
      </c>
      <c r="AF3401" s="115"/>
    </row>
    <row r="3402" spans="29:32" x14ac:dyDescent="0.25">
      <c r="AC3402" s="113">
        <f t="shared" si="178"/>
        <v>47956</v>
      </c>
      <c r="AD3402" s="114">
        <f t="shared" si="179"/>
        <v>1.6492300000000001E-2</v>
      </c>
      <c r="AF3402" s="115"/>
    </row>
    <row r="3403" spans="29:32" x14ac:dyDescent="0.25">
      <c r="AC3403" s="113">
        <f t="shared" si="178"/>
        <v>47957</v>
      </c>
      <c r="AD3403" s="114">
        <f t="shared" si="179"/>
        <v>1.6492300000000001E-2</v>
      </c>
      <c r="AF3403" s="115"/>
    </row>
    <row r="3404" spans="29:32" x14ac:dyDescent="0.25">
      <c r="AC3404" s="113">
        <f t="shared" si="178"/>
        <v>47958</v>
      </c>
      <c r="AD3404" s="114">
        <f t="shared" si="179"/>
        <v>1.6492300000000001E-2</v>
      </c>
      <c r="AF3404" s="115"/>
    </row>
    <row r="3405" spans="29:32" x14ac:dyDescent="0.25">
      <c r="AC3405" s="113">
        <f t="shared" si="178"/>
        <v>47959</v>
      </c>
      <c r="AD3405" s="114">
        <f t="shared" si="179"/>
        <v>1.6492300000000001E-2</v>
      </c>
      <c r="AF3405" s="115"/>
    </row>
    <row r="3406" spans="29:32" x14ac:dyDescent="0.25">
      <c r="AC3406" s="113">
        <f t="shared" si="178"/>
        <v>47960</v>
      </c>
      <c r="AD3406" s="114">
        <f t="shared" si="179"/>
        <v>1.6492300000000001E-2</v>
      </c>
      <c r="AF3406" s="115"/>
    </row>
    <row r="3407" spans="29:32" x14ac:dyDescent="0.25">
      <c r="AC3407" s="113">
        <f t="shared" si="178"/>
        <v>47961</v>
      </c>
      <c r="AD3407" s="114">
        <f t="shared" si="179"/>
        <v>1.6492300000000001E-2</v>
      </c>
      <c r="AF3407" s="115"/>
    </row>
    <row r="3408" spans="29:32" x14ac:dyDescent="0.25">
      <c r="AC3408" s="113">
        <f t="shared" si="178"/>
        <v>47962</v>
      </c>
      <c r="AD3408" s="114">
        <f t="shared" si="179"/>
        <v>1.6492300000000001E-2</v>
      </c>
      <c r="AF3408" s="115"/>
    </row>
    <row r="3409" spans="29:32" x14ac:dyDescent="0.25">
      <c r="AC3409" s="113">
        <f t="shared" si="178"/>
        <v>47963</v>
      </c>
      <c r="AD3409" s="114">
        <f t="shared" si="179"/>
        <v>1.6492300000000001E-2</v>
      </c>
      <c r="AF3409" s="115"/>
    </row>
    <row r="3410" spans="29:32" x14ac:dyDescent="0.25">
      <c r="AC3410" s="113">
        <f t="shared" si="178"/>
        <v>47964</v>
      </c>
      <c r="AD3410" s="114">
        <f t="shared" si="179"/>
        <v>1.6492300000000001E-2</v>
      </c>
      <c r="AF3410" s="115"/>
    </row>
    <row r="3411" spans="29:32" x14ac:dyDescent="0.25">
      <c r="AC3411" s="113">
        <f t="shared" si="178"/>
        <v>47965</v>
      </c>
      <c r="AD3411" s="114">
        <f t="shared" si="179"/>
        <v>1.6492300000000001E-2</v>
      </c>
      <c r="AF3411" s="115"/>
    </row>
    <row r="3412" spans="29:32" x14ac:dyDescent="0.25">
      <c r="AC3412" s="113">
        <f t="shared" si="178"/>
        <v>47966</v>
      </c>
      <c r="AD3412" s="114">
        <f t="shared" si="179"/>
        <v>1.6492300000000001E-2</v>
      </c>
      <c r="AF3412" s="115"/>
    </row>
    <row r="3413" spans="29:32" x14ac:dyDescent="0.25">
      <c r="AC3413" s="113">
        <f t="shared" si="178"/>
        <v>47967</v>
      </c>
      <c r="AD3413" s="114">
        <f t="shared" si="179"/>
        <v>1.6492300000000001E-2</v>
      </c>
      <c r="AF3413" s="115"/>
    </row>
    <row r="3414" spans="29:32" x14ac:dyDescent="0.25">
      <c r="AC3414" s="113">
        <f t="shared" si="178"/>
        <v>47968</v>
      </c>
      <c r="AD3414" s="114">
        <f t="shared" si="179"/>
        <v>1.6492300000000001E-2</v>
      </c>
      <c r="AF3414" s="115"/>
    </row>
    <row r="3415" spans="29:32" x14ac:dyDescent="0.25">
      <c r="AC3415" s="113">
        <f t="shared" si="178"/>
        <v>47969</v>
      </c>
      <c r="AD3415" s="114">
        <f t="shared" si="179"/>
        <v>1.6492300000000001E-2</v>
      </c>
      <c r="AF3415" s="115"/>
    </row>
    <row r="3416" spans="29:32" x14ac:dyDescent="0.25">
      <c r="AC3416" s="113">
        <f t="shared" si="178"/>
        <v>47970</v>
      </c>
      <c r="AD3416" s="114">
        <f t="shared" si="179"/>
        <v>1.6492300000000001E-2</v>
      </c>
      <c r="AF3416" s="115"/>
    </row>
    <row r="3417" spans="29:32" x14ac:dyDescent="0.25">
      <c r="AC3417" s="113">
        <f t="shared" si="178"/>
        <v>47971</v>
      </c>
      <c r="AD3417" s="114">
        <f t="shared" si="179"/>
        <v>1.6492300000000001E-2</v>
      </c>
      <c r="AF3417" s="115"/>
    </row>
    <row r="3418" spans="29:32" x14ac:dyDescent="0.25">
      <c r="AC3418" s="113">
        <f t="shared" si="178"/>
        <v>47972</v>
      </c>
      <c r="AD3418" s="114">
        <f t="shared" si="179"/>
        <v>1.6492300000000001E-2</v>
      </c>
      <c r="AF3418" s="115"/>
    </row>
    <row r="3419" spans="29:32" x14ac:dyDescent="0.25">
      <c r="AC3419" s="113">
        <f t="shared" si="178"/>
        <v>47973</v>
      </c>
      <c r="AD3419" s="114">
        <f t="shared" si="179"/>
        <v>1.6492300000000001E-2</v>
      </c>
      <c r="AF3419" s="115"/>
    </row>
    <row r="3420" spans="29:32" x14ac:dyDescent="0.25">
      <c r="AC3420" s="113">
        <f t="shared" si="178"/>
        <v>47974</v>
      </c>
      <c r="AD3420" s="114">
        <f t="shared" si="179"/>
        <v>1.6492300000000001E-2</v>
      </c>
      <c r="AF3420" s="115"/>
    </row>
    <row r="3421" spans="29:32" x14ac:dyDescent="0.25">
      <c r="AC3421" s="113">
        <f t="shared" si="178"/>
        <v>47975</v>
      </c>
      <c r="AD3421" s="114">
        <f t="shared" si="179"/>
        <v>1.6492300000000001E-2</v>
      </c>
      <c r="AF3421" s="115"/>
    </row>
    <row r="3422" spans="29:32" x14ac:dyDescent="0.25">
      <c r="AC3422" s="113">
        <f t="shared" si="178"/>
        <v>47976</v>
      </c>
      <c r="AD3422" s="114">
        <f t="shared" si="179"/>
        <v>1.6492300000000001E-2</v>
      </c>
      <c r="AF3422" s="115"/>
    </row>
    <row r="3423" spans="29:32" x14ac:dyDescent="0.25">
      <c r="AC3423" s="113">
        <f t="shared" si="178"/>
        <v>47977</v>
      </c>
      <c r="AD3423" s="114">
        <f t="shared" si="179"/>
        <v>1.6492300000000001E-2</v>
      </c>
      <c r="AF3423" s="115"/>
    </row>
    <row r="3424" spans="29:32" x14ac:dyDescent="0.25">
      <c r="AC3424" s="113">
        <f t="shared" si="178"/>
        <v>47978</v>
      </c>
      <c r="AD3424" s="114">
        <f t="shared" si="179"/>
        <v>1.6492300000000001E-2</v>
      </c>
      <c r="AF3424" s="115"/>
    </row>
    <row r="3425" spans="29:32" x14ac:dyDescent="0.25">
      <c r="AC3425" s="113">
        <f t="shared" si="178"/>
        <v>47979</v>
      </c>
      <c r="AD3425" s="114">
        <f t="shared" si="179"/>
        <v>1.6492300000000001E-2</v>
      </c>
      <c r="AF3425" s="115"/>
    </row>
    <row r="3426" spans="29:32" x14ac:dyDescent="0.25">
      <c r="AC3426" s="113">
        <f t="shared" si="178"/>
        <v>47980</v>
      </c>
      <c r="AD3426" s="114">
        <f t="shared" si="179"/>
        <v>1.6492300000000001E-2</v>
      </c>
      <c r="AF3426" s="115"/>
    </row>
    <row r="3427" spans="29:32" x14ac:dyDescent="0.25">
      <c r="AC3427" s="113">
        <f t="shared" si="178"/>
        <v>47981</v>
      </c>
      <c r="AD3427" s="114">
        <f t="shared" si="179"/>
        <v>1.6492300000000001E-2</v>
      </c>
      <c r="AF3427" s="115"/>
    </row>
    <row r="3428" spans="29:32" x14ac:dyDescent="0.25">
      <c r="AC3428" s="113">
        <f t="shared" si="178"/>
        <v>47982</v>
      </c>
      <c r="AD3428" s="114">
        <f t="shared" si="179"/>
        <v>1.6492300000000001E-2</v>
      </c>
      <c r="AF3428" s="115"/>
    </row>
    <row r="3429" spans="29:32" x14ac:dyDescent="0.25">
      <c r="AC3429" s="113">
        <f t="shared" si="178"/>
        <v>47983</v>
      </c>
      <c r="AD3429" s="114">
        <f t="shared" si="179"/>
        <v>1.6492300000000001E-2</v>
      </c>
      <c r="AF3429" s="115"/>
    </row>
    <row r="3430" spans="29:32" x14ac:dyDescent="0.25">
      <c r="AC3430" s="113">
        <f t="shared" si="178"/>
        <v>47984</v>
      </c>
      <c r="AD3430" s="114">
        <f t="shared" si="179"/>
        <v>1.6492300000000001E-2</v>
      </c>
      <c r="AF3430" s="115"/>
    </row>
    <row r="3431" spans="29:32" x14ac:dyDescent="0.25">
      <c r="AC3431" s="113">
        <f t="shared" si="178"/>
        <v>47985</v>
      </c>
      <c r="AD3431" s="114">
        <f t="shared" si="179"/>
        <v>1.6492300000000001E-2</v>
      </c>
      <c r="AF3431" s="115"/>
    </row>
    <row r="3432" spans="29:32" x14ac:dyDescent="0.25">
      <c r="AC3432" s="113">
        <f t="shared" si="178"/>
        <v>47986</v>
      </c>
      <c r="AD3432" s="114">
        <f t="shared" si="179"/>
        <v>1.6492300000000001E-2</v>
      </c>
      <c r="AF3432" s="115"/>
    </row>
    <row r="3433" spans="29:32" x14ac:dyDescent="0.25">
      <c r="AC3433" s="113">
        <f t="shared" si="178"/>
        <v>47987</v>
      </c>
      <c r="AD3433" s="114">
        <f t="shared" si="179"/>
        <v>1.6492300000000001E-2</v>
      </c>
      <c r="AF3433" s="115"/>
    </row>
    <row r="3434" spans="29:32" x14ac:dyDescent="0.25">
      <c r="AC3434" s="113">
        <f t="shared" si="178"/>
        <v>47988</v>
      </c>
      <c r="AD3434" s="114">
        <f t="shared" si="179"/>
        <v>1.6492300000000001E-2</v>
      </c>
      <c r="AF3434" s="115"/>
    </row>
    <row r="3435" spans="29:32" x14ac:dyDescent="0.25">
      <c r="AC3435" s="113">
        <f t="shared" si="178"/>
        <v>47989</v>
      </c>
      <c r="AD3435" s="114">
        <f t="shared" si="179"/>
        <v>1.6492300000000001E-2</v>
      </c>
      <c r="AF3435" s="115"/>
    </row>
    <row r="3436" spans="29:32" x14ac:dyDescent="0.25">
      <c r="AC3436" s="113">
        <f t="shared" si="178"/>
        <v>47990</v>
      </c>
      <c r="AD3436" s="114">
        <f t="shared" si="179"/>
        <v>1.6492300000000001E-2</v>
      </c>
      <c r="AF3436" s="115"/>
    </row>
    <row r="3437" spans="29:32" x14ac:dyDescent="0.25">
      <c r="AC3437" s="113">
        <f t="shared" si="178"/>
        <v>47991</v>
      </c>
      <c r="AD3437" s="114">
        <f t="shared" si="179"/>
        <v>1.6492300000000001E-2</v>
      </c>
      <c r="AF3437" s="115"/>
    </row>
    <row r="3438" spans="29:32" x14ac:dyDescent="0.25">
      <c r="AC3438" s="113">
        <f t="shared" si="178"/>
        <v>47992</v>
      </c>
      <c r="AD3438" s="114">
        <f t="shared" si="179"/>
        <v>1.6492300000000001E-2</v>
      </c>
      <c r="AF3438" s="115"/>
    </row>
    <row r="3439" spans="29:32" x14ac:dyDescent="0.25">
      <c r="AC3439" s="113">
        <f t="shared" si="178"/>
        <v>47993</v>
      </c>
      <c r="AD3439" s="114">
        <f t="shared" si="179"/>
        <v>1.6492300000000001E-2</v>
      </c>
      <c r="AF3439" s="115"/>
    </row>
    <row r="3440" spans="29:32" x14ac:dyDescent="0.25">
      <c r="AC3440" s="113">
        <f t="shared" si="178"/>
        <v>47994</v>
      </c>
      <c r="AD3440" s="114">
        <f t="shared" si="179"/>
        <v>1.6492300000000001E-2</v>
      </c>
      <c r="AF3440" s="115"/>
    </row>
    <row r="3441" spans="29:32" x14ac:dyDescent="0.25">
      <c r="AC3441" s="113">
        <f t="shared" si="178"/>
        <v>47995</v>
      </c>
      <c r="AD3441" s="114">
        <f t="shared" si="179"/>
        <v>1.6492300000000001E-2</v>
      </c>
      <c r="AF3441" s="115"/>
    </row>
    <row r="3442" spans="29:32" x14ac:dyDescent="0.25">
      <c r="AC3442" s="113">
        <f t="shared" si="178"/>
        <v>47996</v>
      </c>
      <c r="AD3442" s="114">
        <f t="shared" si="179"/>
        <v>1.6492699999999999E-2</v>
      </c>
      <c r="AF3442" s="115"/>
    </row>
    <row r="3443" spans="29:32" x14ac:dyDescent="0.25">
      <c r="AC3443" s="113">
        <f t="shared" si="178"/>
        <v>47997</v>
      </c>
      <c r="AD3443" s="114">
        <f t="shared" si="179"/>
        <v>1.6492699999999999E-2</v>
      </c>
      <c r="AF3443" s="115"/>
    </row>
    <row r="3444" spans="29:32" x14ac:dyDescent="0.25">
      <c r="AC3444" s="113">
        <f t="shared" si="178"/>
        <v>47998</v>
      </c>
      <c r="AD3444" s="114">
        <f t="shared" si="179"/>
        <v>1.6492699999999999E-2</v>
      </c>
      <c r="AF3444" s="115"/>
    </row>
    <row r="3445" spans="29:32" x14ac:dyDescent="0.25">
      <c r="AC3445" s="113">
        <f t="shared" si="178"/>
        <v>47999</v>
      </c>
      <c r="AD3445" s="114">
        <f t="shared" si="179"/>
        <v>1.6492699999999999E-2</v>
      </c>
      <c r="AF3445" s="115"/>
    </row>
    <row r="3446" spans="29:32" x14ac:dyDescent="0.25">
      <c r="AC3446" s="113">
        <f t="shared" si="178"/>
        <v>48000</v>
      </c>
      <c r="AD3446" s="114">
        <f t="shared" si="179"/>
        <v>1.6492699999999999E-2</v>
      </c>
      <c r="AF3446" s="115"/>
    </row>
    <row r="3447" spans="29:32" x14ac:dyDescent="0.25">
      <c r="AC3447" s="113">
        <f t="shared" si="178"/>
        <v>48001</v>
      </c>
      <c r="AD3447" s="114">
        <f t="shared" si="179"/>
        <v>1.6492699999999999E-2</v>
      </c>
      <c r="AF3447" s="115"/>
    </row>
    <row r="3448" spans="29:32" x14ac:dyDescent="0.25">
      <c r="AC3448" s="113">
        <f t="shared" si="178"/>
        <v>48002</v>
      </c>
      <c r="AD3448" s="114">
        <f t="shared" si="179"/>
        <v>1.6492699999999999E-2</v>
      </c>
      <c r="AF3448" s="115"/>
    </row>
    <row r="3449" spans="29:32" x14ac:dyDescent="0.25">
      <c r="AC3449" s="113">
        <f t="shared" si="178"/>
        <v>48003</v>
      </c>
      <c r="AD3449" s="114">
        <f t="shared" si="179"/>
        <v>1.6492699999999999E-2</v>
      </c>
      <c r="AF3449" s="115"/>
    </row>
    <row r="3450" spans="29:32" x14ac:dyDescent="0.25">
      <c r="AC3450" s="113">
        <f t="shared" si="178"/>
        <v>48004</v>
      </c>
      <c r="AD3450" s="114">
        <f t="shared" si="179"/>
        <v>1.6492699999999999E-2</v>
      </c>
      <c r="AF3450" s="115"/>
    </row>
    <row r="3451" spans="29:32" x14ac:dyDescent="0.25">
      <c r="AC3451" s="113">
        <f t="shared" si="178"/>
        <v>48005</v>
      </c>
      <c r="AD3451" s="114">
        <f t="shared" si="179"/>
        <v>1.6492699999999999E-2</v>
      </c>
      <c r="AF3451" s="115"/>
    </row>
    <row r="3452" spans="29:32" x14ac:dyDescent="0.25">
      <c r="AC3452" s="113">
        <f t="shared" si="178"/>
        <v>48006</v>
      </c>
      <c r="AD3452" s="114">
        <f t="shared" si="179"/>
        <v>1.6492699999999999E-2</v>
      </c>
      <c r="AF3452" s="115"/>
    </row>
    <row r="3453" spans="29:32" x14ac:dyDescent="0.25">
      <c r="AC3453" s="113">
        <f t="shared" si="178"/>
        <v>48007</v>
      </c>
      <c r="AD3453" s="114">
        <f t="shared" si="179"/>
        <v>1.6492699999999999E-2</v>
      </c>
      <c r="AF3453" s="115"/>
    </row>
    <row r="3454" spans="29:32" x14ac:dyDescent="0.25">
      <c r="AC3454" s="113">
        <f t="shared" si="178"/>
        <v>48008</v>
      </c>
      <c r="AD3454" s="114">
        <f t="shared" si="179"/>
        <v>1.6492699999999999E-2</v>
      </c>
      <c r="AF3454" s="115"/>
    </row>
    <row r="3455" spans="29:32" x14ac:dyDescent="0.25">
      <c r="AC3455" s="113">
        <f t="shared" si="178"/>
        <v>48009</v>
      </c>
      <c r="AD3455" s="114">
        <f t="shared" si="179"/>
        <v>1.6492699999999999E-2</v>
      </c>
      <c r="AF3455" s="115"/>
    </row>
    <row r="3456" spans="29:32" x14ac:dyDescent="0.25">
      <c r="AC3456" s="113">
        <f t="shared" si="178"/>
        <v>48010</v>
      </c>
      <c r="AD3456" s="114">
        <f t="shared" si="179"/>
        <v>1.6492699999999999E-2</v>
      </c>
      <c r="AF3456" s="115"/>
    </row>
    <row r="3457" spans="29:32" x14ac:dyDescent="0.25">
      <c r="AC3457" s="113">
        <f t="shared" si="178"/>
        <v>48011</v>
      </c>
      <c r="AD3457" s="114">
        <f t="shared" si="179"/>
        <v>1.6492699999999999E-2</v>
      </c>
      <c r="AF3457" s="115"/>
    </row>
    <row r="3458" spans="29:32" x14ac:dyDescent="0.25">
      <c r="AC3458" s="113">
        <f t="shared" si="178"/>
        <v>48012</v>
      </c>
      <c r="AD3458" s="114">
        <f t="shared" si="179"/>
        <v>1.6492699999999999E-2</v>
      </c>
      <c r="AF3458" s="115"/>
    </row>
    <row r="3459" spans="29:32" x14ac:dyDescent="0.25">
      <c r="AC3459" s="113">
        <f t="shared" si="178"/>
        <v>48013</v>
      </c>
      <c r="AD3459" s="114">
        <f t="shared" si="179"/>
        <v>1.6492699999999999E-2</v>
      </c>
      <c r="AF3459" s="115"/>
    </row>
    <row r="3460" spans="29:32" x14ac:dyDescent="0.25">
      <c r="AC3460" s="113">
        <f t="shared" si="178"/>
        <v>48014</v>
      </c>
      <c r="AD3460" s="114">
        <f t="shared" si="179"/>
        <v>1.6492699999999999E-2</v>
      </c>
      <c r="AF3460" s="115"/>
    </row>
    <row r="3461" spans="29:32" x14ac:dyDescent="0.25">
      <c r="AC3461" s="113">
        <f t="shared" si="178"/>
        <v>48015</v>
      </c>
      <c r="AD3461" s="114">
        <f t="shared" si="179"/>
        <v>1.6492699999999999E-2</v>
      </c>
      <c r="AF3461" s="115"/>
    </row>
    <row r="3462" spans="29:32" x14ac:dyDescent="0.25">
      <c r="AC3462" s="113">
        <f t="shared" si="178"/>
        <v>48016</v>
      </c>
      <c r="AD3462" s="114">
        <f t="shared" si="179"/>
        <v>1.6492699999999999E-2</v>
      </c>
      <c r="AF3462" s="115"/>
    </row>
    <row r="3463" spans="29:32" x14ac:dyDescent="0.25">
      <c r="AC3463" s="113">
        <f t="shared" si="178"/>
        <v>48017</v>
      </c>
      <c r="AD3463" s="114">
        <f t="shared" si="179"/>
        <v>1.6492699999999999E-2</v>
      </c>
      <c r="AF3463" s="115"/>
    </row>
    <row r="3464" spans="29:32" x14ac:dyDescent="0.25">
      <c r="AC3464" s="113">
        <f t="shared" ref="AC3464:AC3527" si="180">AC3463+1</f>
        <v>48018</v>
      </c>
      <c r="AD3464" s="114">
        <f t="shared" ref="AD3464:AD3527" si="181">_xlfn.IFNA(VLOOKUP(AC3464,J:K,2,FALSE)/100,AD3463)</f>
        <v>1.6492699999999999E-2</v>
      </c>
      <c r="AF3464" s="115"/>
    </row>
    <row r="3465" spans="29:32" x14ac:dyDescent="0.25">
      <c r="AC3465" s="113">
        <f t="shared" si="180"/>
        <v>48019</v>
      </c>
      <c r="AD3465" s="114">
        <f t="shared" si="181"/>
        <v>1.6492699999999999E-2</v>
      </c>
      <c r="AF3465" s="115"/>
    </row>
    <row r="3466" spans="29:32" x14ac:dyDescent="0.25">
      <c r="AC3466" s="113">
        <f t="shared" si="180"/>
        <v>48020</v>
      </c>
      <c r="AD3466" s="114">
        <f t="shared" si="181"/>
        <v>1.6492699999999999E-2</v>
      </c>
      <c r="AF3466" s="115"/>
    </row>
    <row r="3467" spans="29:32" x14ac:dyDescent="0.25">
      <c r="AC3467" s="113">
        <f t="shared" si="180"/>
        <v>48021</v>
      </c>
      <c r="AD3467" s="114">
        <f t="shared" si="181"/>
        <v>1.6492699999999999E-2</v>
      </c>
      <c r="AF3467" s="115"/>
    </row>
    <row r="3468" spans="29:32" x14ac:dyDescent="0.25">
      <c r="AC3468" s="113">
        <f t="shared" si="180"/>
        <v>48022</v>
      </c>
      <c r="AD3468" s="114">
        <f t="shared" si="181"/>
        <v>1.6492699999999999E-2</v>
      </c>
      <c r="AF3468" s="115"/>
    </row>
    <row r="3469" spans="29:32" x14ac:dyDescent="0.25">
      <c r="AC3469" s="113">
        <f t="shared" si="180"/>
        <v>48023</v>
      </c>
      <c r="AD3469" s="114">
        <f t="shared" si="181"/>
        <v>1.6492699999999999E-2</v>
      </c>
      <c r="AF3469" s="115"/>
    </row>
    <row r="3470" spans="29:32" x14ac:dyDescent="0.25">
      <c r="AC3470" s="113">
        <f t="shared" si="180"/>
        <v>48024</v>
      </c>
      <c r="AD3470" s="114">
        <f t="shared" si="181"/>
        <v>1.6492699999999999E-2</v>
      </c>
      <c r="AF3470" s="115"/>
    </row>
    <row r="3471" spans="29:32" x14ac:dyDescent="0.25">
      <c r="AC3471" s="113">
        <f t="shared" si="180"/>
        <v>48025</v>
      </c>
      <c r="AD3471" s="114">
        <f t="shared" si="181"/>
        <v>1.6492699999999999E-2</v>
      </c>
      <c r="AF3471" s="115"/>
    </row>
    <row r="3472" spans="29:32" x14ac:dyDescent="0.25">
      <c r="AC3472" s="113">
        <f t="shared" si="180"/>
        <v>48026</v>
      </c>
      <c r="AD3472" s="114">
        <f t="shared" si="181"/>
        <v>1.6492699999999999E-2</v>
      </c>
      <c r="AF3472" s="115"/>
    </row>
    <row r="3473" spans="29:32" x14ac:dyDescent="0.25">
      <c r="AC3473" s="113">
        <f t="shared" si="180"/>
        <v>48027</v>
      </c>
      <c r="AD3473" s="114">
        <f t="shared" si="181"/>
        <v>1.6492699999999999E-2</v>
      </c>
      <c r="AF3473" s="115"/>
    </row>
    <row r="3474" spans="29:32" x14ac:dyDescent="0.25">
      <c r="AC3474" s="113">
        <f t="shared" si="180"/>
        <v>48028</v>
      </c>
      <c r="AD3474" s="114">
        <f t="shared" si="181"/>
        <v>1.6492699999999999E-2</v>
      </c>
      <c r="AF3474" s="115"/>
    </row>
    <row r="3475" spans="29:32" x14ac:dyDescent="0.25">
      <c r="AC3475" s="113">
        <f t="shared" si="180"/>
        <v>48029</v>
      </c>
      <c r="AD3475" s="114">
        <f t="shared" si="181"/>
        <v>1.6492699999999999E-2</v>
      </c>
      <c r="AF3475" s="115"/>
    </row>
    <row r="3476" spans="29:32" x14ac:dyDescent="0.25">
      <c r="AC3476" s="113">
        <f t="shared" si="180"/>
        <v>48030</v>
      </c>
      <c r="AD3476" s="114">
        <f t="shared" si="181"/>
        <v>1.6492699999999999E-2</v>
      </c>
      <c r="AF3476" s="115"/>
    </row>
    <row r="3477" spans="29:32" x14ac:dyDescent="0.25">
      <c r="AC3477" s="113">
        <f t="shared" si="180"/>
        <v>48031</v>
      </c>
      <c r="AD3477" s="114">
        <f t="shared" si="181"/>
        <v>1.6492699999999999E-2</v>
      </c>
      <c r="AF3477" s="115"/>
    </row>
    <row r="3478" spans="29:32" x14ac:dyDescent="0.25">
      <c r="AC3478" s="113">
        <f t="shared" si="180"/>
        <v>48032</v>
      </c>
      <c r="AD3478" s="114">
        <f t="shared" si="181"/>
        <v>1.6492699999999999E-2</v>
      </c>
      <c r="AF3478" s="115"/>
    </row>
    <row r="3479" spans="29:32" x14ac:dyDescent="0.25">
      <c r="AC3479" s="113">
        <f t="shared" si="180"/>
        <v>48033</v>
      </c>
      <c r="AD3479" s="114">
        <f t="shared" si="181"/>
        <v>1.6492699999999999E-2</v>
      </c>
      <c r="AF3479" s="115"/>
    </row>
    <row r="3480" spans="29:32" x14ac:dyDescent="0.25">
      <c r="AC3480" s="113">
        <f t="shared" si="180"/>
        <v>48034</v>
      </c>
      <c r="AD3480" s="114">
        <f t="shared" si="181"/>
        <v>1.6492699999999999E-2</v>
      </c>
      <c r="AF3480" s="115"/>
    </row>
    <row r="3481" spans="29:32" x14ac:dyDescent="0.25">
      <c r="AC3481" s="113">
        <f t="shared" si="180"/>
        <v>48035</v>
      </c>
      <c r="AD3481" s="114">
        <f t="shared" si="181"/>
        <v>1.6492699999999999E-2</v>
      </c>
      <c r="AF3481" s="115"/>
    </row>
    <row r="3482" spans="29:32" x14ac:dyDescent="0.25">
      <c r="AC3482" s="113">
        <f t="shared" si="180"/>
        <v>48036</v>
      </c>
      <c r="AD3482" s="114">
        <f t="shared" si="181"/>
        <v>1.6492699999999999E-2</v>
      </c>
      <c r="AF3482" s="115"/>
    </row>
    <row r="3483" spans="29:32" x14ac:dyDescent="0.25">
      <c r="AC3483" s="113">
        <f t="shared" si="180"/>
        <v>48037</v>
      </c>
      <c r="AD3483" s="114">
        <f t="shared" si="181"/>
        <v>1.6492699999999999E-2</v>
      </c>
      <c r="AF3483" s="115"/>
    </row>
    <row r="3484" spans="29:32" x14ac:dyDescent="0.25">
      <c r="AC3484" s="113">
        <f t="shared" si="180"/>
        <v>48038</v>
      </c>
      <c r="AD3484" s="114">
        <f t="shared" si="181"/>
        <v>1.6492699999999999E-2</v>
      </c>
      <c r="AF3484" s="115"/>
    </row>
    <row r="3485" spans="29:32" x14ac:dyDescent="0.25">
      <c r="AC3485" s="113">
        <f t="shared" si="180"/>
        <v>48039</v>
      </c>
      <c r="AD3485" s="114">
        <f t="shared" si="181"/>
        <v>1.6492699999999999E-2</v>
      </c>
      <c r="AF3485" s="115"/>
    </row>
    <row r="3486" spans="29:32" x14ac:dyDescent="0.25">
      <c r="AC3486" s="113">
        <f t="shared" si="180"/>
        <v>48040</v>
      </c>
      <c r="AD3486" s="114">
        <f t="shared" si="181"/>
        <v>1.6492699999999999E-2</v>
      </c>
      <c r="AF3486" s="115"/>
    </row>
    <row r="3487" spans="29:32" x14ac:dyDescent="0.25">
      <c r="AC3487" s="113">
        <f t="shared" si="180"/>
        <v>48041</v>
      </c>
      <c r="AD3487" s="114">
        <f t="shared" si="181"/>
        <v>1.6492699999999999E-2</v>
      </c>
      <c r="AF3487" s="115"/>
    </row>
    <row r="3488" spans="29:32" x14ac:dyDescent="0.25">
      <c r="AC3488" s="113">
        <f t="shared" si="180"/>
        <v>48042</v>
      </c>
      <c r="AD3488" s="114">
        <f t="shared" si="181"/>
        <v>1.6492699999999999E-2</v>
      </c>
      <c r="AF3488" s="115"/>
    </row>
    <row r="3489" spans="29:32" x14ac:dyDescent="0.25">
      <c r="AC3489" s="113">
        <f t="shared" si="180"/>
        <v>48043</v>
      </c>
      <c r="AD3489" s="114">
        <f t="shared" si="181"/>
        <v>1.6492699999999999E-2</v>
      </c>
      <c r="AF3489" s="115"/>
    </row>
    <row r="3490" spans="29:32" x14ac:dyDescent="0.25">
      <c r="AC3490" s="113">
        <f t="shared" si="180"/>
        <v>48044</v>
      </c>
      <c r="AD3490" s="114">
        <f t="shared" si="181"/>
        <v>1.6492699999999999E-2</v>
      </c>
      <c r="AF3490" s="115"/>
    </row>
    <row r="3491" spans="29:32" x14ac:dyDescent="0.25">
      <c r="AC3491" s="113">
        <f t="shared" si="180"/>
        <v>48045</v>
      </c>
      <c r="AD3491" s="114">
        <f t="shared" si="181"/>
        <v>1.6492699999999999E-2</v>
      </c>
      <c r="AF3491" s="115"/>
    </row>
    <row r="3492" spans="29:32" x14ac:dyDescent="0.25">
      <c r="AC3492" s="113">
        <f t="shared" si="180"/>
        <v>48046</v>
      </c>
      <c r="AD3492" s="114">
        <f t="shared" si="181"/>
        <v>1.6492699999999999E-2</v>
      </c>
      <c r="AF3492" s="115"/>
    </row>
    <row r="3493" spans="29:32" x14ac:dyDescent="0.25">
      <c r="AC3493" s="113">
        <f t="shared" si="180"/>
        <v>48047</v>
      </c>
      <c r="AD3493" s="114">
        <f t="shared" si="181"/>
        <v>1.6492699999999999E-2</v>
      </c>
      <c r="AF3493" s="115"/>
    </row>
    <row r="3494" spans="29:32" x14ac:dyDescent="0.25">
      <c r="AC3494" s="113">
        <f t="shared" si="180"/>
        <v>48048</v>
      </c>
      <c r="AD3494" s="114">
        <f t="shared" si="181"/>
        <v>1.6492699999999999E-2</v>
      </c>
      <c r="AF3494" s="115"/>
    </row>
    <row r="3495" spans="29:32" x14ac:dyDescent="0.25">
      <c r="AC3495" s="113">
        <f t="shared" si="180"/>
        <v>48049</v>
      </c>
      <c r="AD3495" s="114">
        <f t="shared" si="181"/>
        <v>1.6492699999999999E-2</v>
      </c>
      <c r="AF3495" s="115"/>
    </row>
    <row r="3496" spans="29:32" x14ac:dyDescent="0.25">
      <c r="AC3496" s="113">
        <f t="shared" si="180"/>
        <v>48050</v>
      </c>
      <c r="AD3496" s="114">
        <f t="shared" si="181"/>
        <v>1.6492699999999999E-2</v>
      </c>
      <c r="AF3496" s="115"/>
    </row>
    <row r="3497" spans="29:32" x14ac:dyDescent="0.25">
      <c r="AC3497" s="113">
        <f t="shared" si="180"/>
        <v>48051</v>
      </c>
      <c r="AD3497" s="114">
        <f t="shared" si="181"/>
        <v>1.6492699999999999E-2</v>
      </c>
      <c r="AF3497" s="115"/>
    </row>
    <row r="3498" spans="29:32" x14ac:dyDescent="0.25">
      <c r="AC3498" s="113">
        <f t="shared" si="180"/>
        <v>48052</v>
      </c>
      <c r="AD3498" s="114">
        <f t="shared" si="181"/>
        <v>1.6492699999999999E-2</v>
      </c>
      <c r="AF3498" s="115"/>
    </row>
    <row r="3499" spans="29:32" x14ac:dyDescent="0.25">
      <c r="AC3499" s="113">
        <f t="shared" si="180"/>
        <v>48053</v>
      </c>
      <c r="AD3499" s="114">
        <f t="shared" si="181"/>
        <v>1.6492699999999999E-2</v>
      </c>
      <c r="AF3499" s="115"/>
    </row>
    <row r="3500" spans="29:32" x14ac:dyDescent="0.25">
      <c r="AC3500" s="113">
        <f t="shared" si="180"/>
        <v>48054</v>
      </c>
      <c r="AD3500" s="114">
        <f t="shared" si="181"/>
        <v>1.6492699999999999E-2</v>
      </c>
      <c r="AF3500" s="115"/>
    </row>
    <row r="3501" spans="29:32" x14ac:dyDescent="0.25">
      <c r="AC3501" s="113">
        <f t="shared" si="180"/>
        <v>48055</v>
      </c>
      <c r="AD3501" s="114">
        <f t="shared" si="181"/>
        <v>1.6492699999999999E-2</v>
      </c>
      <c r="AF3501" s="115"/>
    </row>
    <row r="3502" spans="29:32" x14ac:dyDescent="0.25">
      <c r="AC3502" s="113">
        <f t="shared" si="180"/>
        <v>48056</v>
      </c>
      <c r="AD3502" s="114">
        <f t="shared" si="181"/>
        <v>1.6492699999999999E-2</v>
      </c>
      <c r="AF3502" s="115"/>
    </row>
    <row r="3503" spans="29:32" x14ac:dyDescent="0.25">
      <c r="AC3503" s="113">
        <f t="shared" si="180"/>
        <v>48057</v>
      </c>
      <c r="AD3503" s="114">
        <f t="shared" si="181"/>
        <v>1.6492300000000001E-2</v>
      </c>
      <c r="AF3503" s="115"/>
    </row>
    <row r="3504" spans="29:32" x14ac:dyDescent="0.25">
      <c r="AC3504" s="113">
        <f t="shared" si="180"/>
        <v>48058</v>
      </c>
      <c r="AD3504" s="114">
        <f t="shared" si="181"/>
        <v>1.6492300000000001E-2</v>
      </c>
      <c r="AF3504" s="115"/>
    </row>
    <row r="3505" spans="29:32" x14ac:dyDescent="0.25">
      <c r="AC3505" s="113">
        <f t="shared" si="180"/>
        <v>48059</v>
      </c>
      <c r="AD3505" s="114">
        <f t="shared" si="181"/>
        <v>1.6492300000000001E-2</v>
      </c>
      <c r="AF3505" s="115"/>
    </row>
    <row r="3506" spans="29:32" x14ac:dyDescent="0.25">
      <c r="AC3506" s="113">
        <f t="shared" si="180"/>
        <v>48060</v>
      </c>
      <c r="AD3506" s="114">
        <f t="shared" si="181"/>
        <v>1.6492300000000001E-2</v>
      </c>
      <c r="AF3506" s="115"/>
    </row>
    <row r="3507" spans="29:32" x14ac:dyDescent="0.25">
      <c r="AC3507" s="113">
        <f t="shared" si="180"/>
        <v>48061</v>
      </c>
      <c r="AD3507" s="114">
        <f t="shared" si="181"/>
        <v>1.6492300000000001E-2</v>
      </c>
      <c r="AF3507" s="115"/>
    </row>
    <row r="3508" spans="29:32" x14ac:dyDescent="0.25">
      <c r="AC3508" s="113">
        <f t="shared" si="180"/>
        <v>48062</v>
      </c>
      <c r="AD3508" s="114">
        <f t="shared" si="181"/>
        <v>1.6492300000000001E-2</v>
      </c>
      <c r="AF3508" s="115"/>
    </row>
    <row r="3509" spans="29:32" x14ac:dyDescent="0.25">
      <c r="AC3509" s="113">
        <f t="shared" si="180"/>
        <v>48063</v>
      </c>
      <c r="AD3509" s="114">
        <f t="shared" si="181"/>
        <v>1.6492300000000001E-2</v>
      </c>
      <c r="AF3509" s="115"/>
    </row>
    <row r="3510" spans="29:32" x14ac:dyDescent="0.25">
      <c r="AC3510" s="113">
        <f t="shared" si="180"/>
        <v>48064</v>
      </c>
      <c r="AD3510" s="114">
        <f t="shared" si="181"/>
        <v>1.6492300000000001E-2</v>
      </c>
      <c r="AF3510" s="115"/>
    </row>
    <row r="3511" spans="29:32" x14ac:dyDescent="0.25">
      <c r="AC3511" s="113">
        <f t="shared" si="180"/>
        <v>48065</v>
      </c>
      <c r="AD3511" s="114">
        <f t="shared" si="181"/>
        <v>1.6492300000000001E-2</v>
      </c>
      <c r="AF3511" s="115"/>
    </row>
    <row r="3512" spans="29:32" x14ac:dyDescent="0.25">
      <c r="AC3512" s="113">
        <f t="shared" si="180"/>
        <v>48066</v>
      </c>
      <c r="AD3512" s="114">
        <f t="shared" si="181"/>
        <v>1.6492300000000001E-2</v>
      </c>
      <c r="AF3512" s="115"/>
    </row>
    <row r="3513" spans="29:32" x14ac:dyDescent="0.25">
      <c r="AC3513" s="113">
        <f t="shared" si="180"/>
        <v>48067</v>
      </c>
      <c r="AD3513" s="114">
        <f t="shared" si="181"/>
        <v>1.6492300000000001E-2</v>
      </c>
      <c r="AF3513" s="115"/>
    </row>
    <row r="3514" spans="29:32" x14ac:dyDescent="0.25">
      <c r="AC3514" s="113">
        <f t="shared" si="180"/>
        <v>48068</v>
      </c>
      <c r="AD3514" s="114">
        <f t="shared" si="181"/>
        <v>1.6492300000000001E-2</v>
      </c>
      <c r="AF3514" s="115"/>
    </row>
    <row r="3515" spans="29:32" x14ac:dyDescent="0.25">
      <c r="AC3515" s="113">
        <f t="shared" si="180"/>
        <v>48069</v>
      </c>
      <c r="AD3515" s="114">
        <f t="shared" si="181"/>
        <v>1.6492300000000001E-2</v>
      </c>
      <c r="AF3515" s="115"/>
    </row>
    <row r="3516" spans="29:32" x14ac:dyDescent="0.25">
      <c r="AC3516" s="113">
        <f t="shared" si="180"/>
        <v>48070</v>
      </c>
      <c r="AD3516" s="114">
        <f t="shared" si="181"/>
        <v>1.6492300000000001E-2</v>
      </c>
      <c r="AF3516" s="115"/>
    </row>
    <row r="3517" spans="29:32" x14ac:dyDescent="0.25">
      <c r="AC3517" s="113">
        <f t="shared" si="180"/>
        <v>48071</v>
      </c>
      <c r="AD3517" s="114">
        <f t="shared" si="181"/>
        <v>1.6492300000000001E-2</v>
      </c>
      <c r="AF3517" s="115"/>
    </row>
    <row r="3518" spans="29:32" x14ac:dyDescent="0.25">
      <c r="AC3518" s="113">
        <f t="shared" si="180"/>
        <v>48072</v>
      </c>
      <c r="AD3518" s="114">
        <f t="shared" si="181"/>
        <v>1.6492300000000001E-2</v>
      </c>
      <c r="AF3518" s="115"/>
    </row>
    <row r="3519" spans="29:32" x14ac:dyDescent="0.25">
      <c r="AC3519" s="113">
        <f t="shared" si="180"/>
        <v>48073</v>
      </c>
      <c r="AD3519" s="114">
        <f t="shared" si="181"/>
        <v>1.6492300000000001E-2</v>
      </c>
      <c r="AF3519" s="115"/>
    </row>
    <row r="3520" spans="29:32" x14ac:dyDescent="0.25">
      <c r="AC3520" s="113">
        <f t="shared" si="180"/>
        <v>48074</v>
      </c>
      <c r="AD3520" s="114">
        <f t="shared" si="181"/>
        <v>1.6492300000000001E-2</v>
      </c>
      <c r="AF3520" s="115"/>
    </row>
    <row r="3521" spans="29:32" x14ac:dyDescent="0.25">
      <c r="AC3521" s="113">
        <f t="shared" si="180"/>
        <v>48075</v>
      </c>
      <c r="AD3521" s="114">
        <f t="shared" si="181"/>
        <v>1.6492300000000001E-2</v>
      </c>
      <c r="AF3521" s="115"/>
    </row>
    <row r="3522" spans="29:32" x14ac:dyDescent="0.25">
      <c r="AC3522" s="113">
        <f t="shared" si="180"/>
        <v>48076</v>
      </c>
      <c r="AD3522" s="114">
        <f t="shared" si="181"/>
        <v>1.6492300000000001E-2</v>
      </c>
      <c r="AF3522" s="115"/>
    </row>
    <row r="3523" spans="29:32" x14ac:dyDescent="0.25">
      <c r="AC3523" s="113">
        <f t="shared" si="180"/>
        <v>48077</v>
      </c>
      <c r="AD3523" s="114">
        <f t="shared" si="181"/>
        <v>1.6492300000000001E-2</v>
      </c>
      <c r="AF3523" s="115"/>
    </row>
    <row r="3524" spans="29:32" x14ac:dyDescent="0.25">
      <c r="AC3524" s="113">
        <f t="shared" si="180"/>
        <v>48078</v>
      </c>
      <c r="AD3524" s="114">
        <f t="shared" si="181"/>
        <v>1.6492300000000001E-2</v>
      </c>
      <c r="AF3524" s="115"/>
    </row>
    <row r="3525" spans="29:32" x14ac:dyDescent="0.25">
      <c r="AC3525" s="113">
        <f t="shared" si="180"/>
        <v>48079</v>
      </c>
      <c r="AD3525" s="114">
        <f t="shared" si="181"/>
        <v>1.6492300000000001E-2</v>
      </c>
      <c r="AF3525" s="115"/>
    </row>
    <row r="3526" spans="29:32" x14ac:dyDescent="0.25">
      <c r="AC3526" s="113">
        <f t="shared" si="180"/>
        <v>48080</v>
      </c>
      <c r="AD3526" s="114">
        <f t="shared" si="181"/>
        <v>1.6492300000000001E-2</v>
      </c>
      <c r="AF3526" s="115"/>
    </row>
    <row r="3527" spans="29:32" x14ac:dyDescent="0.25">
      <c r="AC3527" s="113">
        <f t="shared" si="180"/>
        <v>48081</v>
      </c>
      <c r="AD3527" s="114">
        <f t="shared" si="181"/>
        <v>1.6492300000000001E-2</v>
      </c>
      <c r="AF3527" s="115"/>
    </row>
    <row r="3528" spans="29:32" x14ac:dyDescent="0.25">
      <c r="AC3528" s="113">
        <f t="shared" ref="AC3528:AC3591" si="182">AC3527+1</f>
        <v>48082</v>
      </c>
      <c r="AD3528" s="114">
        <f t="shared" ref="AD3528:AD3591" si="183">_xlfn.IFNA(VLOOKUP(AC3528,J:K,2,FALSE)/100,AD3527)</f>
        <v>1.6492300000000001E-2</v>
      </c>
      <c r="AF3528" s="115"/>
    </row>
    <row r="3529" spans="29:32" x14ac:dyDescent="0.25">
      <c r="AC3529" s="113">
        <f t="shared" si="182"/>
        <v>48083</v>
      </c>
      <c r="AD3529" s="114">
        <f t="shared" si="183"/>
        <v>1.6492300000000001E-2</v>
      </c>
      <c r="AF3529" s="115"/>
    </row>
    <row r="3530" spans="29:32" x14ac:dyDescent="0.25">
      <c r="AC3530" s="113">
        <f t="shared" si="182"/>
        <v>48084</v>
      </c>
      <c r="AD3530" s="114">
        <f t="shared" si="183"/>
        <v>1.6492300000000001E-2</v>
      </c>
      <c r="AF3530" s="115"/>
    </row>
    <row r="3531" spans="29:32" x14ac:dyDescent="0.25">
      <c r="AC3531" s="113">
        <f t="shared" si="182"/>
        <v>48085</v>
      </c>
      <c r="AD3531" s="114">
        <f t="shared" si="183"/>
        <v>1.6492300000000001E-2</v>
      </c>
      <c r="AF3531" s="115"/>
    </row>
    <row r="3532" spans="29:32" x14ac:dyDescent="0.25">
      <c r="AC3532" s="113">
        <f t="shared" si="182"/>
        <v>48086</v>
      </c>
      <c r="AD3532" s="114">
        <f t="shared" si="183"/>
        <v>1.6492300000000001E-2</v>
      </c>
      <c r="AF3532" s="115"/>
    </row>
    <row r="3533" spans="29:32" x14ac:dyDescent="0.25">
      <c r="AC3533" s="113">
        <f t="shared" si="182"/>
        <v>48087</v>
      </c>
      <c r="AD3533" s="114">
        <f t="shared" si="183"/>
        <v>1.6492699999999999E-2</v>
      </c>
      <c r="AF3533" s="115"/>
    </row>
    <row r="3534" spans="29:32" x14ac:dyDescent="0.25">
      <c r="AC3534" s="113">
        <f t="shared" si="182"/>
        <v>48088</v>
      </c>
      <c r="AD3534" s="114">
        <f t="shared" si="183"/>
        <v>1.6492699999999999E-2</v>
      </c>
      <c r="AF3534" s="115"/>
    </row>
    <row r="3535" spans="29:32" x14ac:dyDescent="0.25">
      <c r="AC3535" s="113">
        <f t="shared" si="182"/>
        <v>48089</v>
      </c>
      <c r="AD3535" s="114">
        <f t="shared" si="183"/>
        <v>1.6492699999999999E-2</v>
      </c>
      <c r="AF3535" s="115"/>
    </row>
    <row r="3536" spans="29:32" x14ac:dyDescent="0.25">
      <c r="AC3536" s="113">
        <f t="shared" si="182"/>
        <v>48090</v>
      </c>
      <c r="AD3536" s="114">
        <f t="shared" si="183"/>
        <v>1.6492699999999999E-2</v>
      </c>
      <c r="AF3536" s="115"/>
    </row>
    <row r="3537" spans="29:32" x14ac:dyDescent="0.25">
      <c r="AC3537" s="113">
        <f t="shared" si="182"/>
        <v>48091</v>
      </c>
      <c r="AD3537" s="114">
        <f t="shared" si="183"/>
        <v>1.6492699999999999E-2</v>
      </c>
      <c r="AF3537" s="115"/>
    </row>
    <row r="3538" spans="29:32" x14ac:dyDescent="0.25">
      <c r="AC3538" s="113">
        <f t="shared" si="182"/>
        <v>48092</v>
      </c>
      <c r="AD3538" s="114">
        <f t="shared" si="183"/>
        <v>1.6492699999999999E-2</v>
      </c>
      <c r="AF3538" s="115"/>
    </row>
    <row r="3539" spans="29:32" x14ac:dyDescent="0.25">
      <c r="AC3539" s="113">
        <f t="shared" si="182"/>
        <v>48093</v>
      </c>
      <c r="AD3539" s="114">
        <f t="shared" si="183"/>
        <v>1.6492699999999999E-2</v>
      </c>
      <c r="AF3539" s="115"/>
    </row>
    <row r="3540" spans="29:32" x14ac:dyDescent="0.25">
      <c r="AC3540" s="113">
        <f t="shared" si="182"/>
        <v>48094</v>
      </c>
      <c r="AD3540" s="114">
        <f t="shared" si="183"/>
        <v>1.6492699999999999E-2</v>
      </c>
      <c r="AF3540" s="115"/>
    </row>
    <row r="3541" spans="29:32" x14ac:dyDescent="0.25">
      <c r="AC3541" s="113">
        <f t="shared" si="182"/>
        <v>48095</v>
      </c>
      <c r="AD3541" s="114">
        <f t="shared" si="183"/>
        <v>1.6492699999999999E-2</v>
      </c>
      <c r="AF3541" s="115"/>
    </row>
    <row r="3542" spans="29:32" x14ac:dyDescent="0.25">
      <c r="AC3542" s="113">
        <f t="shared" si="182"/>
        <v>48096</v>
      </c>
      <c r="AD3542" s="114">
        <f t="shared" si="183"/>
        <v>1.6492699999999999E-2</v>
      </c>
      <c r="AF3542" s="115"/>
    </row>
    <row r="3543" spans="29:32" x14ac:dyDescent="0.25">
      <c r="AC3543" s="113">
        <f t="shared" si="182"/>
        <v>48097</v>
      </c>
      <c r="AD3543" s="114">
        <f t="shared" si="183"/>
        <v>1.6492699999999999E-2</v>
      </c>
      <c r="AF3543" s="115"/>
    </row>
    <row r="3544" spans="29:32" x14ac:dyDescent="0.25">
      <c r="AC3544" s="113">
        <f t="shared" si="182"/>
        <v>48098</v>
      </c>
      <c r="AD3544" s="114">
        <f t="shared" si="183"/>
        <v>1.6492699999999999E-2</v>
      </c>
      <c r="AF3544" s="115"/>
    </row>
    <row r="3545" spans="29:32" x14ac:dyDescent="0.25">
      <c r="AC3545" s="113">
        <f t="shared" si="182"/>
        <v>48099</v>
      </c>
      <c r="AD3545" s="114">
        <f t="shared" si="183"/>
        <v>1.6492699999999999E-2</v>
      </c>
      <c r="AF3545" s="115"/>
    </row>
    <row r="3546" spans="29:32" x14ac:dyDescent="0.25">
      <c r="AC3546" s="113">
        <f t="shared" si="182"/>
        <v>48100</v>
      </c>
      <c r="AD3546" s="114">
        <f t="shared" si="183"/>
        <v>1.6492699999999999E-2</v>
      </c>
      <c r="AF3546" s="115"/>
    </row>
    <row r="3547" spans="29:32" x14ac:dyDescent="0.25">
      <c r="AC3547" s="113">
        <f t="shared" si="182"/>
        <v>48101</v>
      </c>
      <c r="AD3547" s="114">
        <f t="shared" si="183"/>
        <v>1.6492699999999999E-2</v>
      </c>
      <c r="AF3547" s="115"/>
    </row>
    <row r="3548" spans="29:32" x14ac:dyDescent="0.25">
      <c r="AC3548" s="113">
        <f t="shared" si="182"/>
        <v>48102</v>
      </c>
      <c r="AD3548" s="114">
        <f t="shared" si="183"/>
        <v>1.6492699999999999E-2</v>
      </c>
      <c r="AF3548" s="115"/>
    </row>
    <row r="3549" spans="29:32" x14ac:dyDescent="0.25">
      <c r="AC3549" s="113">
        <f t="shared" si="182"/>
        <v>48103</v>
      </c>
      <c r="AD3549" s="114">
        <f t="shared" si="183"/>
        <v>1.6492699999999999E-2</v>
      </c>
      <c r="AF3549" s="115"/>
    </row>
    <row r="3550" spans="29:32" x14ac:dyDescent="0.25">
      <c r="AC3550" s="113">
        <f t="shared" si="182"/>
        <v>48104</v>
      </c>
      <c r="AD3550" s="114">
        <f t="shared" si="183"/>
        <v>1.6492699999999999E-2</v>
      </c>
      <c r="AF3550" s="115"/>
    </row>
    <row r="3551" spans="29:32" x14ac:dyDescent="0.25">
      <c r="AC3551" s="113">
        <f t="shared" si="182"/>
        <v>48105</v>
      </c>
      <c r="AD3551" s="114">
        <f t="shared" si="183"/>
        <v>1.6492699999999999E-2</v>
      </c>
      <c r="AF3551" s="115"/>
    </row>
    <row r="3552" spans="29:32" x14ac:dyDescent="0.25">
      <c r="AC3552" s="113">
        <f t="shared" si="182"/>
        <v>48106</v>
      </c>
      <c r="AD3552" s="114">
        <f t="shared" si="183"/>
        <v>1.6492699999999999E-2</v>
      </c>
      <c r="AF3552" s="115"/>
    </row>
    <row r="3553" spans="29:32" x14ac:dyDescent="0.25">
      <c r="AC3553" s="113">
        <f t="shared" si="182"/>
        <v>48107</v>
      </c>
      <c r="AD3553" s="114">
        <f t="shared" si="183"/>
        <v>1.6492699999999999E-2</v>
      </c>
      <c r="AF3553" s="115"/>
    </row>
    <row r="3554" spans="29:32" x14ac:dyDescent="0.25">
      <c r="AC3554" s="113">
        <f t="shared" si="182"/>
        <v>48108</v>
      </c>
      <c r="AD3554" s="114">
        <f t="shared" si="183"/>
        <v>1.6492699999999999E-2</v>
      </c>
      <c r="AF3554" s="115"/>
    </row>
    <row r="3555" spans="29:32" x14ac:dyDescent="0.25">
      <c r="AC3555" s="113">
        <f t="shared" si="182"/>
        <v>48109</v>
      </c>
      <c r="AD3555" s="114">
        <f t="shared" si="183"/>
        <v>1.6492699999999999E-2</v>
      </c>
      <c r="AF3555" s="115"/>
    </row>
    <row r="3556" spans="29:32" x14ac:dyDescent="0.25">
      <c r="AC3556" s="113">
        <f t="shared" si="182"/>
        <v>48110</v>
      </c>
      <c r="AD3556" s="114">
        <f t="shared" si="183"/>
        <v>1.6492699999999999E-2</v>
      </c>
      <c r="AF3556" s="115"/>
    </row>
    <row r="3557" spans="29:32" x14ac:dyDescent="0.25">
      <c r="AC3557" s="113">
        <f t="shared" si="182"/>
        <v>48111</v>
      </c>
      <c r="AD3557" s="114">
        <f t="shared" si="183"/>
        <v>1.6492699999999999E-2</v>
      </c>
      <c r="AF3557" s="115"/>
    </row>
    <row r="3558" spans="29:32" x14ac:dyDescent="0.25">
      <c r="AC3558" s="113">
        <f t="shared" si="182"/>
        <v>48112</v>
      </c>
      <c r="AD3558" s="114">
        <f t="shared" si="183"/>
        <v>1.6492699999999999E-2</v>
      </c>
      <c r="AF3558" s="115"/>
    </row>
    <row r="3559" spans="29:32" x14ac:dyDescent="0.25">
      <c r="AC3559" s="113">
        <f t="shared" si="182"/>
        <v>48113</v>
      </c>
      <c r="AD3559" s="114">
        <f t="shared" si="183"/>
        <v>1.6492699999999999E-2</v>
      </c>
      <c r="AF3559" s="115"/>
    </row>
    <row r="3560" spans="29:32" x14ac:dyDescent="0.25">
      <c r="AC3560" s="113">
        <f t="shared" si="182"/>
        <v>48114</v>
      </c>
      <c r="AD3560" s="114">
        <f t="shared" si="183"/>
        <v>1.6492699999999999E-2</v>
      </c>
      <c r="AF3560" s="115"/>
    </row>
    <row r="3561" spans="29:32" x14ac:dyDescent="0.25">
      <c r="AC3561" s="113">
        <f t="shared" si="182"/>
        <v>48115</v>
      </c>
      <c r="AD3561" s="114">
        <f t="shared" si="183"/>
        <v>1.6492699999999999E-2</v>
      </c>
      <c r="AF3561" s="115"/>
    </row>
    <row r="3562" spans="29:32" x14ac:dyDescent="0.25">
      <c r="AC3562" s="113">
        <f t="shared" si="182"/>
        <v>48116</v>
      </c>
      <c r="AD3562" s="114">
        <f t="shared" si="183"/>
        <v>1.6492699999999999E-2</v>
      </c>
      <c r="AF3562" s="115"/>
    </row>
    <row r="3563" spans="29:32" x14ac:dyDescent="0.25">
      <c r="AC3563" s="113">
        <f t="shared" si="182"/>
        <v>48117</v>
      </c>
      <c r="AD3563" s="114">
        <f t="shared" si="183"/>
        <v>1.6492699999999999E-2</v>
      </c>
      <c r="AF3563" s="115"/>
    </row>
    <row r="3564" spans="29:32" x14ac:dyDescent="0.25">
      <c r="AC3564" s="113">
        <f t="shared" si="182"/>
        <v>48118</v>
      </c>
      <c r="AD3564" s="114">
        <f t="shared" si="183"/>
        <v>1.6492699999999999E-2</v>
      </c>
      <c r="AF3564" s="115"/>
    </row>
    <row r="3565" spans="29:32" x14ac:dyDescent="0.25">
      <c r="AC3565" s="113">
        <f t="shared" si="182"/>
        <v>48119</v>
      </c>
      <c r="AD3565" s="114">
        <f t="shared" si="183"/>
        <v>1.6492699999999999E-2</v>
      </c>
      <c r="AF3565" s="115"/>
    </row>
    <row r="3566" spans="29:32" x14ac:dyDescent="0.25">
      <c r="AC3566" s="113">
        <f t="shared" si="182"/>
        <v>48120</v>
      </c>
      <c r="AD3566" s="114">
        <f t="shared" si="183"/>
        <v>1.6492699999999999E-2</v>
      </c>
      <c r="AF3566" s="115"/>
    </row>
    <row r="3567" spans="29:32" x14ac:dyDescent="0.25">
      <c r="AC3567" s="113">
        <f t="shared" si="182"/>
        <v>48121</v>
      </c>
      <c r="AD3567" s="114">
        <f t="shared" si="183"/>
        <v>1.6492699999999999E-2</v>
      </c>
      <c r="AF3567" s="115"/>
    </row>
    <row r="3568" spans="29:32" x14ac:dyDescent="0.25">
      <c r="AC3568" s="113">
        <f t="shared" si="182"/>
        <v>48122</v>
      </c>
      <c r="AD3568" s="114">
        <f t="shared" si="183"/>
        <v>1.6492699999999999E-2</v>
      </c>
      <c r="AF3568" s="115"/>
    </row>
    <row r="3569" spans="29:32" x14ac:dyDescent="0.25">
      <c r="AC3569" s="113">
        <f t="shared" si="182"/>
        <v>48123</v>
      </c>
      <c r="AD3569" s="114">
        <f t="shared" si="183"/>
        <v>1.6492699999999999E-2</v>
      </c>
      <c r="AF3569" s="115"/>
    </row>
    <row r="3570" spans="29:32" x14ac:dyDescent="0.25">
      <c r="AC3570" s="113">
        <f t="shared" si="182"/>
        <v>48124</v>
      </c>
      <c r="AD3570" s="114">
        <f t="shared" si="183"/>
        <v>1.6492699999999999E-2</v>
      </c>
      <c r="AF3570" s="115"/>
    </row>
    <row r="3571" spans="29:32" x14ac:dyDescent="0.25">
      <c r="AC3571" s="113">
        <f t="shared" si="182"/>
        <v>48125</v>
      </c>
      <c r="AD3571" s="114">
        <f t="shared" si="183"/>
        <v>1.6492699999999999E-2</v>
      </c>
      <c r="AF3571" s="115"/>
    </row>
    <row r="3572" spans="29:32" x14ac:dyDescent="0.25">
      <c r="AC3572" s="113">
        <f t="shared" si="182"/>
        <v>48126</v>
      </c>
      <c r="AD3572" s="114">
        <f t="shared" si="183"/>
        <v>1.6492699999999999E-2</v>
      </c>
      <c r="AF3572" s="115"/>
    </row>
    <row r="3573" spans="29:32" x14ac:dyDescent="0.25">
      <c r="AC3573" s="113">
        <f t="shared" si="182"/>
        <v>48127</v>
      </c>
      <c r="AD3573" s="114">
        <f t="shared" si="183"/>
        <v>1.6492699999999999E-2</v>
      </c>
      <c r="AF3573" s="115"/>
    </row>
    <row r="3574" spans="29:32" x14ac:dyDescent="0.25">
      <c r="AC3574" s="113">
        <f t="shared" si="182"/>
        <v>48128</v>
      </c>
      <c r="AD3574" s="114">
        <f t="shared" si="183"/>
        <v>1.6492699999999999E-2</v>
      </c>
      <c r="AF3574" s="115"/>
    </row>
    <row r="3575" spans="29:32" x14ac:dyDescent="0.25">
      <c r="AC3575" s="113">
        <f t="shared" si="182"/>
        <v>48129</v>
      </c>
      <c r="AD3575" s="114">
        <f t="shared" si="183"/>
        <v>1.6492699999999999E-2</v>
      </c>
      <c r="AF3575" s="115"/>
    </row>
    <row r="3576" spans="29:32" x14ac:dyDescent="0.25">
      <c r="AC3576" s="113">
        <f t="shared" si="182"/>
        <v>48130</v>
      </c>
      <c r="AD3576" s="114">
        <f t="shared" si="183"/>
        <v>1.6492699999999999E-2</v>
      </c>
      <c r="AF3576" s="115"/>
    </row>
    <row r="3577" spans="29:32" x14ac:dyDescent="0.25">
      <c r="AC3577" s="113">
        <f t="shared" si="182"/>
        <v>48131</v>
      </c>
      <c r="AD3577" s="114">
        <f t="shared" si="183"/>
        <v>1.6492699999999999E-2</v>
      </c>
      <c r="AF3577" s="115"/>
    </row>
    <row r="3578" spans="29:32" x14ac:dyDescent="0.25">
      <c r="AC3578" s="113">
        <f t="shared" si="182"/>
        <v>48132</v>
      </c>
      <c r="AD3578" s="114">
        <f t="shared" si="183"/>
        <v>1.6492699999999999E-2</v>
      </c>
      <c r="AF3578" s="115"/>
    </row>
    <row r="3579" spans="29:32" x14ac:dyDescent="0.25">
      <c r="AC3579" s="113">
        <f t="shared" si="182"/>
        <v>48133</v>
      </c>
      <c r="AD3579" s="114">
        <f t="shared" si="183"/>
        <v>1.6492699999999999E-2</v>
      </c>
      <c r="AF3579" s="115"/>
    </row>
    <row r="3580" spans="29:32" x14ac:dyDescent="0.25">
      <c r="AC3580" s="113">
        <f t="shared" si="182"/>
        <v>48134</v>
      </c>
      <c r="AD3580" s="114">
        <f t="shared" si="183"/>
        <v>1.6492699999999999E-2</v>
      </c>
      <c r="AF3580" s="115"/>
    </row>
    <row r="3581" spans="29:32" x14ac:dyDescent="0.25">
      <c r="AC3581" s="113">
        <f t="shared" si="182"/>
        <v>48135</v>
      </c>
      <c r="AD3581" s="114">
        <f t="shared" si="183"/>
        <v>1.6492699999999999E-2</v>
      </c>
      <c r="AF3581" s="115"/>
    </row>
    <row r="3582" spans="29:32" x14ac:dyDescent="0.25">
      <c r="AC3582" s="113">
        <f t="shared" si="182"/>
        <v>48136</v>
      </c>
      <c r="AD3582" s="114">
        <f t="shared" si="183"/>
        <v>1.6492699999999999E-2</v>
      </c>
      <c r="AF3582" s="115"/>
    </row>
    <row r="3583" spans="29:32" x14ac:dyDescent="0.25">
      <c r="AC3583" s="113">
        <f t="shared" si="182"/>
        <v>48137</v>
      </c>
      <c r="AD3583" s="114">
        <f t="shared" si="183"/>
        <v>1.6492699999999999E-2</v>
      </c>
      <c r="AF3583" s="115"/>
    </row>
    <row r="3584" spans="29:32" x14ac:dyDescent="0.25">
      <c r="AC3584" s="113">
        <f t="shared" si="182"/>
        <v>48138</v>
      </c>
      <c r="AD3584" s="114">
        <f t="shared" si="183"/>
        <v>1.6492699999999999E-2</v>
      </c>
      <c r="AF3584" s="115"/>
    </row>
    <row r="3585" spans="29:32" x14ac:dyDescent="0.25">
      <c r="AC3585" s="113">
        <f t="shared" si="182"/>
        <v>48139</v>
      </c>
      <c r="AD3585" s="114">
        <f t="shared" si="183"/>
        <v>1.6492699999999999E-2</v>
      </c>
      <c r="AF3585" s="115"/>
    </row>
    <row r="3586" spans="29:32" x14ac:dyDescent="0.25">
      <c r="AC3586" s="113">
        <f t="shared" si="182"/>
        <v>48140</v>
      </c>
      <c r="AD3586" s="114">
        <f t="shared" si="183"/>
        <v>1.6492699999999999E-2</v>
      </c>
      <c r="AF3586" s="115"/>
    </row>
    <row r="3587" spans="29:32" x14ac:dyDescent="0.25">
      <c r="AC3587" s="113">
        <f t="shared" si="182"/>
        <v>48141</v>
      </c>
      <c r="AD3587" s="114">
        <f t="shared" si="183"/>
        <v>1.6492699999999999E-2</v>
      </c>
      <c r="AF3587" s="115"/>
    </row>
    <row r="3588" spans="29:32" x14ac:dyDescent="0.25">
      <c r="AC3588" s="113">
        <f t="shared" si="182"/>
        <v>48142</v>
      </c>
      <c r="AD3588" s="114">
        <f t="shared" si="183"/>
        <v>1.6492699999999999E-2</v>
      </c>
      <c r="AF3588" s="115"/>
    </row>
    <row r="3589" spans="29:32" x14ac:dyDescent="0.25">
      <c r="AC3589" s="113">
        <f t="shared" si="182"/>
        <v>48143</v>
      </c>
      <c r="AD3589" s="114">
        <f t="shared" si="183"/>
        <v>1.6492699999999999E-2</v>
      </c>
      <c r="AF3589" s="115"/>
    </row>
    <row r="3590" spans="29:32" x14ac:dyDescent="0.25">
      <c r="AC3590" s="113">
        <f t="shared" si="182"/>
        <v>48144</v>
      </c>
      <c r="AD3590" s="114">
        <f t="shared" si="183"/>
        <v>1.6492699999999999E-2</v>
      </c>
      <c r="AF3590" s="115"/>
    </row>
    <row r="3591" spans="29:32" x14ac:dyDescent="0.25">
      <c r="AC3591" s="113">
        <f t="shared" si="182"/>
        <v>48145</v>
      </c>
      <c r="AD3591" s="114">
        <f t="shared" si="183"/>
        <v>1.6492699999999999E-2</v>
      </c>
      <c r="AF3591" s="115"/>
    </row>
    <row r="3592" spans="29:32" x14ac:dyDescent="0.25">
      <c r="AC3592" s="113">
        <f t="shared" ref="AC3592:AC3655" si="184">AC3591+1</f>
        <v>48146</v>
      </c>
      <c r="AD3592" s="114">
        <f t="shared" ref="AD3592:AD3655" si="185">_xlfn.IFNA(VLOOKUP(AC3592,J:K,2,FALSE)/100,AD3591)</f>
        <v>1.6492699999999999E-2</v>
      </c>
      <c r="AF3592" s="115"/>
    </row>
    <row r="3593" spans="29:32" x14ac:dyDescent="0.25">
      <c r="AC3593" s="113">
        <f t="shared" si="184"/>
        <v>48147</v>
      </c>
      <c r="AD3593" s="114">
        <f t="shared" si="185"/>
        <v>1.6492699999999999E-2</v>
      </c>
      <c r="AF3593" s="115"/>
    </row>
    <row r="3594" spans="29:32" x14ac:dyDescent="0.25">
      <c r="AC3594" s="113">
        <f t="shared" si="184"/>
        <v>48148</v>
      </c>
      <c r="AD3594" s="114">
        <f t="shared" si="185"/>
        <v>1.6492699999999999E-2</v>
      </c>
      <c r="AF3594" s="115"/>
    </row>
    <row r="3595" spans="29:32" x14ac:dyDescent="0.25">
      <c r="AC3595" s="113">
        <f t="shared" si="184"/>
        <v>48149</v>
      </c>
      <c r="AD3595" s="114">
        <f t="shared" si="185"/>
        <v>1.64919E-2</v>
      </c>
      <c r="AF3595" s="115"/>
    </row>
    <row r="3596" spans="29:32" x14ac:dyDescent="0.25">
      <c r="AC3596" s="113">
        <f t="shared" si="184"/>
        <v>48150</v>
      </c>
      <c r="AD3596" s="114">
        <f t="shared" si="185"/>
        <v>1.64919E-2</v>
      </c>
      <c r="AF3596" s="115"/>
    </row>
    <row r="3597" spans="29:32" x14ac:dyDescent="0.25">
      <c r="AC3597" s="113">
        <f t="shared" si="184"/>
        <v>48151</v>
      </c>
      <c r="AD3597" s="114">
        <f t="shared" si="185"/>
        <v>1.64919E-2</v>
      </c>
      <c r="AF3597" s="115"/>
    </row>
    <row r="3598" spans="29:32" x14ac:dyDescent="0.25">
      <c r="AC3598" s="113">
        <f t="shared" si="184"/>
        <v>48152</v>
      </c>
      <c r="AD3598" s="114">
        <f t="shared" si="185"/>
        <v>1.64919E-2</v>
      </c>
      <c r="AF3598" s="115"/>
    </row>
    <row r="3599" spans="29:32" x14ac:dyDescent="0.25">
      <c r="AC3599" s="113">
        <f t="shared" si="184"/>
        <v>48153</v>
      </c>
      <c r="AD3599" s="114">
        <f t="shared" si="185"/>
        <v>1.64919E-2</v>
      </c>
      <c r="AF3599" s="115"/>
    </row>
    <row r="3600" spans="29:32" x14ac:dyDescent="0.25">
      <c r="AC3600" s="113">
        <f t="shared" si="184"/>
        <v>48154</v>
      </c>
      <c r="AD3600" s="114">
        <f t="shared" si="185"/>
        <v>1.64919E-2</v>
      </c>
      <c r="AF3600" s="115"/>
    </row>
    <row r="3601" spans="29:32" x14ac:dyDescent="0.25">
      <c r="AC3601" s="113">
        <f t="shared" si="184"/>
        <v>48155</v>
      </c>
      <c r="AD3601" s="114">
        <f t="shared" si="185"/>
        <v>1.64919E-2</v>
      </c>
      <c r="AF3601" s="115"/>
    </row>
    <row r="3602" spans="29:32" x14ac:dyDescent="0.25">
      <c r="AC3602" s="113">
        <f t="shared" si="184"/>
        <v>48156</v>
      </c>
      <c r="AD3602" s="114">
        <f t="shared" si="185"/>
        <v>1.64919E-2</v>
      </c>
      <c r="AF3602" s="115"/>
    </row>
    <row r="3603" spans="29:32" x14ac:dyDescent="0.25">
      <c r="AC3603" s="113">
        <f t="shared" si="184"/>
        <v>48157</v>
      </c>
      <c r="AD3603" s="114">
        <f t="shared" si="185"/>
        <v>1.64919E-2</v>
      </c>
      <c r="AF3603" s="115"/>
    </row>
    <row r="3604" spans="29:32" x14ac:dyDescent="0.25">
      <c r="AC3604" s="113">
        <f t="shared" si="184"/>
        <v>48158</v>
      </c>
      <c r="AD3604" s="114">
        <f t="shared" si="185"/>
        <v>1.64919E-2</v>
      </c>
      <c r="AF3604" s="115"/>
    </row>
    <row r="3605" spans="29:32" x14ac:dyDescent="0.25">
      <c r="AC3605" s="113">
        <f t="shared" si="184"/>
        <v>48159</v>
      </c>
      <c r="AD3605" s="114">
        <f t="shared" si="185"/>
        <v>1.64919E-2</v>
      </c>
      <c r="AF3605" s="115"/>
    </row>
    <row r="3606" spans="29:32" x14ac:dyDescent="0.25">
      <c r="AC3606" s="113">
        <f t="shared" si="184"/>
        <v>48160</v>
      </c>
      <c r="AD3606" s="114">
        <f t="shared" si="185"/>
        <v>1.64919E-2</v>
      </c>
      <c r="AF3606" s="115"/>
    </row>
    <row r="3607" spans="29:32" x14ac:dyDescent="0.25">
      <c r="AC3607" s="113">
        <f t="shared" si="184"/>
        <v>48161</v>
      </c>
      <c r="AD3607" s="114">
        <f t="shared" si="185"/>
        <v>1.64919E-2</v>
      </c>
      <c r="AF3607" s="115"/>
    </row>
    <row r="3608" spans="29:32" x14ac:dyDescent="0.25">
      <c r="AC3608" s="113">
        <f t="shared" si="184"/>
        <v>48162</v>
      </c>
      <c r="AD3608" s="114">
        <f t="shared" si="185"/>
        <v>1.64919E-2</v>
      </c>
      <c r="AF3608" s="115"/>
    </row>
    <row r="3609" spans="29:32" x14ac:dyDescent="0.25">
      <c r="AC3609" s="113">
        <f t="shared" si="184"/>
        <v>48163</v>
      </c>
      <c r="AD3609" s="114">
        <f t="shared" si="185"/>
        <v>1.64919E-2</v>
      </c>
      <c r="AF3609" s="115"/>
    </row>
    <row r="3610" spans="29:32" x14ac:dyDescent="0.25">
      <c r="AC3610" s="113">
        <f t="shared" si="184"/>
        <v>48164</v>
      </c>
      <c r="AD3610" s="114">
        <f t="shared" si="185"/>
        <v>1.64919E-2</v>
      </c>
      <c r="AF3610" s="115"/>
    </row>
    <row r="3611" spans="29:32" x14ac:dyDescent="0.25">
      <c r="AC3611" s="113">
        <f t="shared" si="184"/>
        <v>48165</v>
      </c>
      <c r="AD3611" s="114">
        <f t="shared" si="185"/>
        <v>1.64919E-2</v>
      </c>
      <c r="AF3611" s="115"/>
    </row>
    <row r="3612" spans="29:32" x14ac:dyDescent="0.25">
      <c r="AC3612" s="113">
        <f t="shared" si="184"/>
        <v>48166</v>
      </c>
      <c r="AD3612" s="114">
        <f t="shared" si="185"/>
        <v>1.64919E-2</v>
      </c>
      <c r="AF3612" s="115"/>
    </row>
    <row r="3613" spans="29:32" x14ac:dyDescent="0.25">
      <c r="AC3613" s="113">
        <f t="shared" si="184"/>
        <v>48167</v>
      </c>
      <c r="AD3613" s="114">
        <f t="shared" si="185"/>
        <v>1.64919E-2</v>
      </c>
      <c r="AF3613" s="115"/>
    </row>
    <row r="3614" spans="29:32" x14ac:dyDescent="0.25">
      <c r="AC3614" s="113">
        <f t="shared" si="184"/>
        <v>48168</v>
      </c>
      <c r="AD3614" s="114">
        <f t="shared" si="185"/>
        <v>1.64919E-2</v>
      </c>
      <c r="AF3614" s="115"/>
    </row>
    <row r="3615" spans="29:32" x14ac:dyDescent="0.25">
      <c r="AC3615" s="113">
        <f t="shared" si="184"/>
        <v>48169</v>
      </c>
      <c r="AD3615" s="114">
        <f t="shared" si="185"/>
        <v>1.64919E-2</v>
      </c>
      <c r="AF3615" s="115"/>
    </row>
    <row r="3616" spans="29:32" x14ac:dyDescent="0.25">
      <c r="AC3616" s="113">
        <f t="shared" si="184"/>
        <v>48170</v>
      </c>
      <c r="AD3616" s="114">
        <f t="shared" si="185"/>
        <v>1.64919E-2</v>
      </c>
      <c r="AF3616" s="115"/>
    </row>
    <row r="3617" spans="29:32" x14ac:dyDescent="0.25">
      <c r="AC3617" s="113">
        <f t="shared" si="184"/>
        <v>48171</v>
      </c>
      <c r="AD3617" s="114">
        <f t="shared" si="185"/>
        <v>1.64919E-2</v>
      </c>
      <c r="AF3617" s="115"/>
    </row>
    <row r="3618" spans="29:32" x14ac:dyDescent="0.25">
      <c r="AC3618" s="113">
        <f t="shared" si="184"/>
        <v>48172</v>
      </c>
      <c r="AD3618" s="114">
        <f t="shared" si="185"/>
        <v>1.64919E-2</v>
      </c>
      <c r="AF3618" s="115"/>
    </row>
    <row r="3619" spans="29:32" x14ac:dyDescent="0.25">
      <c r="AC3619" s="113">
        <f t="shared" si="184"/>
        <v>48173</v>
      </c>
      <c r="AD3619" s="114">
        <f t="shared" si="185"/>
        <v>1.64919E-2</v>
      </c>
      <c r="AF3619" s="115"/>
    </row>
    <row r="3620" spans="29:32" x14ac:dyDescent="0.25">
      <c r="AC3620" s="113">
        <f t="shared" si="184"/>
        <v>48174</v>
      </c>
      <c r="AD3620" s="114">
        <f t="shared" si="185"/>
        <v>1.64919E-2</v>
      </c>
      <c r="AF3620" s="115"/>
    </row>
    <row r="3621" spans="29:32" x14ac:dyDescent="0.25">
      <c r="AC3621" s="113">
        <f t="shared" si="184"/>
        <v>48175</v>
      </c>
      <c r="AD3621" s="114">
        <f t="shared" si="185"/>
        <v>1.64919E-2</v>
      </c>
      <c r="AF3621" s="115"/>
    </row>
    <row r="3622" spans="29:32" x14ac:dyDescent="0.25">
      <c r="AC3622" s="113">
        <f t="shared" si="184"/>
        <v>48176</v>
      </c>
      <c r="AD3622" s="114">
        <f t="shared" si="185"/>
        <v>1.64919E-2</v>
      </c>
      <c r="AF3622" s="115"/>
    </row>
    <row r="3623" spans="29:32" x14ac:dyDescent="0.25">
      <c r="AC3623" s="113">
        <f t="shared" si="184"/>
        <v>48177</v>
      </c>
      <c r="AD3623" s="114">
        <f t="shared" si="185"/>
        <v>1.6492699999999999E-2</v>
      </c>
      <c r="AF3623" s="115"/>
    </row>
    <row r="3624" spans="29:32" x14ac:dyDescent="0.25">
      <c r="AC3624" s="113">
        <f t="shared" si="184"/>
        <v>48178</v>
      </c>
      <c r="AD3624" s="114">
        <f t="shared" si="185"/>
        <v>1.6492699999999999E-2</v>
      </c>
      <c r="AF3624" s="115"/>
    </row>
    <row r="3625" spans="29:32" x14ac:dyDescent="0.25">
      <c r="AC3625" s="113">
        <f t="shared" si="184"/>
        <v>48179</v>
      </c>
      <c r="AD3625" s="114">
        <f t="shared" si="185"/>
        <v>1.6492699999999999E-2</v>
      </c>
      <c r="AF3625" s="115"/>
    </row>
    <row r="3626" spans="29:32" x14ac:dyDescent="0.25">
      <c r="AC3626" s="113">
        <f t="shared" si="184"/>
        <v>48180</v>
      </c>
      <c r="AD3626" s="114">
        <f t="shared" si="185"/>
        <v>1.6492699999999999E-2</v>
      </c>
      <c r="AF3626" s="115"/>
    </row>
    <row r="3627" spans="29:32" x14ac:dyDescent="0.25">
      <c r="AC3627" s="113">
        <f t="shared" si="184"/>
        <v>48181</v>
      </c>
      <c r="AD3627" s="114">
        <f t="shared" si="185"/>
        <v>1.6492699999999999E-2</v>
      </c>
      <c r="AF3627" s="115"/>
    </row>
    <row r="3628" spans="29:32" x14ac:dyDescent="0.25">
      <c r="AC3628" s="113">
        <f t="shared" si="184"/>
        <v>48182</v>
      </c>
      <c r="AD3628" s="114">
        <f t="shared" si="185"/>
        <v>1.6492699999999999E-2</v>
      </c>
      <c r="AF3628" s="115"/>
    </row>
    <row r="3629" spans="29:32" x14ac:dyDescent="0.25">
      <c r="AC3629" s="113">
        <f t="shared" si="184"/>
        <v>48183</v>
      </c>
      <c r="AD3629" s="114">
        <f t="shared" si="185"/>
        <v>1.6492699999999999E-2</v>
      </c>
      <c r="AF3629" s="115"/>
    </row>
    <row r="3630" spans="29:32" x14ac:dyDescent="0.25">
      <c r="AC3630" s="113">
        <f t="shared" si="184"/>
        <v>48184</v>
      </c>
      <c r="AD3630" s="114">
        <f t="shared" si="185"/>
        <v>1.6492699999999999E-2</v>
      </c>
      <c r="AF3630" s="115"/>
    </row>
    <row r="3631" spans="29:32" x14ac:dyDescent="0.25">
      <c r="AC3631" s="113">
        <f t="shared" si="184"/>
        <v>48185</v>
      </c>
      <c r="AD3631" s="114">
        <f t="shared" si="185"/>
        <v>1.6492699999999999E-2</v>
      </c>
      <c r="AF3631" s="115"/>
    </row>
    <row r="3632" spans="29:32" x14ac:dyDescent="0.25">
      <c r="AC3632" s="113">
        <f t="shared" si="184"/>
        <v>48186</v>
      </c>
      <c r="AD3632" s="114">
        <f t="shared" si="185"/>
        <v>1.6492699999999999E-2</v>
      </c>
      <c r="AF3632" s="115"/>
    </row>
    <row r="3633" spans="29:32" x14ac:dyDescent="0.25">
      <c r="AC3633" s="113">
        <f t="shared" si="184"/>
        <v>48187</v>
      </c>
      <c r="AD3633" s="114">
        <f t="shared" si="185"/>
        <v>1.6492699999999999E-2</v>
      </c>
      <c r="AF3633" s="115"/>
    </row>
    <row r="3634" spans="29:32" x14ac:dyDescent="0.25">
      <c r="AC3634" s="113">
        <f t="shared" si="184"/>
        <v>48188</v>
      </c>
      <c r="AD3634" s="114">
        <f t="shared" si="185"/>
        <v>1.6492699999999999E-2</v>
      </c>
      <c r="AF3634" s="115"/>
    </row>
    <row r="3635" spans="29:32" x14ac:dyDescent="0.25">
      <c r="AC3635" s="113">
        <f t="shared" si="184"/>
        <v>48189</v>
      </c>
      <c r="AD3635" s="114">
        <f t="shared" si="185"/>
        <v>1.6492699999999999E-2</v>
      </c>
      <c r="AF3635" s="115"/>
    </row>
    <row r="3636" spans="29:32" x14ac:dyDescent="0.25">
      <c r="AC3636" s="113">
        <f t="shared" si="184"/>
        <v>48190</v>
      </c>
      <c r="AD3636" s="114">
        <f t="shared" si="185"/>
        <v>1.6492699999999999E-2</v>
      </c>
      <c r="AF3636" s="115"/>
    </row>
    <row r="3637" spans="29:32" x14ac:dyDescent="0.25">
      <c r="AC3637" s="113">
        <f t="shared" si="184"/>
        <v>48191</v>
      </c>
      <c r="AD3637" s="114">
        <f t="shared" si="185"/>
        <v>1.6492699999999999E-2</v>
      </c>
      <c r="AF3637" s="115"/>
    </row>
    <row r="3638" spans="29:32" x14ac:dyDescent="0.25">
      <c r="AC3638" s="113">
        <f t="shared" si="184"/>
        <v>48192</v>
      </c>
      <c r="AD3638" s="114">
        <f t="shared" si="185"/>
        <v>1.6492699999999999E-2</v>
      </c>
      <c r="AF3638" s="115"/>
    </row>
    <row r="3639" spans="29:32" x14ac:dyDescent="0.25">
      <c r="AC3639" s="113">
        <f t="shared" si="184"/>
        <v>48193</v>
      </c>
      <c r="AD3639" s="114">
        <f t="shared" si="185"/>
        <v>1.6492699999999999E-2</v>
      </c>
      <c r="AF3639" s="115"/>
    </row>
    <row r="3640" spans="29:32" x14ac:dyDescent="0.25">
      <c r="AC3640" s="113">
        <f t="shared" si="184"/>
        <v>48194</v>
      </c>
      <c r="AD3640" s="114">
        <f t="shared" si="185"/>
        <v>1.6492699999999999E-2</v>
      </c>
      <c r="AF3640" s="115"/>
    </row>
    <row r="3641" spans="29:32" x14ac:dyDescent="0.25">
      <c r="AC3641" s="113">
        <f t="shared" si="184"/>
        <v>48195</v>
      </c>
      <c r="AD3641" s="114">
        <f t="shared" si="185"/>
        <v>1.6492699999999999E-2</v>
      </c>
      <c r="AF3641" s="115"/>
    </row>
    <row r="3642" spans="29:32" x14ac:dyDescent="0.25">
      <c r="AC3642" s="113">
        <f t="shared" si="184"/>
        <v>48196</v>
      </c>
      <c r="AD3642" s="114">
        <f t="shared" si="185"/>
        <v>1.6492699999999999E-2</v>
      </c>
      <c r="AF3642" s="115"/>
    </row>
    <row r="3643" spans="29:32" x14ac:dyDescent="0.25">
      <c r="AC3643" s="113">
        <f t="shared" si="184"/>
        <v>48197</v>
      </c>
      <c r="AD3643" s="114">
        <f t="shared" si="185"/>
        <v>1.6492699999999999E-2</v>
      </c>
      <c r="AF3643" s="115"/>
    </row>
    <row r="3644" spans="29:32" x14ac:dyDescent="0.25">
      <c r="AC3644" s="113">
        <f t="shared" si="184"/>
        <v>48198</v>
      </c>
      <c r="AD3644" s="114">
        <f t="shared" si="185"/>
        <v>1.6492699999999999E-2</v>
      </c>
      <c r="AF3644" s="115"/>
    </row>
    <row r="3645" spans="29:32" x14ac:dyDescent="0.25">
      <c r="AC3645" s="113">
        <f t="shared" si="184"/>
        <v>48199</v>
      </c>
      <c r="AD3645" s="114">
        <f t="shared" si="185"/>
        <v>1.6492699999999999E-2</v>
      </c>
      <c r="AF3645" s="115"/>
    </row>
    <row r="3646" spans="29:32" x14ac:dyDescent="0.25">
      <c r="AC3646" s="113">
        <f t="shared" si="184"/>
        <v>48200</v>
      </c>
      <c r="AD3646" s="114">
        <f t="shared" si="185"/>
        <v>1.6492699999999999E-2</v>
      </c>
      <c r="AF3646" s="115"/>
    </row>
    <row r="3647" spans="29:32" x14ac:dyDescent="0.25">
      <c r="AC3647" s="113">
        <f t="shared" si="184"/>
        <v>48201</v>
      </c>
      <c r="AD3647" s="114">
        <f t="shared" si="185"/>
        <v>1.6492699999999999E-2</v>
      </c>
      <c r="AF3647" s="115"/>
    </row>
    <row r="3648" spans="29:32" x14ac:dyDescent="0.25">
      <c r="AC3648" s="113">
        <f t="shared" si="184"/>
        <v>48202</v>
      </c>
      <c r="AD3648" s="114">
        <f t="shared" si="185"/>
        <v>1.6492699999999999E-2</v>
      </c>
      <c r="AF3648" s="115"/>
    </row>
    <row r="3649" spans="29:32" x14ac:dyDescent="0.25">
      <c r="AC3649" s="113">
        <f t="shared" si="184"/>
        <v>48203</v>
      </c>
      <c r="AD3649" s="114">
        <f t="shared" si="185"/>
        <v>1.6492699999999999E-2</v>
      </c>
      <c r="AF3649" s="115"/>
    </row>
    <row r="3650" spans="29:32" x14ac:dyDescent="0.25">
      <c r="AC3650" s="113">
        <f t="shared" si="184"/>
        <v>48204</v>
      </c>
      <c r="AD3650" s="114">
        <f t="shared" si="185"/>
        <v>1.6492699999999999E-2</v>
      </c>
      <c r="AF3650" s="115"/>
    </row>
    <row r="3651" spans="29:32" x14ac:dyDescent="0.25">
      <c r="AC3651" s="113">
        <f t="shared" si="184"/>
        <v>48205</v>
      </c>
      <c r="AD3651" s="114">
        <f t="shared" si="185"/>
        <v>1.6492699999999999E-2</v>
      </c>
      <c r="AF3651" s="115"/>
    </row>
    <row r="3652" spans="29:32" x14ac:dyDescent="0.25">
      <c r="AC3652" s="113">
        <f t="shared" si="184"/>
        <v>48206</v>
      </c>
      <c r="AD3652" s="114">
        <f t="shared" si="185"/>
        <v>1.6492699999999999E-2</v>
      </c>
      <c r="AF3652" s="115"/>
    </row>
    <row r="3653" spans="29:32" x14ac:dyDescent="0.25">
      <c r="AC3653" s="113">
        <f t="shared" si="184"/>
        <v>48207</v>
      </c>
      <c r="AD3653" s="114">
        <f t="shared" si="185"/>
        <v>1.6492699999999999E-2</v>
      </c>
      <c r="AF3653" s="115"/>
    </row>
    <row r="3654" spans="29:32" x14ac:dyDescent="0.25">
      <c r="AC3654" s="113">
        <f t="shared" si="184"/>
        <v>48208</v>
      </c>
      <c r="AD3654" s="114">
        <f t="shared" si="185"/>
        <v>1.6492699999999999E-2</v>
      </c>
      <c r="AF3654" s="115"/>
    </row>
    <row r="3655" spans="29:32" x14ac:dyDescent="0.25">
      <c r="AC3655" s="113">
        <f t="shared" si="184"/>
        <v>48209</v>
      </c>
      <c r="AD3655" s="114">
        <f t="shared" si="185"/>
        <v>1.6492699999999999E-2</v>
      </c>
      <c r="AF3655" s="115"/>
    </row>
    <row r="3656" spans="29:32" x14ac:dyDescent="0.25">
      <c r="AC3656" s="113">
        <f t="shared" ref="AC3656:AC3691" si="186">AC3655+1</f>
        <v>48210</v>
      </c>
      <c r="AD3656" s="114">
        <f t="shared" ref="AD3656:AD3691" si="187">_xlfn.IFNA(VLOOKUP(AC3656,J:K,2,FALSE)/100,AD3655)</f>
        <v>1.6492699999999999E-2</v>
      </c>
      <c r="AF3656" s="115"/>
    </row>
    <row r="3657" spans="29:32" x14ac:dyDescent="0.25">
      <c r="AC3657" s="113">
        <f t="shared" si="186"/>
        <v>48211</v>
      </c>
      <c r="AD3657" s="114">
        <f t="shared" si="187"/>
        <v>1.6492699999999999E-2</v>
      </c>
      <c r="AF3657" s="115"/>
    </row>
    <row r="3658" spans="29:32" x14ac:dyDescent="0.25">
      <c r="AC3658" s="113">
        <f t="shared" si="186"/>
        <v>48212</v>
      </c>
      <c r="AD3658" s="114">
        <f t="shared" si="187"/>
        <v>1.6492699999999999E-2</v>
      </c>
      <c r="AF3658" s="115"/>
    </row>
    <row r="3659" spans="29:32" x14ac:dyDescent="0.25">
      <c r="AC3659" s="113">
        <f t="shared" si="186"/>
        <v>48213</v>
      </c>
      <c r="AD3659" s="114">
        <f t="shared" si="187"/>
        <v>1.6492699999999999E-2</v>
      </c>
      <c r="AF3659" s="115"/>
    </row>
    <row r="3660" spans="29:32" x14ac:dyDescent="0.25">
      <c r="AC3660" s="113">
        <f t="shared" si="186"/>
        <v>48214</v>
      </c>
      <c r="AD3660" s="114">
        <f t="shared" si="187"/>
        <v>1.6492699999999999E-2</v>
      </c>
      <c r="AF3660" s="115"/>
    </row>
    <row r="3661" spans="29:32" x14ac:dyDescent="0.25">
      <c r="AC3661" s="113">
        <f t="shared" si="186"/>
        <v>48215</v>
      </c>
      <c r="AD3661" s="114">
        <f t="shared" si="187"/>
        <v>1.6492699999999999E-2</v>
      </c>
      <c r="AF3661" s="115"/>
    </row>
    <row r="3662" spans="29:32" x14ac:dyDescent="0.25">
      <c r="AC3662" s="113">
        <f t="shared" si="186"/>
        <v>48216</v>
      </c>
      <c r="AD3662" s="114">
        <f t="shared" si="187"/>
        <v>1.6492699999999999E-2</v>
      </c>
      <c r="AF3662" s="115"/>
    </row>
    <row r="3663" spans="29:32" x14ac:dyDescent="0.25">
      <c r="AC3663" s="113">
        <f t="shared" si="186"/>
        <v>48217</v>
      </c>
      <c r="AD3663" s="114">
        <f t="shared" si="187"/>
        <v>1.6492699999999999E-2</v>
      </c>
      <c r="AF3663" s="115"/>
    </row>
    <row r="3664" spans="29:32" x14ac:dyDescent="0.25">
      <c r="AC3664" s="113">
        <f t="shared" si="186"/>
        <v>48218</v>
      </c>
      <c r="AD3664" s="114">
        <f t="shared" si="187"/>
        <v>1.6492699999999999E-2</v>
      </c>
      <c r="AF3664" s="115"/>
    </row>
    <row r="3665" spans="29:32" x14ac:dyDescent="0.25">
      <c r="AC3665" s="113">
        <f t="shared" si="186"/>
        <v>48219</v>
      </c>
      <c r="AD3665" s="114">
        <f t="shared" si="187"/>
        <v>1.6492699999999999E-2</v>
      </c>
      <c r="AF3665" s="115"/>
    </row>
    <row r="3666" spans="29:32" x14ac:dyDescent="0.25">
      <c r="AC3666" s="113">
        <f t="shared" si="186"/>
        <v>48220</v>
      </c>
      <c r="AD3666" s="114">
        <f t="shared" si="187"/>
        <v>1.6492699999999999E-2</v>
      </c>
      <c r="AF3666" s="115"/>
    </row>
    <row r="3667" spans="29:32" x14ac:dyDescent="0.25">
      <c r="AC3667" s="113">
        <f t="shared" si="186"/>
        <v>48221</v>
      </c>
      <c r="AD3667" s="114">
        <f t="shared" si="187"/>
        <v>1.6492699999999999E-2</v>
      </c>
      <c r="AF3667" s="115"/>
    </row>
    <row r="3668" spans="29:32" x14ac:dyDescent="0.25">
      <c r="AC3668" s="113">
        <f t="shared" si="186"/>
        <v>48222</v>
      </c>
      <c r="AD3668" s="114">
        <f t="shared" si="187"/>
        <v>1.6492699999999999E-2</v>
      </c>
      <c r="AF3668" s="115"/>
    </row>
    <row r="3669" spans="29:32" x14ac:dyDescent="0.25">
      <c r="AC3669" s="113">
        <f t="shared" si="186"/>
        <v>48223</v>
      </c>
      <c r="AD3669" s="114">
        <f t="shared" si="187"/>
        <v>1.6492699999999999E-2</v>
      </c>
      <c r="AF3669" s="115"/>
    </row>
    <row r="3670" spans="29:32" x14ac:dyDescent="0.25">
      <c r="AC3670" s="113">
        <f t="shared" si="186"/>
        <v>48224</v>
      </c>
      <c r="AD3670" s="114">
        <f t="shared" si="187"/>
        <v>1.6492699999999999E-2</v>
      </c>
      <c r="AF3670" s="115"/>
    </row>
    <row r="3671" spans="29:32" x14ac:dyDescent="0.25">
      <c r="AC3671" s="113">
        <f t="shared" si="186"/>
        <v>48225</v>
      </c>
      <c r="AD3671" s="114">
        <f t="shared" si="187"/>
        <v>1.6492699999999999E-2</v>
      </c>
      <c r="AF3671" s="115"/>
    </row>
    <row r="3672" spans="29:32" x14ac:dyDescent="0.25">
      <c r="AC3672" s="113">
        <f t="shared" si="186"/>
        <v>48226</v>
      </c>
      <c r="AD3672" s="114">
        <f t="shared" si="187"/>
        <v>1.6492699999999999E-2</v>
      </c>
      <c r="AF3672" s="115"/>
    </row>
    <row r="3673" spans="29:32" x14ac:dyDescent="0.25">
      <c r="AC3673" s="113">
        <f t="shared" si="186"/>
        <v>48227</v>
      </c>
      <c r="AD3673" s="114">
        <f t="shared" si="187"/>
        <v>1.6492699999999999E-2</v>
      </c>
      <c r="AF3673" s="115"/>
    </row>
    <row r="3674" spans="29:32" x14ac:dyDescent="0.25">
      <c r="AC3674" s="113">
        <f t="shared" si="186"/>
        <v>48228</v>
      </c>
      <c r="AD3674" s="114">
        <f t="shared" si="187"/>
        <v>1.6492699999999999E-2</v>
      </c>
      <c r="AF3674" s="115"/>
    </row>
    <row r="3675" spans="29:32" x14ac:dyDescent="0.25">
      <c r="AC3675" s="113">
        <f t="shared" si="186"/>
        <v>48229</v>
      </c>
      <c r="AD3675" s="114">
        <f t="shared" si="187"/>
        <v>1.6492699999999999E-2</v>
      </c>
      <c r="AF3675" s="115"/>
    </row>
    <row r="3676" spans="29:32" x14ac:dyDescent="0.25">
      <c r="AC3676" s="113">
        <f t="shared" si="186"/>
        <v>48230</v>
      </c>
      <c r="AD3676" s="114">
        <f t="shared" si="187"/>
        <v>1.6492699999999999E-2</v>
      </c>
      <c r="AF3676" s="115"/>
    </row>
    <row r="3677" spans="29:32" x14ac:dyDescent="0.25">
      <c r="AC3677" s="113">
        <f t="shared" si="186"/>
        <v>48231</v>
      </c>
      <c r="AD3677" s="114">
        <f t="shared" si="187"/>
        <v>1.6492699999999999E-2</v>
      </c>
      <c r="AF3677" s="115"/>
    </row>
    <row r="3678" spans="29:32" x14ac:dyDescent="0.25">
      <c r="AC3678" s="113">
        <f t="shared" si="186"/>
        <v>48232</v>
      </c>
      <c r="AD3678" s="114">
        <f t="shared" si="187"/>
        <v>1.6492699999999999E-2</v>
      </c>
      <c r="AF3678" s="115"/>
    </row>
    <row r="3679" spans="29:32" x14ac:dyDescent="0.25">
      <c r="AC3679" s="113">
        <f t="shared" si="186"/>
        <v>48233</v>
      </c>
      <c r="AD3679" s="114">
        <f t="shared" si="187"/>
        <v>1.6492699999999999E-2</v>
      </c>
      <c r="AF3679" s="115"/>
    </row>
    <row r="3680" spans="29:32" x14ac:dyDescent="0.25">
      <c r="AC3680" s="113">
        <f t="shared" si="186"/>
        <v>48234</v>
      </c>
      <c r="AD3680" s="114">
        <f t="shared" si="187"/>
        <v>1.6492699999999999E-2</v>
      </c>
      <c r="AF3680" s="115"/>
    </row>
    <row r="3681" spans="29:32" x14ac:dyDescent="0.25">
      <c r="AC3681" s="113">
        <f t="shared" si="186"/>
        <v>48235</v>
      </c>
      <c r="AD3681" s="114">
        <f t="shared" si="187"/>
        <v>1.6492699999999999E-2</v>
      </c>
      <c r="AF3681" s="115"/>
    </row>
    <row r="3682" spans="29:32" x14ac:dyDescent="0.25">
      <c r="AC3682" s="113">
        <f t="shared" si="186"/>
        <v>48236</v>
      </c>
      <c r="AD3682" s="114">
        <f t="shared" si="187"/>
        <v>1.6492699999999999E-2</v>
      </c>
      <c r="AF3682" s="115"/>
    </row>
    <row r="3683" spans="29:32" x14ac:dyDescent="0.25">
      <c r="AC3683" s="113">
        <f t="shared" si="186"/>
        <v>48237</v>
      </c>
      <c r="AD3683" s="114">
        <f t="shared" si="187"/>
        <v>1.6492699999999999E-2</v>
      </c>
      <c r="AF3683" s="115"/>
    </row>
    <row r="3684" spans="29:32" x14ac:dyDescent="0.25">
      <c r="AC3684" s="113">
        <f t="shared" si="186"/>
        <v>48238</v>
      </c>
      <c r="AD3684" s="114">
        <f t="shared" si="187"/>
        <v>1.6492699999999999E-2</v>
      </c>
      <c r="AF3684" s="115"/>
    </row>
    <row r="3685" spans="29:32" x14ac:dyDescent="0.25">
      <c r="AC3685" s="113">
        <f t="shared" si="186"/>
        <v>48239</v>
      </c>
      <c r="AD3685" s="114">
        <f t="shared" si="187"/>
        <v>1.6492699999999999E-2</v>
      </c>
      <c r="AF3685" s="115"/>
    </row>
    <row r="3686" spans="29:32" x14ac:dyDescent="0.25">
      <c r="AC3686" s="113">
        <f t="shared" si="186"/>
        <v>48240</v>
      </c>
      <c r="AD3686" s="114">
        <f t="shared" si="187"/>
        <v>1.6492699999999999E-2</v>
      </c>
      <c r="AF3686" s="115"/>
    </row>
    <row r="3687" spans="29:32" x14ac:dyDescent="0.25">
      <c r="AC3687" s="113">
        <f t="shared" si="186"/>
        <v>48241</v>
      </c>
      <c r="AD3687" s="114">
        <f t="shared" si="187"/>
        <v>1.6492699999999999E-2</v>
      </c>
      <c r="AF3687" s="115"/>
    </row>
    <row r="3688" spans="29:32" x14ac:dyDescent="0.25">
      <c r="AC3688" s="113">
        <f t="shared" si="186"/>
        <v>48242</v>
      </c>
      <c r="AD3688" s="114">
        <f t="shared" si="187"/>
        <v>1.6492699999999999E-2</v>
      </c>
      <c r="AF3688" s="115"/>
    </row>
    <row r="3689" spans="29:32" x14ac:dyDescent="0.25">
      <c r="AC3689" s="113">
        <f t="shared" si="186"/>
        <v>48243</v>
      </c>
      <c r="AD3689" s="114">
        <f t="shared" si="187"/>
        <v>1.6492699999999999E-2</v>
      </c>
      <c r="AF3689" s="115"/>
    </row>
    <row r="3690" spans="29:32" x14ac:dyDescent="0.25">
      <c r="AC3690" s="113">
        <f t="shared" si="186"/>
        <v>48244</v>
      </c>
      <c r="AD3690" s="114">
        <f t="shared" si="187"/>
        <v>1.6492699999999999E-2</v>
      </c>
      <c r="AF3690" s="115"/>
    </row>
    <row r="3691" spans="29:32" x14ac:dyDescent="0.25">
      <c r="AC3691" s="113">
        <f t="shared" si="186"/>
        <v>48245</v>
      </c>
      <c r="AD3691" s="114">
        <f t="shared" si="187"/>
        <v>1.6492699999999999E-2</v>
      </c>
      <c r="AF3691" s="115"/>
    </row>
    <row r="3692" spans="29:32" x14ac:dyDescent="0.25">
      <c r="AC3692" s="113"/>
      <c r="AD3692" s="114"/>
      <c r="AF3692" s="115"/>
    </row>
    <row r="3693" spans="29:32" x14ac:dyDescent="0.25">
      <c r="AC3693" s="113"/>
      <c r="AD3693" s="114"/>
      <c r="AF3693" s="115"/>
    </row>
    <row r="3694" spans="29:32" x14ac:dyDescent="0.25">
      <c r="AC3694" s="113"/>
      <c r="AD3694" s="114"/>
      <c r="AF3694" s="115"/>
    </row>
    <row r="3695" spans="29:32" x14ac:dyDescent="0.25">
      <c r="AC3695" s="113"/>
      <c r="AD3695" s="114"/>
      <c r="AF3695" s="115"/>
    </row>
    <row r="3696" spans="29:32" x14ac:dyDescent="0.25">
      <c r="AC3696" s="113"/>
      <c r="AD3696" s="114"/>
      <c r="AF3696" s="115"/>
    </row>
    <row r="3697" spans="29:32" x14ac:dyDescent="0.25">
      <c r="AC3697" s="113"/>
      <c r="AD3697" s="114"/>
      <c r="AF3697" s="115"/>
    </row>
    <row r="3698" spans="29:32" x14ac:dyDescent="0.25">
      <c r="AC3698" s="113"/>
      <c r="AD3698" s="114"/>
      <c r="AF3698" s="115"/>
    </row>
    <row r="3699" spans="29:32" x14ac:dyDescent="0.25">
      <c r="AC3699" s="113"/>
      <c r="AD3699" s="114"/>
      <c r="AF3699" s="115"/>
    </row>
    <row r="3700" spans="29:32" x14ac:dyDescent="0.25">
      <c r="AC3700" s="113"/>
      <c r="AD3700" s="114"/>
      <c r="AF3700" s="115"/>
    </row>
    <row r="3701" spans="29:32" x14ac:dyDescent="0.25">
      <c r="AC3701" s="113"/>
      <c r="AD3701" s="114"/>
      <c r="AF3701" s="115"/>
    </row>
    <row r="3702" spans="29:32" x14ac:dyDescent="0.25">
      <c r="AC3702" s="113"/>
      <c r="AD3702" s="114"/>
      <c r="AF3702" s="115"/>
    </row>
    <row r="3703" spans="29:32" x14ac:dyDescent="0.25">
      <c r="AC3703" s="113"/>
      <c r="AD3703" s="114"/>
      <c r="AF3703" s="115"/>
    </row>
    <row r="3704" spans="29:32" x14ac:dyDescent="0.25">
      <c r="AC3704" s="113"/>
      <c r="AD3704" s="114"/>
      <c r="AF3704" s="115"/>
    </row>
    <row r="3705" spans="29:32" x14ac:dyDescent="0.25">
      <c r="AC3705" s="113"/>
      <c r="AD3705" s="114"/>
      <c r="AF3705" s="115"/>
    </row>
    <row r="3706" spans="29:32" x14ac:dyDescent="0.25">
      <c r="AC3706" s="113"/>
      <c r="AD3706" s="114"/>
      <c r="AF3706" s="115"/>
    </row>
    <row r="3707" spans="29:32" x14ac:dyDescent="0.25">
      <c r="AC3707" s="113"/>
      <c r="AD3707" s="114"/>
      <c r="AF3707" s="115"/>
    </row>
    <row r="3708" spans="29:32" x14ac:dyDescent="0.25">
      <c r="AC3708" s="113"/>
      <c r="AD3708" s="114"/>
      <c r="AF3708" s="115"/>
    </row>
    <row r="3709" spans="29:32" x14ac:dyDescent="0.25">
      <c r="AC3709" s="113"/>
      <c r="AD3709" s="114"/>
      <c r="AF3709" s="115"/>
    </row>
    <row r="3710" spans="29:32" x14ac:dyDescent="0.25">
      <c r="AC3710" s="113"/>
      <c r="AD3710" s="114"/>
      <c r="AF3710" s="115"/>
    </row>
    <row r="3711" spans="29:32" x14ac:dyDescent="0.25">
      <c r="AC3711" s="113"/>
      <c r="AD3711" s="114"/>
      <c r="AF3711" s="115"/>
    </row>
    <row r="3712" spans="29:32" x14ac:dyDescent="0.25">
      <c r="AC3712" s="113"/>
      <c r="AD3712" s="114"/>
      <c r="AF3712" s="115"/>
    </row>
    <row r="3713" spans="29:32" x14ac:dyDescent="0.25">
      <c r="AC3713" s="113"/>
      <c r="AD3713" s="114"/>
      <c r="AF3713" s="115"/>
    </row>
    <row r="3714" spans="29:32" x14ac:dyDescent="0.25">
      <c r="AC3714" s="113"/>
      <c r="AD3714" s="114"/>
      <c r="AF3714" s="115"/>
    </row>
    <row r="3715" spans="29:32" x14ac:dyDescent="0.25">
      <c r="AC3715" s="113"/>
      <c r="AD3715" s="114"/>
      <c r="AF3715" s="115"/>
    </row>
    <row r="3716" spans="29:32" x14ac:dyDescent="0.25">
      <c r="AC3716" s="113"/>
      <c r="AD3716" s="114"/>
      <c r="AF3716" s="115"/>
    </row>
    <row r="3717" spans="29:32" x14ac:dyDescent="0.25">
      <c r="AC3717" s="113"/>
      <c r="AD3717" s="114"/>
      <c r="AF3717" s="115"/>
    </row>
    <row r="3718" spans="29:32" x14ac:dyDescent="0.25">
      <c r="AC3718" s="113"/>
      <c r="AD3718" s="114"/>
      <c r="AF3718" s="115"/>
    </row>
    <row r="3719" spans="29:32" x14ac:dyDescent="0.25">
      <c r="AC3719" s="113"/>
      <c r="AD3719" s="114"/>
      <c r="AF3719" s="115"/>
    </row>
    <row r="3720" spans="29:32" x14ac:dyDescent="0.25">
      <c r="AC3720" s="113"/>
      <c r="AD3720" s="114"/>
      <c r="AF3720" s="115"/>
    </row>
    <row r="3721" spans="29:32" x14ac:dyDescent="0.25">
      <c r="AC3721" s="113"/>
      <c r="AD3721" s="114"/>
      <c r="AF3721" s="115"/>
    </row>
    <row r="3722" spans="29:32" x14ac:dyDescent="0.25">
      <c r="AC3722" s="113"/>
      <c r="AD3722" s="114"/>
      <c r="AF3722" s="115"/>
    </row>
    <row r="3723" spans="29:32" x14ac:dyDescent="0.25">
      <c r="AC3723" s="113"/>
      <c r="AD3723" s="114"/>
      <c r="AF3723" s="115"/>
    </row>
    <row r="3724" spans="29:32" x14ac:dyDescent="0.25">
      <c r="AC3724" s="113"/>
      <c r="AD3724" s="114"/>
      <c r="AF3724" s="115"/>
    </row>
    <row r="3725" spans="29:32" x14ac:dyDescent="0.25">
      <c r="AC3725" s="113"/>
      <c r="AD3725" s="114"/>
      <c r="AF3725" s="115"/>
    </row>
    <row r="3726" spans="29:32" x14ac:dyDescent="0.25">
      <c r="AC3726" s="113"/>
      <c r="AD3726" s="114"/>
      <c r="AF3726" s="115"/>
    </row>
    <row r="3727" spans="29:32" x14ac:dyDescent="0.25">
      <c r="AC3727" s="113"/>
      <c r="AD3727" s="114"/>
      <c r="AF3727" s="115"/>
    </row>
    <row r="3728" spans="29:32" x14ac:dyDescent="0.25">
      <c r="AC3728" s="113"/>
      <c r="AD3728" s="114"/>
      <c r="AF3728" s="115"/>
    </row>
    <row r="3729" spans="29:32" x14ac:dyDescent="0.25">
      <c r="AC3729" s="113"/>
      <c r="AD3729" s="114"/>
      <c r="AF3729" s="115"/>
    </row>
    <row r="3730" spans="29:32" x14ac:dyDescent="0.25">
      <c r="AC3730" s="113"/>
      <c r="AD3730" s="114"/>
      <c r="AF3730" s="115"/>
    </row>
    <row r="3731" spans="29:32" x14ac:dyDescent="0.25">
      <c r="AC3731" s="113"/>
      <c r="AD3731" s="114"/>
      <c r="AF3731" s="115"/>
    </row>
    <row r="3732" spans="29:32" x14ac:dyDescent="0.25">
      <c r="AC3732" s="113"/>
      <c r="AD3732" s="114"/>
      <c r="AF3732" s="115"/>
    </row>
    <row r="3733" spans="29:32" x14ac:dyDescent="0.25">
      <c r="AC3733" s="113"/>
      <c r="AD3733" s="114"/>
      <c r="AF3733" s="115"/>
    </row>
    <row r="3734" spans="29:32" x14ac:dyDescent="0.25">
      <c r="AC3734" s="113"/>
      <c r="AD3734" s="114"/>
      <c r="AF3734" s="115"/>
    </row>
    <row r="3735" spans="29:32" x14ac:dyDescent="0.25">
      <c r="AC3735" s="113"/>
      <c r="AD3735" s="114"/>
      <c r="AF3735" s="115"/>
    </row>
    <row r="3736" spans="29:32" x14ac:dyDescent="0.25">
      <c r="AC3736" s="113"/>
      <c r="AD3736" s="114"/>
      <c r="AF3736" s="115"/>
    </row>
    <row r="3737" spans="29:32" x14ac:dyDescent="0.25">
      <c r="AC3737" s="113"/>
      <c r="AD3737" s="114"/>
      <c r="AF3737" s="115"/>
    </row>
    <row r="3738" spans="29:32" x14ac:dyDescent="0.25">
      <c r="AC3738" s="113"/>
      <c r="AD3738" s="114"/>
      <c r="AF3738" s="115"/>
    </row>
    <row r="3739" spans="29:32" x14ac:dyDescent="0.25">
      <c r="AC3739" s="113"/>
      <c r="AD3739" s="114"/>
      <c r="AF3739" s="115"/>
    </row>
    <row r="3740" spans="29:32" x14ac:dyDescent="0.25">
      <c r="AC3740" s="113"/>
      <c r="AD3740" s="114"/>
      <c r="AF3740" s="115"/>
    </row>
    <row r="3741" spans="29:32" x14ac:dyDescent="0.25">
      <c r="AC3741" s="113"/>
      <c r="AD3741" s="114"/>
      <c r="AF3741" s="115"/>
    </row>
    <row r="3742" spans="29:32" x14ac:dyDescent="0.25">
      <c r="AC3742" s="113"/>
      <c r="AD3742" s="114"/>
      <c r="AF3742" s="115"/>
    </row>
    <row r="3743" spans="29:32" x14ac:dyDescent="0.25">
      <c r="AC3743" s="113"/>
      <c r="AD3743" s="114"/>
      <c r="AF3743" s="115"/>
    </row>
    <row r="3744" spans="29:32" x14ac:dyDescent="0.25">
      <c r="AC3744" s="113"/>
      <c r="AD3744" s="114"/>
      <c r="AF3744" s="115"/>
    </row>
    <row r="3745" spans="29:32" x14ac:dyDescent="0.25">
      <c r="AC3745" s="113"/>
      <c r="AD3745" s="114"/>
      <c r="AF3745" s="115"/>
    </row>
    <row r="3746" spans="29:32" x14ac:dyDescent="0.25">
      <c r="AC3746" s="113"/>
      <c r="AD3746" s="114"/>
      <c r="AF3746" s="115"/>
    </row>
    <row r="3747" spans="29:32" x14ac:dyDescent="0.25">
      <c r="AC3747" s="113"/>
      <c r="AD3747" s="114"/>
      <c r="AF3747" s="115"/>
    </row>
    <row r="3748" spans="29:32" x14ac:dyDescent="0.25">
      <c r="AC3748" s="113"/>
      <c r="AD3748" s="114"/>
      <c r="AF3748" s="115"/>
    </row>
    <row r="3749" spans="29:32" x14ac:dyDescent="0.25">
      <c r="AC3749" s="113"/>
      <c r="AD3749" s="114"/>
      <c r="AF3749" s="115"/>
    </row>
    <row r="3750" spans="29:32" x14ac:dyDescent="0.25">
      <c r="AC3750" s="113"/>
      <c r="AD3750" s="114"/>
      <c r="AF3750" s="115"/>
    </row>
    <row r="3751" spans="29:32" x14ac:dyDescent="0.25">
      <c r="AC3751" s="113"/>
      <c r="AD3751" s="114"/>
      <c r="AF3751" s="115"/>
    </row>
    <row r="3752" spans="29:32" x14ac:dyDescent="0.25">
      <c r="AC3752" s="113"/>
      <c r="AD3752" s="114"/>
      <c r="AF3752" s="115"/>
    </row>
    <row r="3753" spans="29:32" x14ac:dyDescent="0.25">
      <c r="AC3753" s="113"/>
      <c r="AD3753" s="114"/>
      <c r="AF3753" s="115"/>
    </row>
    <row r="3754" spans="29:32" x14ac:dyDescent="0.25">
      <c r="AC3754" s="113"/>
      <c r="AD3754" s="114"/>
      <c r="AF3754" s="115"/>
    </row>
    <row r="3755" spans="29:32" x14ac:dyDescent="0.25">
      <c r="AC3755" s="113"/>
      <c r="AD3755" s="114"/>
      <c r="AF3755" s="115"/>
    </row>
    <row r="3756" spans="29:32" x14ac:dyDescent="0.25">
      <c r="AC3756" s="113"/>
      <c r="AD3756" s="114"/>
      <c r="AF3756" s="115"/>
    </row>
    <row r="3757" spans="29:32" x14ac:dyDescent="0.25">
      <c r="AC3757" s="113"/>
      <c r="AD3757" s="114"/>
      <c r="AF3757" s="115"/>
    </row>
    <row r="3758" spans="29:32" x14ac:dyDescent="0.25">
      <c r="AC3758" s="113"/>
      <c r="AD3758" s="114"/>
      <c r="AF3758" s="115"/>
    </row>
    <row r="3759" spans="29:32" x14ac:dyDescent="0.25">
      <c r="AC3759" s="113"/>
      <c r="AD3759" s="114"/>
      <c r="AF3759" s="115"/>
    </row>
    <row r="3760" spans="29:32" x14ac:dyDescent="0.25">
      <c r="AC3760" s="113"/>
      <c r="AD3760" s="114"/>
      <c r="AF3760" s="115"/>
    </row>
    <row r="3761" spans="29:32" x14ac:dyDescent="0.25">
      <c r="AC3761" s="113"/>
      <c r="AD3761" s="114"/>
      <c r="AF3761" s="115"/>
    </row>
    <row r="3762" spans="29:32" x14ac:dyDescent="0.25">
      <c r="AC3762" s="113"/>
      <c r="AD3762" s="114"/>
      <c r="AF3762" s="115"/>
    </row>
    <row r="3763" spans="29:32" x14ac:dyDescent="0.25">
      <c r="AC3763" s="113"/>
      <c r="AD3763" s="114"/>
      <c r="AF3763" s="115"/>
    </row>
    <row r="3764" spans="29:32" x14ac:dyDescent="0.25">
      <c r="AC3764" s="113"/>
      <c r="AD3764" s="114"/>
      <c r="AF3764" s="115"/>
    </row>
    <row r="3765" spans="29:32" x14ac:dyDescent="0.25">
      <c r="AC3765" s="113"/>
      <c r="AD3765" s="114"/>
      <c r="AF3765" s="115"/>
    </row>
    <row r="3766" spans="29:32" x14ac:dyDescent="0.25">
      <c r="AC3766" s="113"/>
      <c r="AD3766" s="114"/>
      <c r="AF3766" s="115"/>
    </row>
    <row r="3767" spans="29:32" x14ac:dyDescent="0.25">
      <c r="AC3767" s="113"/>
      <c r="AD3767" s="114"/>
      <c r="AF3767" s="115"/>
    </row>
    <row r="3768" spans="29:32" x14ac:dyDescent="0.25">
      <c r="AC3768" s="113"/>
      <c r="AD3768" s="114"/>
      <c r="AF3768" s="115"/>
    </row>
    <row r="3769" spans="29:32" x14ac:dyDescent="0.25">
      <c r="AC3769" s="113"/>
      <c r="AD3769" s="114"/>
      <c r="AF3769" s="115"/>
    </row>
    <row r="3770" spans="29:32" x14ac:dyDescent="0.25">
      <c r="AC3770" s="113"/>
      <c r="AD3770" s="114"/>
      <c r="AF3770" s="115"/>
    </row>
    <row r="3771" spans="29:32" x14ac:dyDescent="0.25">
      <c r="AC3771" s="113"/>
      <c r="AD3771" s="114"/>
      <c r="AF3771" s="115"/>
    </row>
    <row r="3772" spans="29:32" x14ac:dyDescent="0.25">
      <c r="AC3772" s="113"/>
      <c r="AD3772" s="114"/>
      <c r="AF3772" s="115"/>
    </row>
    <row r="3773" spans="29:32" x14ac:dyDescent="0.25">
      <c r="AC3773" s="113"/>
      <c r="AD3773" s="114"/>
      <c r="AF3773" s="115"/>
    </row>
    <row r="3774" spans="29:32" x14ac:dyDescent="0.25">
      <c r="AC3774" s="113"/>
      <c r="AD3774" s="114"/>
      <c r="AF3774" s="115"/>
    </row>
    <row r="3775" spans="29:32" x14ac:dyDescent="0.25">
      <c r="AC3775" s="113"/>
      <c r="AD3775" s="114"/>
      <c r="AF3775" s="115"/>
    </row>
    <row r="3776" spans="29:32" x14ac:dyDescent="0.25">
      <c r="AC3776" s="113"/>
      <c r="AD3776" s="114"/>
      <c r="AF3776" s="115"/>
    </row>
    <row r="3777" spans="29:32" x14ac:dyDescent="0.25">
      <c r="AC3777" s="113"/>
      <c r="AD3777" s="114"/>
      <c r="AF3777" s="115"/>
    </row>
    <row r="3778" spans="29:32" x14ac:dyDescent="0.25">
      <c r="AC3778" s="113"/>
      <c r="AD3778" s="114"/>
      <c r="AF3778" s="115"/>
    </row>
    <row r="3779" spans="29:32" x14ac:dyDescent="0.25">
      <c r="AC3779" s="113"/>
      <c r="AD3779" s="114"/>
      <c r="AF3779" s="115"/>
    </row>
    <row r="3780" spans="29:32" x14ac:dyDescent="0.25">
      <c r="AC3780" s="113"/>
      <c r="AD3780" s="114"/>
      <c r="AF3780" s="115"/>
    </row>
    <row r="3781" spans="29:32" x14ac:dyDescent="0.25">
      <c r="AC3781" s="113"/>
      <c r="AD3781" s="114"/>
      <c r="AF3781" s="115"/>
    </row>
    <row r="3782" spans="29:32" x14ac:dyDescent="0.25">
      <c r="AC3782" s="113"/>
      <c r="AD3782" s="114"/>
      <c r="AF3782" s="115"/>
    </row>
    <row r="3783" spans="29:32" x14ac:dyDescent="0.25">
      <c r="AC3783" s="113"/>
      <c r="AD3783" s="114"/>
      <c r="AF3783" s="115"/>
    </row>
    <row r="3784" spans="29:32" x14ac:dyDescent="0.25">
      <c r="AC3784" s="113"/>
      <c r="AD3784" s="114"/>
      <c r="AF3784" s="115"/>
    </row>
    <row r="3785" spans="29:32" x14ac:dyDescent="0.25">
      <c r="AC3785" s="113"/>
      <c r="AD3785" s="114"/>
      <c r="AF3785" s="115"/>
    </row>
    <row r="3786" spans="29:32" x14ac:dyDescent="0.25">
      <c r="AC3786" s="113"/>
      <c r="AD3786" s="114"/>
      <c r="AF3786" s="115"/>
    </row>
    <row r="3787" spans="29:32" x14ac:dyDescent="0.25">
      <c r="AC3787" s="113"/>
      <c r="AD3787" s="114"/>
      <c r="AF3787" s="115"/>
    </row>
    <row r="3788" spans="29:32" x14ac:dyDescent="0.25">
      <c r="AC3788" s="113"/>
      <c r="AD3788" s="114"/>
      <c r="AF3788" s="115"/>
    </row>
    <row r="3789" spans="29:32" x14ac:dyDescent="0.25">
      <c r="AC3789" s="113"/>
      <c r="AD3789" s="114"/>
      <c r="AF3789" s="115"/>
    </row>
    <row r="3790" spans="29:32" x14ac:dyDescent="0.25">
      <c r="AC3790" s="113"/>
      <c r="AD3790" s="114"/>
      <c r="AF3790" s="115"/>
    </row>
    <row r="3791" spans="29:32" x14ac:dyDescent="0.25">
      <c r="AC3791" s="113"/>
      <c r="AD3791" s="114"/>
      <c r="AF3791" s="115"/>
    </row>
    <row r="3792" spans="29:32" x14ac:dyDescent="0.25">
      <c r="AC3792" s="113"/>
      <c r="AD3792" s="114"/>
      <c r="AF3792" s="115"/>
    </row>
    <row r="3793" spans="29:32" x14ac:dyDescent="0.25">
      <c r="AC3793" s="113"/>
      <c r="AD3793" s="114"/>
      <c r="AF3793" s="115"/>
    </row>
    <row r="3794" spans="29:32" x14ac:dyDescent="0.25">
      <c r="AC3794" s="113"/>
      <c r="AD3794" s="114"/>
      <c r="AF3794" s="115"/>
    </row>
    <row r="3795" spans="29:32" x14ac:dyDescent="0.25">
      <c r="AC3795" s="113"/>
      <c r="AD3795" s="114"/>
      <c r="AF3795" s="115"/>
    </row>
    <row r="3796" spans="29:32" x14ac:dyDescent="0.25">
      <c r="AC3796" s="113"/>
      <c r="AD3796" s="114"/>
      <c r="AF3796" s="115"/>
    </row>
    <row r="3797" spans="29:32" x14ac:dyDescent="0.25">
      <c r="AC3797" s="113"/>
      <c r="AD3797" s="114"/>
      <c r="AF3797" s="115"/>
    </row>
    <row r="3798" spans="29:32" x14ac:dyDescent="0.25">
      <c r="AC3798" s="113"/>
      <c r="AD3798" s="114"/>
      <c r="AF3798" s="115"/>
    </row>
    <row r="3799" spans="29:32" x14ac:dyDescent="0.25">
      <c r="AC3799" s="113"/>
      <c r="AD3799" s="114"/>
      <c r="AF3799" s="115"/>
    </row>
    <row r="3800" spans="29:32" x14ac:dyDescent="0.25">
      <c r="AC3800" s="113"/>
      <c r="AD3800" s="114"/>
      <c r="AF3800" s="115"/>
    </row>
    <row r="3801" spans="29:32" x14ac:dyDescent="0.25">
      <c r="AC3801" s="113"/>
      <c r="AD3801" s="114"/>
      <c r="AF3801" s="115"/>
    </row>
    <row r="3802" spans="29:32" x14ac:dyDescent="0.25">
      <c r="AC3802" s="113"/>
      <c r="AD3802" s="114"/>
      <c r="AF3802" s="115"/>
    </row>
    <row r="3803" spans="29:32" x14ac:dyDescent="0.25">
      <c r="AC3803" s="113"/>
      <c r="AD3803" s="114"/>
      <c r="AF3803" s="115"/>
    </row>
    <row r="3804" spans="29:32" x14ac:dyDescent="0.25">
      <c r="AC3804" s="113"/>
      <c r="AD3804" s="114"/>
      <c r="AF3804" s="115"/>
    </row>
    <row r="3805" spans="29:32" x14ac:dyDescent="0.25">
      <c r="AC3805" s="113"/>
      <c r="AD3805" s="114"/>
      <c r="AF3805" s="115"/>
    </row>
    <row r="3806" spans="29:32" x14ac:dyDescent="0.25">
      <c r="AC3806" s="113"/>
      <c r="AD3806" s="114"/>
      <c r="AF3806" s="115"/>
    </row>
    <row r="3807" spans="29:32" x14ac:dyDescent="0.25">
      <c r="AC3807" s="113"/>
      <c r="AD3807" s="114"/>
      <c r="AF3807" s="115"/>
    </row>
    <row r="3808" spans="29:32" x14ac:dyDescent="0.25">
      <c r="AC3808" s="113"/>
      <c r="AD3808" s="114"/>
      <c r="AF3808" s="115"/>
    </row>
    <row r="3809" spans="29:32" x14ac:dyDescent="0.25">
      <c r="AC3809" s="113"/>
      <c r="AD3809" s="114"/>
      <c r="AF3809" s="115"/>
    </row>
    <row r="3810" spans="29:32" x14ac:dyDescent="0.25">
      <c r="AC3810" s="113"/>
      <c r="AD3810" s="114"/>
      <c r="AF3810" s="115"/>
    </row>
    <row r="3811" spans="29:32" x14ac:dyDescent="0.25">
      <c r="AC3811" s="113"/>
      <c r="AD3811" s="114"/>
      <c r="AF3811" s="115"/>
    </row>
    <row r="3812" spans="29:32" x14ac:dyDescent="0.25">
      <c r="AC3812" s="113"/>
      <c r="AD3812" s="114"/>
      <c r="AF3812" s="115"/>
    </row>
    <row r="3813" spans="29:32" x14ac:dyDescent="0.25">
      <c r="AC3813" s="113"/>
      <c r="AD3813" s="114"/>
      <c r="AF3813" s="115"/>
    </row>
    <row r="3814" spans="29:32" x14ac:dyDescent="0.25">
      <c r="AC3814" s="113"/>
      <c r="AD3814" s="114"/>
      <c r="AF3814" s="115"/>
    </row>
    <row r="3815" spans="29:32" x14ac:dyDescent="0.25">
      <c r="AC3815" s="113"/>
      <c r="AD3815" s="114"/>
      <c r="AF3815" s="115"/>
    </row>
    <row r="3816" spans="29:32" x14ac:dyDescent="0.25">
      <c r="AC3816" s="113"/>
      <c r="AD3816" s="114"/>
      <c r="AF3816" s="115"/>
    </row>
    <row r="3817" spans="29:32" x14ac:dyDescent="0.25">
      <c r="AC3817" s="113"/>
      <c r="AD3817" s="114"/>
      <c r="AF3817" s="115"/>
    </row>
    <row r="3818" spans="29:32" x14ac:dyDescent="0.25">
      <c r="AC3818" s="113"/>
      <c r="AD3818" s="114"/>
      <c r="AF3818" s="115"/>
    </row>
    <row r="3819" spans="29:32" x14ac:dyDescent="0.25">
      <c r="AC3819" s="113"/>
      <c r="AD3819" s="114"/>
      <c r="AF3819" s="115"/>
    </row>
    <row r="3820" spans="29:32" x14ac:dyDescent="0.25">
      <c r="AC3820" s="113"/>
      <c r="AD3820" s="114"/>
      <c r="AF3820" s="115"/>
    </row>
    <row r="3821" spans="29:32" x14ac:dyDescent="0.25">
      <c r="AC3821" s="113"/>
      <c r="AD3821" s="114"/>
      <c r="AF3821" s="115"/>
    </row>
    <row r="3822" spans="29:32" x14ac:dyDescent="0.25">
      <c r="AC3822" s="113"/>
      <c r="AD3822" s="114"/>
      <c r="AF3822" s="115"/>
    </row>
    <row r="3823" spans="29:32" x14ac:dyDescent="0.25">
      <c r="AC3823" s="113"/>
      <c r="AD3823" s="114"/>
      <c r="AF3823" s="115"/>
    </row>
    <row r="3824" spans="29:32" x14ac:dyDescent="0.25">
      <c r="AC3824" s="113"/>
      <c r="AD3824" s="114"/>
      <c r="AF3824" s="115"/>
    </row>
    <row r="3825" spans="29:32" x14ac:dyDescent="0.25">
      <c r="AC3825" s="113"/>
      <c r="AD3825" s="114"/>
      <c r="AF3825" s="115"/>
    </row>
    <row r="3826" spans="29:32" x14ac:dyDescent="0.25">
      <c r="AC3826" s="113"/>
      <c r="AD3826" s="114"/>
      <c r="AF3826" s="115"/>
    </row>
    <row r="3827" spans="29:32" x14ac:dyDescent="0.25">
      <c r="AC3827" s="113"/>
      <c r="AD3827" s="114"/>
      <c r="AF3827" s="115"/>
    </row>
    <row r="3828" spans="29:32" x14ac:dyDescent="0.25">
      <c r="AC3828" s="113"/>
      <c r="AD3828" s="114"/>
      <c r="AF3828" s="115"/>
    </row>
    <row r="3829" spans="29:32" x14ac:dyDescent="0.25">
      <c r="AC3829" s="113"/>
      <c r="AD3829" s="114"/>
      <c r="AF3829" s="115"/>
    </row>
    <row r="3830" spans="29:32" x14ac:dyDescent="0.25">
      <c r="AC3830" s="113"/>
      <c r="AD3830" s="114"/>
      <c r="AF3830" s="115"/>
    </row>
    <row r="3831" spans="29:32" x14ac:dyDescent="0.25">
      <c r="AC3831" s="113"/>
      <c r="AD3831" s="114"/>
      <c r="AF3831" s="115"/>
    </row>
    <row r="3832" spans="29:32" x14ac:dyDescent="0.25">
      <c r="AC3832" s="113"/>
      <c r="AD3832" s="114"/>
      <c r="AF3832" s="115"/>
    </row>
    <row r="3833" spans="29:32" x14ac:dyDescent="0.25">
      <c r="AC3833" s="113"/>
      <c r="AD3833" s="114"/>
      <c r="AF3833" s="115"/>
    </row>
    <row r="3834" spans="29:32" x14ac:dyDescent="0.25">
      <c r="AC3834" s="113"/>
      <c r="AD3834" s="114"/>
      <c r="AF3834" s="115"/>
    </row>
    <row r="3835" spans="29:32" x14ac:dyDescent="0.25">
      <c r="AC3835" s="113"/>
      <c r="AD3835" s="114"/>
      <c r="AF3835" s="115"/>
    </row>
    <row r="3836" spans="29:32" x14ac:dyDescent="0.25">
      <c r="AC3836" s="113"/>
      <c r="AD3836" s="114"/>
      <c r="AF3836" s="115"/>
    </row>
    <row r="3837" spans="29:32" x14ac:dyDescent="0.25">
      <c r="AC3837" s="113"/>
      <c r="AD3837" s="114"/>
      <c r="AF3837" s="115"/>
    </row>
    <row r="3838" spans="29:32" x14ac:dyDescent="0.25">
      <c r="AC3838" s="113"/>
      <c r="AD3838" s="114"/>
      <c r="AF3838" s="115"/>
    </row>
    <row r="3839" spans="29:32" x14ac:dyDescent="0.25">
      <c r="AC3839" s="113"/>
      <c r="AD3839" s="114"/>
      <c r="AF3839" s="115"/>
    </row>
    <row r="3840" spans="29:32" x14ac:dyDescent="0.25">
      <c r="AC3840" s="113"/>
      <c r="AD3840" s="114"/>
      <c r="AF3840" s="115"/>
    </row>
    <row r="3841" spans="29:32" x14ac:dyDescent="0.25">
      <c r="AC3841" s="113"/>
      <c r="AD3841" s="114"/>
      <c r="AF3841" s="115"/>
    </row>
    <row r="3842" spans="29:32" x14ac:dyDescent="0.25">
      <c r="AC3842" s="113"/>
      <c r="AD3842" s="114"/>
      <c r="AF3842" s="115"/>
    </row>
    <row r="3843" spans="29:32" x14ac:dyDescent="0.25">
      <c r="AC3843" s="113"/>
      <c r="AD3843" s="114"/>
      <c r="AF3843" s="115"/>
    </row>
    <row r="3844" spans="29:32" x14ac:dyDescent="0.25">
      <c r="AC3844" s="113"/>
      <c r="AD3844" s="114"/>
      <c r="AF3844" s="115"/>
    </row>
    <row r="3845" spans="29:32" x14ac:dyDescent="0.25">
      <c r="AC3845" s="113"/>
      <c r="AD3845" s="114"/>
      <c r="AF3845" s="115"/>
    </row>
    <row r="3846" spans="29:32" x14ac:dyDescent="0.25">
      <c r="AC3846" s="113"/>
      <c r="AD3846" s="114"/>
      <c r="AF3846" s="115"/>
    </row>
    <row r="3847" spans="29:32" x14ac:dyDescent="0.25">
      <c r="AC3847" s="113"/>
      <c r="AD3847" s="114"/>
      <c r="AF3847" s="115"/>
    </row>
    <row r="3848" spans="29:32" x14ac:dyDescent="0.25">
      <c r="AC3848" s="113"/>
      <c r="AD3848" s="114"/>
      <c r="AF3848" s="115"/>
    </row>
    <row r="3849" spans="29:32" x14ac:dyDescent="0.25">
      <c r="AC3849" s="113"/>
      <c r="AD3849" s="114"/>
      <c r="AF3849" s="115"/>
    </row>
    <row r="3850" spans="29:32" x14ac:dyDescent="0.25">
      <c r="AC3850" s="113"/>
      <c r="AD3850" s="114"/>
      <c r="AF3850" s="115"/>
    </row>
    <row r="3851" spans="29:32" x14ac:dyDescent="0.25">
      <c r="AC3851" s="113"/>
      <c r="AD3851" s="114"/>
      <c r="AF3851" s="115"/>
    </row>
    <row r="3852" spans="29:32" x14ac:dyDescent="0.25">
      <c r="AC3852" s="113"/>
      <c r="AD3852" s="114"/>
      <c r="AF3852" s="115"/>
    </row>
    <row r="3853" spans="29:32" x14ac:dyDescent="0.25">
      <c r="AC3853" s="113"/>
      <c r="AD3853" s="114"/>
      <c r="AF3853" s="115"/>
    </row>
    <row r="3854" spans="29:32" x14ac:dyDescent="0.25">
      <c r="AC3854" s="113"/>
      <c r="AD3854" s="114"/>
      <c r="AF3854" s="115"/>
    </row>
    <row r="3855" spans="29:32" x14ac:dyDescent="0.25">
      <c r="AC3855" s="113"/>
      <c r="AD3855" s="114"/>
      <c r="AF3855" s="115"/>
    </row>
    <row r="3856" spans="29:32" x14ac:dyDescent="0.25">
      <c r="AC3856" s="113"/>
      <c r="AD3856" s="114"/>
      <c r="AF3856" s="115"/>
    </row>
    <row r="3857" spans="29:32" x14ac:dyDescent="0.25">
      <c r="AC3857" s="113"/>
      <c r="AD3857" s="114"/>
      <c r="AF3857" s="115"/>
    </row>
    <row r="3858" spans="29:32" x14ac:dyDescent="0.25">
      <c r="AC3858" s="113"/>
      <c r="AD3858" s="114"/>
      <c r="AF3858" s="115"/>
    </row>
    <row r="3859" spans="29:32" x14ac:dyDescent="0.25">
      <c r="AC3859" s="113"/>
      <c r="AD3859" s="114"/>
      <c r="AF3859" s="115"/>
    </row>
    <row r="3860" spans="29:32" x14ac:dyDescent="0.25">
      <c r="AC3860" s="113"/>
      <c r="AD3860" s="114"/>
      <c r="AF3860" s="115"/>
    </row>
    <row r="3861" spans="29:32" x14ac:dyDescent="0.25">
      <c r="AC3861" s="113"/>
      <c r="AD3861" s="114"/>
      <c r="AF3861" s="115"/>
    </row>
    <row r="3862" spans="29:32" x14ac:dyDescent="0.25">
      <c r="AC3862" s="113"/>
      <c r="AD3862" s="114"/>
      <c r="AF3862" s="115"/>
    </row>
    <row r="3863" spans="29:32" x14ac:dyDescent="0.25">
      <c r="AC3863" s="113"/>
      <c r="AD3863" s="114"/>
      <c r="AF3863" s="115"/>
    </row>
    <row r="3864" spans="29:32" x14ac:dyDescent="0.25">
      <c r="AC3864" s="113"/>
      <c r="AD3864" s="114"/>
      <c r="AF3864" s="115"/>
    </row>
    <row r="3865" spans="29:32" x14ac:dyDescent="0.25">
      <c r="AC3865" s="113"/>
      <c r="AD3865" s="114"/>
      <c r="AF3865" s="115"/>
    </row>
    <row r="3866" spans="29:32" x14ac:dyDescent="0.25">
      <c r="AC3866" s="113"/>
      <c r="AD3866" s="114"/>
      <c r="AF3866" s="115"/>
    </row>
    <row r="3867" spans="29:32" x14ac:dyDescent="0.25">
      <c r="AC3867" s="113"/>
      <c r="AD3867" s="114"/>
      <c r="AF3867" s="115"/>
    </row>
    <row r="3868" spans="29:32" x14ac:dyDescent="0.25">
      <c r="AC3868" s="113"/>
      <c r="AD3868" s="114"/>
      <c r="AF3868" s="115"/>
    </row>
    <row r="3869" spans="29:32" x14ac:dyDescent="0.25">
      <c r="AC3869" s="113"/>
      <c r="AD3869" s="114"/>
      <c r="AF3869" s="115"/>
    </row>
    <row r="3870" spans="29:32" x14ac:dyDescent="0.25">
      <c r="AC3870" s="113"/>
      <c r="AD3870" s="114"/>
      <c r="AF3870" s="115"/>
    </row>
    <row r="3871" spans="29:32" x14ac:dyDescent="0.25">
      <c r="AC3871" s="113"/>
      <c r="AD3871" s="114"/>
      <c r="AF3871" s="115"/>
    </row>
    <row r="3872" spans="29:32" x14ac:dyDescent="0.25">
      <c r="AC3872" s="113"/>
      <c r="AD3872" s="114"/>
      <c r="AF3872" s="115"/>
    </row>
    <row r="3873" spans="29:32" x14ac:dyDescent="0.25">
      <c r="AC3873" s="113"/>
      <c r="AD3873" s="114"/>
      <c r="AF3873" s="115"/>
    </row>
    <row r="3874" spans="29:32" x14ac:dyDescent="0.25">
      <c r="AC3874" s="113"/>
      <c r="AD3874" s="114"/>
      <c r="AF3874" s="115"/>
    </row>
    <row r="3875" spans="29:32" x14ac:dyDescent="0.25">
      <c r="AC3875" s="113"/>
      <c r="AD3875" s="114"/>
      <c r="AF3875" s="115"/>
    </row>
    <row r="3876" spans="29:32" x14ac:dyDescent="0.25">
      <c r="AC3876" s="113"/>
      <c r="AD3876" s="114"/>
      <c r="AF3876" s="115"/>
    </row>
    <row r="3877" spans="29:32" x14ac:dyDescent="0.25">
      <c r="AC3877" s="113"/>
      <c r="AD3877" s="114"/>
      <c r="AF3877" s="115"/>
    </row>
    <row r="3878" spans="29:32" x14ac:dyDescent="0.25">
      <c r="AC3878" s="113"/>
      <c r="AD3878" s="114"/>
      <c r="AF3878" s="115"/>
    </row>
    <row r="3879" spans="29:32" x14ac:dyDescent="0.25">
      <c r="AC3879" s="113"/>
      <c r="AD3879" s="114"/>
      <c r="AF3879" s="115"/>
    </row>
    <row r="3880" spans="29:32" x14ac:dyDescent="0.25">
      <c r="AC3880" s="113"/>
      <c r="AD3880" s="114"/>
      <c r="AF3880" s="115"/>
    </row>
    <row r="3881" spans="29:32" x14ac:dyDescent="0.25">
      <c r="AC3881" s="113"/>
      <c r="AD3881" s="114"/>
      <c r="AF3881" s="115"/>
    </row>
    <row r="3882" spans="29:32" x14ac:dyDescent="0.25">
      <c r="AC3882" s="113"/>
      <c r="AD3882" s="114"/>
      <c r="AF3882" s="115"/>
    </row>
    <row r="3883" spans="29:32" x14ac:dyDescent="0.25">
      <c r="AC3883" s="113"/>
      <c r="AD3883" s="114"/>
      <c r="AF3883" s="115"/>
    </row>
    <row r="3884" spans="29:32" x14ac:dyDescent="0.25">
      <c r="AC3884" s="113"/>
      <c r="AD3884" s="114"/>
      <c r="AF3884" s="115"/>
    </row>
    <row r="3885" spans="29:32" x14ac:dyDescent="0.25">
      <c r="AC3885" s="113"/>
      <c r="AD3885" s="114"/>
      <c r="AF3885" s="115"/>
    </row>
    <row r="3886" spans="29:32" x14ac:dyDescent="0.25">
      <c r="AC3886" s="113"/>
      <c r="AD3886" s="114"/>
      <c r="AF3886" s="115"/>
    </row>
    <row r="3887" spans="29:32" x14ac:dyDescent="0.25">
      <c r="AC3887" s="113"/>
      <c r="AD3887" s="114"/>
      <c r="AF3887" s="115"/>
    </row>
    <row r="3888" spans="29:32" x14ac:dyDescent="0.25">
      <c r="AC3888" s="113"/>
      <c r="AD3888" s="114"/>
      <c r="AF3888" s="115"/>
    </row>
    <row r="3889" spans="29:32" x14ac:dyDescent="0.25">
      <c r="AC3889" s="113"/>
      <c r="AD3889" s="114"/>
      <c r="AF3889" s="115"/>
    </row>
    <row r="3890" spans="29:32" x14ac:dyDescent="0.25">
      <c r="AC3890" s="113"/>
      <c r="AD3890" s="114"/>
      <c r="AF3890" s="115"/>
    </row>
    <row r="3891" spans="29:32" x14ac:dyDescent="0.25">
      <c r="AC3891" s="113"/>
      <c r="AD3891" s="114"/>
      <c r="AF3891" s="115"/>
    </row>
    <row r="3892" spans="29:32" x14ac:dyDescent="0.25">
      <c r="AC3892" s="113"/>
      <c r="AD3892" s="114"/>
      <c r="AF3892" s="115"/>
    </row>
    <row r="3893" spans="29:32" x14ac:dyDescent="0.25">
      <c r="AC3893" s="113"/>
      <c r="AD3893" s="114"/>
      <c r="AF3893" s="115"/>
    </row>
    <row r="3894" spans="29:32" x14ac:dyDescent="0.25">
      <c r="AC3894" s="113"/>
      <c r="AD3894" s="114"/>
      <c r="AF3894" s="115"/>
    </row>
    <row r="3895" spans="29:32" x14ac:dyDescent="0.25">
      <c r="AC3895" s="113"/>
      <c r="AD3895" s="114"/>
      <c r="AF3895" s="115"/>
    </row>
    <row r="3896" spans="29:32" x14ac:dyDescent="0.25">
      <c r="AC3896" s="113"/>
      <c r="AD3896" s="114"/>
      <c r="AF3896" s="115"/>
    </row>
    <row r="3897" spans="29:32" x14ac:dyDescent="0.25">
      <c r="AC3897" s="113"/>
      <c r="AD3897" s="114"/>
      <c r="AF3897" s="115"/>
    </row>
    <row r="3898" spans="29:32" x14ac:dyDescent="0.25">
      <c r="AC3898" s="113"/>
      <c r="AD3898" s="114"/>
      <c r="AF3898" s="115"/>
    </row>
    <row r="3899" spans="29:32" x14ac:dyDescent="0.25">
      <c r="AC3899" s="113"/>
      <c r="AD3899" s="114"/>
      <c r="AF3899" s="115"/>
    </row>
    <row r="3900" spans="29:32" x14ac:dyDescent="0.25">
      <c r="AC3900" s="113"/>
      <c r="AD3900" s="114"/>
      <c r="AF3900" s="115"/>
    </row>
    <row r="3901" spans="29:32" x14ac:dyDescent="0.25">
      <c r="AC3901" s="113"/>
      <c r="AD3901" s="114"/>
      <c r="AF3901" s="115"/>
    </row>
    <row r="3902" spans="29:32" x14ac:dyDescent="0.25">
      <c r="AC3902" s="113"/>
      <c r="AD3902" s="114"/>
      <c r="AF3902" s="115"/>
    </row>
    <row r="3903" spans="29:32" x14ac:dyDescent="0.25">
      <c r="AC3903" s="113"/>
      <c r="AD3903" s="114"/>
      <c r="AF3903" s="115"/>
    </row>
    <row r="3904" spans="29:32" x14ac:dyDescent="0.25">
      <c r="AC3904" s="113"/>
      <c r="AD3904" s="114"/>
      <c r="AF3904" s="115"/>
    </row>
    <row r="3905" spans="29:32" x14ac:dyDescent="0.25">
      <c r="AC3905" s="113"/>
      <c r="AD3905" s="114"/>
      <c r="AF3905" s="115"/>
    </row>
    <row r="3906" spans="29:32" x14ac:dyDescent="0.25">
      <c r="AC3906" s="113"/>
      <c r="AD3906" s="114"/>
      <c r="AF3906" s="115"/>
    </row>
    <row r="3907" spans="29:32" x14ac:dyDescent="0.25">
      <c r="AC3907" s="113"/>
      <c r="AD3907" s="114"/>
      <c r="AF3907" s="115"/>
    </row>
    <row r="3908" spans="29:32" x14ac:dyDescent="0.25">
      <c r="AC3908" s="113"/>
      <c r="AD3908" s="114"/>
      <c r="AF3908" s="115"/>
    </row>
    <row r="3909" spans="29:32" x14ac:dyDescent="0.25">
      <c r="AC3909" s="113"/>
      <c r="AD3909" s="114"/>
      <c r="AF3909" s="115"/>
    </row>
    <row r="3910" spans="29:32" x14ac:dyDescent="0.25">
      <c r="AC3910" s="113"/>
      <c r="AD3910" s="114"/>
      <c r="AF3910" s="115"/>
    </row>
    <row r="3911" spans="29:32" x14ac:dyDescent="0.25">
      <c r="AC3911" s="113"/>
      <c r="AD3911" s="114"/>
      <c r="AF3911" s="115"/>
    </row>
    <row r="3912" spans="29:32" x14ac:dyDescent="0.25">
      <c r="AC3912" s="113"/>
      <c r="AD3912" s="114"/>
      <c r="AF3912" s="115"/>
    </row>
    <row r="3913" spans="29:32" x14ac:dyDescent="0.25">
      <c r="AC3913" s="113"/>
      <c r="AD3913" s="114"/>
      <c r="AF3913" s="115"/>
    </row>
    <row r="3914" spans="29:32" x14ac:dyDescent="0.25">
      <c r="AC3914" s="113"/>
      <c r="AD3914" s="114"/>
      <c r="AF3914" s="115"/>
    </row>
    <row r="3915" spans="29:32" x14ac:dyDescent="0.25">
      <c r="AC3915" s="113"/>
      <c r="AD3915" s="114"/>
      <c r="AF3915" s="115"/>
    </row>
    <row r="3916" spans="29:32" x14ac:dyDescent="0.25">
      <c r="AC3916" s="113"/>
      <c r="AD3916" s="114"/>
      <c r="AF3916" s="115"/>
    </row>
    <row r="3917" spans="29:32" x14ac:dyDescent="0.25">
      <c r="AC3917" s="113"/>
      <c r="AD3917" s="114"/>
      <c r="AF3917" s="115"/>
    </row>
    <row r="3918" spans="29:32" x14ac:dyDescent="0.25">
      <c r="AC3918" s="113"/>
      <c r="AD3918" s="114"/>
      <c r="AF3918" s="115"/>
    </row>
    <row r="3919" spans="29:32" x14ac:dyDescent="0.25">
      <c r="AC3919" s="113"/>
      <c r="AD3919" s="114"/>
      <c r="AF3919" s="115"/>
    </row>
    <row r="3920" spans="29:32" x14ac:dyDescent="0.25">
      <c r="AC3920" s="113"/>
      <c r="AD3920" s="114"/>
      <c r="AF3920" s="115"/>
    </row>
    <row r="3921" spans="29:32" x14ac:dyDescent="0.25">
      <c r="AC3921" s="113"/>
      <c r="AD3921" s="114"/>
      <c r="AF3921" s="115"/>
    </row>
    <row r="3922" spans="29:32" x14ac:dyDescent="0.25">
      <c r="AC3922" s="113"/>
      <c r="AD3922" s="114"/>
      <c r="AF3922" s="115"/>
    </row>
    <row r="3923" spans="29:32" x14ac:dyDescent="0.25">
      <c r="AC3923" s="113"/>
      <c r="AD3923" s="114"/>
      <c r="AF3923" s="115"/>
    </row>
    <row r="3924" spans="29:32" x14ac:dyDescent="0.25">
      <c r="AC3924" s="113"/>
      <c r="AD3924" s="114"/>
      <c r="AF3924" s="115"/>
    </row>
    <row r="3925" spans="29:32" x14ac:dyDescent="0.25">
      <c r="AC3925" s="113"/>
      <c r="AD3925" s="114"/>
      <c r="AF3925" s="115"/>
    </row>
    <row r="3926" spans="29:32" x14ac:dyDescent="0.25">
      <c r="AC3926" s="113"/>
      <c r="AD3926" s="114"/>
      <c r="AF3926" s="115"/>
    </row>
    <row r="3927" spans="29:32" x14ac:dyDescent="0.25">
      <c r="AC3927" s="113"/>
      <c r="AD3927" s="114"/>
      <c r="AF3927" s="115"/>
    </row>
    <row r="3928" spans="29:32" x14ac:dyDescent="0.25">
      <c r="AC3928" s="113"/>
      <c r="AD3928" s="114"/>
      <c r="AF3928" s="115"/>
    </row>
    <row r="3929" spans="29:32" x14ac:dyDescent="0.25">
      <c r="AC3929" s="113"/>
      <c r="AD3929" s="114"/>
      <c r="AF3929" s="115"/>
    </row>
    <row r="3930" spans="29:32" x14ac:dyDescent="0.25">
      <c r="AC3930" s="113"/>
      <c r="AD3930" s="114"/>
      <c r="AF3930" s="115"/>
    </row>
    <row r="3931" spans="29:32" x14ac:dyDescent="0.25">
      <c r="AC3931" s="113"/>
      <c r="AD3931" s="114"/>
      <c r="AF3931" s="115"/>
    </row>
    <row r="3932" spans="29:32" x14ac:dyDescent="0.25">
      <c r="AC3932" s="113"/>
      <c r="AD3932" s="114"/>
      <c r="AF3932" s="115"/>
    </row>
    <row r="3933" spans="29:32" x14ac:dyDescent="0.25">
      <c r="AC3933" s="113"/>
      <c r="AD3933" s="114"/>
      <c r="AF3933" s="115"/>
    </row>
    <row r="3934" spans="29:32" x14ac:dyDescent="0.25">
      <c r="AC3934" s="113"/>
      <c r="AD3934" s="114"/>
      <c r="AF3934" s="115"/>
    </row>
    <row r="3935" spans="29:32" x14ac:dyDescent="0.25">
      <c r="AC3935" s="113"/>
      <c r="AD3935" s="114"/>
      <c r="AF3935" s="115"/>
    </row>
    <row r="3936" spans="29:32" x14ac:dyDescent="0.25">
      <c r="AC3936" s="113"/>
      <c r="AD3936" s="114"/>
      <c r="AF3936" s="115"/>
    </row>
    <row r="3937" spans="29:32" x14ac:dyDescent="0.25">
      <c r="AC3937" s="113"/>
      <c r="AD3937" s="114"/>
      <c r="AF3937" s="115"/>
    </row>
    <row r="3938" spans="29:32" x14ac:dyDescent="0.25">
      <c r="AC3938" s="113"/>
      <c r="AD3938" s="114"/>
      <c r="AF3938" s="115"/>
    </row>
    <row r="3939" spans="29:32" x14ac:dyDescent="0.25">
      <c r="AC3939" s="113"/>
      <c r="AD3939" s="114"/>
      <c r="AF3939" s="115"/>
    </row>
    <row r="3940" spans="29:32" x14ac:dyDescent="0.25">
      <c r="AC3940" s="113"/>
      <c r="AD3940" s="114"/>
      <c r="AF3940" s="115"/>
    </row>
    <row r="3941" spans="29:32" x14ac:dyDescent="0.25">
      <c r="AC3941" s="113"/>
      <c r="AD3941" s="114"/>
      <c r="AF3941" s="115"/>
    </row>
    <row r="3942" spans="29:32" x14ac:dyDescent="0.25">
      <c r="AC3942" s="113"/>
      <c r="AD3942" s="114"/>
      <c r="AF3942" s="115"/>
    </row>
    <row r="3943" spans="29:32" x14ac:dyDescent="0.25">
      <c r="AC3943" s="113"/>
      <c r="AD3943" s="114"/>
      <c r="AF3943" s="115"/>
    </row>
    <row r="3944" spans="29:32" x14ac:dyDescent="0.25">
      <c r="AC3944" s="113"/>
      <c r="AD3944" s="114"/>
      <c r="AF3944" s="115"/>
    </row>
    <row r="3945" spans="29:32" x14ac:dyDescent="0.25">
      <c r="AC3945" s="113"/>
      <c r="AD3945" s="114"/>
      <c r="AF3945" s="115"/>
    </row>
    <row r="3946" spans="29:32" x14ac:dyDescent="0.25">
      <c r="AC3946" s="113"/>
      <c r="AD3946" s="114"/>
      <c r="AF3946" s="115"/>
    </row>
    <row r="3947" spans="29:32" x14ac:dyDescent="0.25">
      <c r="AC3947" s="113"/>
      <c r="AD3947" s="114"/>
      <c r="AF3947" s="115"/>
    </row>
    <row r="3948" spans="29:32" x14ac:dyDescent="0.25">
      <c r="AC3948" s="113"/>
      <c r="AD3948" s="114"/>
      <c r="AF3948" s="115"/>
    </row>
    <row r="3949" spans="29:32" x14ac:dyDescent="0.25">
      <c r="AC3949" s="113"/>
      <c r="AD3949" s="114"/>
      <c r="AF3949" s="115"/>
    </row>
    <row r="3950" spans="29:32" x14ac:dyDescent="0.25">
      <c r="AC3950" s="113"/>
      <c r="AD3950" s="114"/>
      <c r="AF3950" s="115"/>
    </row>
    <row r="3951" spans="29:32" x14ac:dyDescent="0.25">
      <c r="AC3951" s="113"/>
      <c r="AD3951" s="114"/>
      <c r="AF3951" s="115"/>
    </row>
    <row r="3952" spans="29:32" x14ac:dyDescent="0.25">
      <c r="AC3952" s="113"/>
      <c r="AD3952" s="114"/>
      <c r="AF3952" s="115"/>
    </row>
    <row r="3953" spans="29:32" x14ac:dyDescent="0.25">
      <c r="AC3953" s="113"/>
      <c r="AD3953" s="114"/>
      <c r="AF3953" s="115"/>
    </row>
    <row r="3954" spans="29:32" x14ac:dyDescent="0.25">
      <c r="AC3954" s="113"/>
      <c r="AD3954" s="114"/>
      <c r="AF3954" s="115"/>
    </row>
    <row r="3955" spans="29:32" x14ac:dyDescent="0.25">
      <c r="AC3955" s="113"/>
      <c r="AD3955" s="114"/>
      <c r="AF3955" s="115"/>
    </row>
    <row r="3956" spans="29:32" x14ac:dyDescent="0.25">
      <c r="AC3956" s="113"/>
      <c r="AD3956" s="114"/>
      <c r="AF3956" s="115"/>
    </row>
    <row r="3957" spans="29:32" x14ac:dyDescent="0.25">
      <c r="AC3957" s="113"/>
      <c r="AD3957" s="114"/>
      <c r="AF3957" s="115"/>
    </row>
    <row r="3958" spans="29:32" x14ac:dyDescent="0.25">
      <c r="AC3958" s="113"/>
      <c r="AD3958" s="114"/>
      <c r="AF3958" s="115"/>
    </row>
    <row r="3959" spans="29:32" x14ac:dyDescent="0.25">
      <c r="AC3959" s="113"/>
      <c r="AD3959" s="114"/>
      <c r="AF3959" s="115"/>
    </row>
    <row r="3960" spans="29:32" x14ac:dyDescent="0.25">
      <c r="AC3960" s="113"/>
      <c r="AD3960" s="114"/>
      <c r="AF3960" s="115"/>
    </row>
    <row r="3961" spans="29:32" x14ac:dyDescent="0.25">
      <c r="AC3961" s="113"/>
      <c r="AD3961" s="114"/>
      <c r="AF3961" s="115"/>
    </row>
    <row r="3962" spans="29:32" x14ac:dyDescent="0.25">
      <c r="AC3962" s="113"/>
      <c r="AD3962" s="114"/>
      <c r="AF3962" s="115"/>
    </row>
    <row r="3963" spans="29:32" x14ac:dyDescent="0.25">
      <c r="AC3963" s="113"/>
      <c r="AD3963" s="114"/>
      <c r="AF3963" s="115"/>
    </row>
    <row r="3964" spans="29:32" x14ac:dyDescent="0.25">
      <c r="AC3964" s="113"/>
      <c r="AD3964" s="114"/>
      <c r="AF3964" s="115"/>
    </row>
    <row r="3965" spans="29:32" x14ac:dyDescent="0.25">
      <c r="AC3965" s="113"/>
      <c r="AD3965" s="114"/>
      <c r="AF3965" s="115"/>
    </row>
    <row r="3966" spans="29:32" x14ac:dyDescent="0.25">
      <c r="AC3966" s="113"/>
      <c r="AD3966" s="114"/>
      <c r="AF3966" s="115"/>
    </row>
    <row r="3967" spans="29:32" x14ac:dyDescent="0.25">
      <c r="AC3967" s="113"/>
      <c r="AD3967" s="114"/>
      <c r="AF3967" s="115"/>
    </row>
    <row r="3968" spans="29:32" x14ac:dyDescent="0.25">
      <c r="AC3968" s="113"/>
      <c r="AD3968" s="114"/>
      <c r="AF3968" s="115"/>
    </row>
    <row r="3969" spans="29:32" x14ac:dyDescent="0.25">
      <c r="AC3969" s="113"/>
      <c r="AD3969" s="114"/>
      <c r="AF3969" s="115"/>
    </row>
    <row r="3970" spans="29:32" x14ac:dyDescent="0.25">
      <c r="AC3970" s="113"/>
      <c r="AD3970" s="114"/>
      <c r="AF3970" s="115"/>
    </row>
    <row r="3971" spans="29:32" x14ac:dyDescent="0.25">
      <c r="AC3971" s="113"/>
      <c r="AD3971" s="114"/>
      <c r="AF3971" s="115"/>
    </row>
    <row r="3972" spans="29:32" x14ac:dyDescent="0.25">
      <c r="AC3972" s="113"/>
      <c r="AD3972" s="114"/>
      <c r="AF3972" s="115"/>
    </row>
    <row r="3973" spans="29:32" x14ac:dyDescent="0.25">
      <c r="AC3973" s="113"/>
      <c r="AD3973" s="114"/>
      <c r="AF3973" s="115"/>
    </row>
    <row r="3974" spans="29:32" x14ac:dyDescent="0.25">
      <c r="AC3974" s="113"/>
      <c r="AD3974" s="114"/>
      <c r="AF3974" s="115"/>
    </row>
    <row r="3975" spans="29:32" x14ac:dyDescent="0.25">
      <c r="AC3975" s="113"/>
      <c r="AD3975" s="114"/>
      <c r="AF3975" s="115"/>
    </row>
    <row r="3976" spans="29:32" x14ac:dyDescent="0.25">
      <c r="AC3976" s="113"/>
      <c r="AD3976" s="114"/>
      <c r="AF3976" s="115"/>
    </row>
    <row r="3977" spans="29:32" x14ac:dyDescent="0.25">
      <c r="AC3977" s="113"/>
      <c r="AD3977" s="114"/>
      <c r="AF3977" s="115"/>
    </row>
    <row r="3978" spans="29:32" x14ac:dyDescent="0.25">
      <c r="AC3978" s="113"/>
      <c r="AD3978" s="114"/>
      <c r="AF3978" s="115"/>
    </row>
    <row r="3979" spans="29:32" x14ac:dyDescent="0.25">
      <c r="AC3979" s="113"/>
      <c r="AD3979" s="114"/>
      <c r="AF3979" s="115"/>
    </row>
    <row r="3980" spans="29:32" x14ac:dyDescent="0.25">
      <c r="AC3980" s="113"/>
      <c r="AD3980" s="114"/>
      <c r="AF3980" s="115"/>
    </row>
    <row r="3981" spans="29:32" x14ac:dyDescent="0.25">
      <c r="AC3981" s="113"/>
      <c r="AD3981" s="114"/>
      <c r="AF3981" s="115"/>
    </row>
    <row r="3982" spans="29:32" x14ac:dyDescent="0.25">
      <c r="AC3982" s="113"/>
      <c r="AD3982" s="114"/>
      <c r="AF3982" s="115"/>
    </row>
    <row r="3983" spans="29:32" x14ac:dyDescent="0.25">
      <c r="AC3983" s="113"/>
      <c r="AD3983" s="114"/>
      <c r="AF3983" s="115"/>
    </row>
    <row r="3984" spans="29:32" x14ac:dyDescent="0.25">
      <c r="AC3984" s="113"/>
      <c r="AD3984" s="114"/>
      <c r="AF3984" s="115"/>
    </row>
    <row r="3985" spans="29:32" x14ac:dyDescent="0.25">
      <c r="AC3985" s="113"/>
      <c r="AD3985" s="114"/>
      <c r="AF3985" s="115"/>
    </row>
    <row r="3986" spans="29:32" x14ac:dyDescent="0.25">
      <c r="AC3986" s="113"/>
      <c r="AD3986" s="114"/>
      <c r="AF3986" s="115"/>
    </row>
    <row r="3987" spans="29:32" x14ac:dyDescent="0.25">
      <c r="AC3987" s="113"/>
      <c r="AD3987" s="114"/>
      <c r="AF3987" s="115"/>
    </row>
    <row r="3988" spans="29:32" x14ac:dyDescent="0.25">
      <c r="AC3988" s="113"/>
      <c r="AD3988" s="114"/>
      <c r="AF3988" s="115"/>
    </row>
    <row r="3989" spans="29:32" x14ac:dyDescent="0.25">
      <c r="AC3989" s="113"/>
      <c r="AD3989" s="114"/>
      <c r="AF3989" s="115"/>
    </row>
    <row r="3990" spans="29:32" x14ac:dyDescent="0.25">
      <c r="AC3990" s="113"/>
      <c r="AD3990" s="114"/>
      <c r="AF3990" s="115"/>
    </row>
    <row r="3991" spans="29:32" x14ac:dyDescent="0.25">
      <c r="AC3991" s="113"/>
      <c r="AD3991" s="114"/>
      <c r="AF3991" s="115"/>
    </row>
    <row r="3992" spans="29:32" x14ac:dyDescent="0.25">
      <c r="AC3992" s="113"/>
      <c r="AD3992" s="114"/>
      <c r="AF3992" s="115"/>
    </row>
    <row r="3993" spans="29:32" x14ac:dyDescent="0.25">
      <c r="AC3993" s="113"/>
      <c r="AD3993" s="114"/>
      <c r="AF3993" s="115"/>
    </row>
    <row r="3994" spans="29:32" x14ac:dyDescent="0.25">
      <c r="AC3994" s="113"/>
      <c r="AD3994" s="114"/>
      <c r="AF3994" s="115"/>
    </row>
    <row r="3995" spans="29:32" x14ac:dyDescent="0.25">
      <c r="AC3995" s="113"/>
      <c r="AD3995" s="114"/>
      <c r="AF3995" s="115"/>
    </row>
    <row r="3996" spans="29:32" x14ac:dyDescent="0.25">
      <c r="AC3996" s="113"/>
      <c r="AD3996" s="114"/>
      <c r="AF3996" s="115"/>
    </row>
    <row r="3997" spans="29:32" x14ac:dyDescent="0.25">
      <c r="AC3997" s="113"/>
      <c r="AD3997" s="114"/>
      <c r="AF3997" s="115"/>
    </row>
    <row r="3998" spans="29:32" x14ac:dyDescent="0.25">
      <c r="AC3998" s="113"/>
      <c r="AD3998" s="114"/>
      <c r="AF3998" s="115"/>
    </row>
    <row r="3999" spans="29:32" x14ac:dyDescent="0.25">
      <c r="AC3999" s="113"/>
      <c r="AD3999" s="114"/>
      <c r="AF3999" s="115"/>
    </row>
    <row r="4000" spans="29:32" x14ac:dyDescent="0.25">
      <c r="AC4000" s="113"/>
      <c r="AD4000" s="114"/>
      <c r="AF4000" s="115"/>
    </row>
    <row r="4001" spans="29:32" x14ac:dyDescent="0.25">
      <c r="AC4001" s="113"/>
      <c r="AD4001" s="114"/>
      <c r="AF4001" s="115"/>
    </row>
    <row r="4002" spans="29:32" x14ac:dyDescent="0.25">
      <c r="AC4002" s="113"/>
      <c r="AD4002" s="114"/>
      <c r="AF4002" s="115"/>
    </row>
    <row r="4003" spans="29:32" x14ac:dyDescent="0.25">
      <c r="AC4003" s="113"/>
      <c r="AD4003" s="114"/>
      <c r="AF4003" s="115"/>
    </row>
    <row r="4004" spans="29:32" x14ac:dyDescent="0.25">
      <c r="AC4004" s="113"/>
      <c r="AD4004" s="114"/>
      <c r="AF4004" s="115"/>
    </row>
    <row r="4005" spans="29:32" x14ac:dyDescent="0.25">
      <c r="AC4005" s="113"/>
      <c r="AD4005" s="114"/>
      <c r="AF4005" s="115"/>
    </row>
    <row r="4006" spans="29:32" x14ac:dyDescent="0.25">
      <c r="AC4006" s="113"/>
      <c r="AD4006" s="114"/>
      <c r="AF4006" s="115"/>
    </row>
    <row r="4007" spans="29:32" x14ac:dyDescent="0.25">
      <c r="AC4007" s="113"/>
      <c r="AD4007" s="114"/>
      <c r="AF4007" s="115"/>
    </row>
    <row r="4008" spans="29:32" x14ac:dyDescent="0.25">
      <c r="AC4008" s="113"/>
      <c r="AD4008" s="114"/>
      <c r="AF4008" s="115"/>
    </row>
    <row r="4009" spans="29:32" x14ac:dyDescent="0.25">
      <c r="AC4009" s="113"/>
      <c r="AD4009" s="114"/>
      <c r="AF4009" s="115"/>
    </row>
    <row r="4010" spans="29:32" x14ac:dyDescent="0.25">
      <c r="AC4010" s="113"/>
      <c r="AD4010" s="114"/>
      <c r="AF4010" s="115"/>
    </row>
    <row r="4011" spans="29:32" x14ac:dyDescent="0.25">
      <c r="AC4011" s="113"/>
      <c r="AD4011" s="114"/>
      <c r="AF4011" s="115"/>
    </row>
    <row r="4012" spans="29:32" x14ac:dyDescent="0.25">
      <c r="AC4012" s="113"/>
      <c r="AD4012" s="114"/>
      <c r="AF4012" s="115"/>
    </row>
    <row r="4013" spans="29:32" x14ac:dyDescent="0.25">
      <c r="AC4013" s="113"/>
      <c r="AD4013" s="114"/>
      <c r="AF4013" s="115"/>
    </row>
    <row r="4014" spans="29:32" x14ac:dyDescent="0.25">
      <c r="AC4014" s="113"/>
      <c r="AD4014" s="114"/>
      <c r="AF4014" s="115"/>
    </row>
    <row r="4015" spans="29:32" x14ac:dyDescent="0.25">
      <c r="AC4015" s="113"/>
      <c r="AD4015" s="114"/>
      <c r="AF4015" s="115"/>
    </row>
    <row r="4016" spans="29:32" x14ac:dyDescent="0.25">
      <c r="AC4016" s="113"/>
      <c r="AD4016" s="114"/>
      <c r="AF4016" s="115"/>
    </row>
    <row r="4017" spans="29:32" x14ac:dyDescent="0.25">
      <c r="AC4017" s="113"/>
      <c r="AD4017" s="114"/>
      <c r="AF4017" s="115"/>
    </row>
    <row r="4018" spans="29:32" x14ac:dyDescent="0.25">
      <c r="AC4018" s="113"/>
      <c r="AD4018" s="114"/>
      <c r="AF4018" s="115"/>
    </row>
    <row r="4019" spans="29:32" x14ac:dyDescent="0.25">
      <c r="AC4019" s="113"/>
      <c r="AD4019" s="114"/>
      <c r="AF4019" s="115"/>
    </row>
    <row r="4020" spans="29:32" x14ac:dyDescent="0.25">
      <c r="AC4020" s="113"/>
      <c r="AD4020" s="114"/>
      <c r="AF4020" s="115"/>
    </row>
    <row r="4021" spans="29:32" x14ac:dyDescent="0.25">
      <c r="AC4021" s="113"/>
      <c r="AD4021" s="114"/>
      <c r="AF4021" s="115"/>
    </row>
    <row r="4022" spans="29:32" x14ac:dyDescent="0.25">
      <c r="AC4022" s="113"/>
      <c r="AD4022" s="114"/>
      <c r="AF4022" s="115"/>
    </row>
    <row r="4023" spans="29:32" x14ac:dyDescent="0.25">
      <c r="AC4023" s="113"/>
      <c r="AD4023" s="114"/>
      <c r="AF4023" s="115"/>
    </row>
    <row r="4024" spans="29:32" x14ac:dyDescent="0.25">
      <c r="AC4024" s="113"/>
      <c r="AD4024" s="114"/>
      <c r="AF4024" s="115"/>
    </row>
    <row r="4025" spans="29:32" x14ac:dyDescent="0.25">
      <c r="AC4025" s="113"/>
      <c r="AD4025" s="114"/>
      <c r="AF4025" s="115"/>
    </row>
    <row r="4026" spans="29:32" x14ac:dyDescent="0.25">
      <c r="AC4026" s="113"/>
      <c r="AD4026" s="114"/>
      <c r="AF4026" s="115"/>
    </row>
    <row r="4027" spans="29:32" x14ac:dyDescent="0.25">
      <c r="AC4027" s="113"/>
      <c r="AD4027" s="114"/>
      <c r="AF4027" s="115"/>
    </row>
    <row r="4028" spans="29:32" x14ac:dyDescent="0.25">
      <c r="AC4028" s="113"/>
      <c r="AD4028" s="114"/>
      <c r="AF4028" s="115"/>
    </row>
    <row r="4029" spans="29:32" x14ac:dyDescent="0.25">
      <c r="AC4029" s="113"/>
      <c r="AD4029" s="114"/>
      <c r="AF4029" s="115"/>
    </row>
    <row r="4030" spans="29:32" x14ac:dyDescent="0.25">
      <c r="AC4030" s="113"/>
      <c r="AD4030" s="114"/>
      <c r="AF4030" s="115"/>
    </row>
    <row r="4031" spans="29:32" x14ac:dyDescent="0.25">
      <c r="AC4031" s="113"/>
      <c r="AD4031" s="114"/>
      <c r="AF4031" s="115"/>
    </row>
    <row r="4032" spans="29:32" x14ac:dyDescent="0.25">
      <c r="AC4032" s="113"/>
      <c r="AD4032" s="114"/>
      <c r="AF4032" s="115"/>
    </row>
    <row r="4033" spans="29:32" x14ac:dyDescent="0.25">
      <c r="AC4033" s="113"/>
      <c r="AD4033" s="114"/>
      <c r="AF4033" s="115"/>
    </row>
    <row r="4034" spans="29:32" x14ac:dyDescent="0.25">
      <c r="AC4034" s="113"/>
      <c r="AD4034" s="114"/>
      <c r="AF4034" s="115"/>
    </row>
    <row r="4035" spans="29:32" x14ac:dyDescent="0.25">
      <c r="AC4035" s="113"/>
      <c r="AD4035" s="114"/>
      <c r="AF4035" s="115"/>
    </row>
    <row r="4036" spans="29:32" x14ac:dyDescent="0.25">
      <c r="AC4036" s="113"/>
      <c r="AD4036" s="114"/>
      <c r="AF4036" s="115"/>
    </row>
    <row r="4037" spans="29:32" x14ac:dyDescent="0.25">
      <c r="AC4037" s="113"/>
      <c r="AD4037" s="114"/>
      <c r="AF4037" s="115"/>
    </row>
    <row r="4038" spans="29:32" x14ac:dyDescent="0.25">
      <c r="AC4038" s="113"/>
      <c r="AD4038" s="114"/>
      <c r="AF4038" s="115"/>
    </row>
    <row r="4039" spans="29:32" x14ac:dyDescent="0.25">
      <c r="AC4039" s="113"/>
      <c r="AD4039" s="114"/>
      <c r="AF4039" s="115"/>
    </row>
    <row r="4040" spans="29:32" x14ac:dyDescent="0.25">
      <c r="AC4040" s="113"/>
      <c r="AD4040" s="114"/>
      <c r="AF4040" s="115"/>
    </row>
    <row r="4041" spans="29:32" x14ac:dyDescent="0.25">
      <c r="AC4041" s="113"/>
      <c r="AD4041" s="114"/>
      <c r="AF4041" s="115"/>
    </row>
    <row r="4042" spans="29:32" x14ac:dyDescent="0.25">
      <c r="AC4042" s="113"/>
      <c r="AD4042" s="114"/>
      <c r="AF4042" s="115"/>
    </row>
    <row r="4043" spans="29:32" x14ac:dyDescent="0.25">
      <c r="AC4043" s="113"/>
      <c r="AD4043" s="114"/>
      <c r="AF4043" s="115"/>
    </row>
    <row r="4044" spans="29:32" x14ac:dyDescent="0.25">
      <c r="AC4044" s="113"/>
      <c r="AD4044" s="114"/>
      <c r="AF4044" s="115"/>
    </row>
    <row r="4045" spans="29:32" x14ac:dyDescent="0.25">
      <c r="AC4045" s="113"/>
      <c r="AD4045" s="114"/>
      <c r="AF4045" s="115"/>
    </row>
    <row r="4046" spans="29:32" x14ac:dyDescent="0.25">
      <c r="AC4046" s="113"/>
      <c r="AD4046" s="114"/>
      <c r="AF4046" s="115"/>
    </row>
    <row r="4047" spans="29:32" x14ac:dyDescent="0.25">
      <c r="AC4047" s="113"/>
      <c r="AD4047" s="114"/>
      <c r="AF4047" s="115"/>
    </row>
    <row r="4048" spans="29:32" x14ac:dyDescent="0.25">
      <c r="AC4048" s="113"/>
      <c r="AD4048" s="114"/>
      <c r="AF4048" s="115"/>
    </row>
    <row r="4049" spans="29:32" x14ac:dyDescent="0.25">
      <c r="AC4049" s="113"/>
      <c r="AD4049" s="114"/>
      <c r="AF4049" s="115"/>
    </row>
    <row r="4050" spans="29:32" x14ac:dyDescent="0.25">
      <c r="AC4050" s="113"/>
      <c r="AD4050" s="114"/>
      <c r="AF4050" s="115"/>
    </row>
    <row r="4051" spans="29:32" x14ac:dyDescent="0.25">
      <c r="AC4051" s="113"/>
      <c r="AD4051" s="114"/>
      <c r="AF4051" s="115"/>
    </row>
    <row r="4052" spans="29:32" x14ac:dyDescent="0.25">
      <c r="AC4052" s="113"/>
      <c r="AD4052" s="114"/>
      <c r="AF4052" s="115"/>
    </row>
    <row r="4053" spans="29:32" x14ac:dyDescent="0.25">
      <c r="AC4053" s="113"/>
      <c r="AD4053" s="114"/>
      <c r="AF4053" s="115"/>
    </row>
    <row r="4054" spans="29:32" x14ac:dyDescent="0.25">
      <c r="AC4054" s="113"/>
      <c r="AD4054" s="114"/>
      <c r="AF4054" s="115"/>
    </row>
    <row r="4055" spans="29:32" x14ac:dyDescent="0.25">
      <c r="AC4055" s="113"/>
      <c r="AD4055" s="114"/>
      <c r="AF4055" s="115"/>
    </row>
    <row r="4056" spans="29:32" x14ac:dyDescent="0.25">
      <c r="AC4056" s="113"/>
      <c r="AD4056" s="114"/>
      <c r="AF4056" s="115"/>
    </row>
    <row r="4057" spans="29:32" x14ac:dyDescent="0.25">
      <c r="AC4057" s="113"/>
      <c r="AD4057" s="114"/>
      <c r="AF4057" s="115"/>
    </row>
    <row r="4058" spans="29:32" x14ac:dyDescent="0.25">
      <c r="AC4058" s="113"/>
      <c r="AD4058" s="114"/>
      <c r="AF4058" s="115"/>
    </row>
    <row r="4059" spans="29:32" x14ac:dyDescent="0.25">
      <c r="AC4059" s="113"/>
      <c r="AD4059" s="114"/>
      <c r="AF4059" s="115"/>
    </row>
    <row r="4060" spans="29:32" x14ac:dyDescent="0.25">
      <c r="AC4060" s="113"/>
      <c r="AD4060" s="114"/>
      <c r="AF4060" s="115"/>
    </row>
    <row r="4061" spans="29:32" x14ac:dyDescent="0.25">
      <c r="AC4061" s="113"/>
      <c r="AD4061" s="114"/>
      <c r="AF4061" s="115"/>
    </row>
    <row r="4062" spans="29:32" x14ac:dyDescent="0.25">
      <c r="AC4062" s="113"/>
      <c r="AD4062" s="114"/>
      <c r="AF4062" s="115"/>
    </row>
    <row r="4063" spans="29:32" x14ac:dyDescent="0.25">
      <c r="AC4063" s="113"/>
      <c r="AD4063" s="114"/>
      <c r="AF4063" s="115"/>
    </row>
    <row r="4064" spans="29:32" x14ac:dyDescent="0.25">
      <c r="AC4064" s="113"/>
      <c r="AD4064" s="114"/>
      <c r="AF4064" s="115"/>
    </row>
    <row r="4065" spans="29:32" x14ac:dyDescent="0.25">
      <c r="AC4065" s="113"/>
      <c r="AD4065" s="114"/>
      <c r="AF4065" s="115"/>
    </row>
    <row r="4066" spans="29:32" x14ac:dyDescent="0.25">
      <c r="AC4066" s="113"/>
      <c r="AD4066" s="114"/>
      <c r="AF4066" s="115"/>
    </row>
    <row r="4067" spans="29:32" x14ac:dyDescent="0.25">
      <c r="AC4067" s="113"/>
      <c r="AD4067" s="114"/>
      <c r="AF4067" s="115"/>
    </row>
    <row r="4068" spans="29:32" x14ac:dyDescent="0.25">
      <c r="AC4068" s="113"/>
      <c r="AD4068" s="114"/>
      <c r="AF4068" s="115"/>
    </row>
    <row r="4069" spans="29:32" x14ac:dyDescent="0.25">
      <c r="AC4069" s="113"/>
      <c r="AD4069" s="114"/>
      <c r="AF4069" s="115"/>
    </row>
    <row r="4070" spans="29:32" x14ac:dyDescent="0.25">
      <c r="AC4070" s="113"/>
      <c r="AD4070" s="114"/>
      <c r="AF4070" s="115"/>
    </row>
    <row r="4071" spans="29:32" x14ac:dyDescent="0.25">
      <c r="AC4071" s="113"/>
      <c r="AD4071" s="114"/>
      <c r="AF4071" s="115"/>
    </row>
    <row r="4072" spans="29:32" x14ac:dyDescent="0.25">
      <c r="AC4072" s="113"/>
      <c r="AD4072" s="114"/>
      <c r="AF4072" s="115"/>
    </row>
    <row r="4073" spans="29:32" x14ac:dyDescent="0.25">
      <c r="AC4073" s="113"/>
      <c r="AD4073" s="114"/>
      <c r="AF4073" s="115"/>
    </row>
    <row r="4074" spans="29:32" x14ac:dyDescent="0.25">
      <c r="AC4074" s="113"/>
      <c r="AD4074" s="114"/>
      <c r="AF4074" s="115"/>
    </row>
    <row r="4075" spans="29:32" x14ac:dyDescent="0.25">
      <c r="AC4075" s="113"/>
      <c r="AD4075" s="114"/>
      <c r="AF4075" s="115"/>
    </row>
    <row r="4076" spans="29:32" x14ac:dyDescent="0.25">
      <c r="AC4076" s="113"/>
      <c r="AD4076" s="114"/>
      <c r="AF4076" s="115"/>
    </row>
    <row r="4077" spans="29:32" x14ac:dyDescent="0.25">
      <c r="AC4077" s="113"/>
      <c r="AD4077" s="114"/>
      <c r="AF4077" s="115"/>
    </row>
    <row r="4078" spans="29:32" x14ac:dyDescent="0.25">
      <c r="AC4078" s="113"/>
      <c r="AD4078" s="114"/>
      <c r="AF4078" s="115"/>
    </row>
    <row r="4079" spans="29:32" x14ac:dyDescent="0.25">
      <c r="AC4079" s="113"/>
      <c r="AD4079" s="114"/>
      <c r="AF4079" s="115"/>
    </row>
    <row r="4080" spans="29:32" x14ac:dyDescent="0.25">
      <c r="AC4080" s="113"/>
      <c r="AD4080" s="114"/>
      <c r="AF4080" s="115"/>
    </row>
    <row r="4081" spans="29:32" x14ac:dyDescent="0.25">
      <c r="AC4081" s="113"/>
      <c r="AD4081" s="114"/>
      <c r="AF4081" s="115"/>
    </row>
    <row r="4082" spans="29:32" x14ac:dyDescent="0.25">
      <c r="AC4082" s="113"/>
      <c r="AD4082" s="114"/>
      <c r="AF4082" s="115"/>
    </row>
    <row r="4083" spans="29:32" x14ac:dyDescent="0.25">
      <c r="AC4083" s="113"/>
      <c r="AD4083" s="114"/>
      <c r="AF4083" s="115"/>
    </row>
    <row r="4084" spans="29:32" x14ac:dyDescent="0.25">
      <c r="AC4084" s="113"/>
      <c r="AD4084" s="114"/>
      <c r="AF4084" s="115"/>
    </row>
    <row r="4085" spans="29:32" x14ac:dyDescent="0.25">
      <c r="AC4085" s="113"/>
      <c r="AD4085" s="114"/>
      <c r="AF4085" s="115"/>
    </row>
    <row r="4086" spans="29:32" x14ac:dyDescent="0.25">
      <c r="AC4086" s="113"/>
      <c r="AD4086" s="114"/>
      <c r="AF4086" s="115"/>
    </row>
    <row r="4087" spans="29:32" x14ac:dyDescent="0.25">
      <c r="AC4087" s="113"/>
      <c r="AD4087" s="114"/>
      <c r="AF4087" s="115"/>
    </row>
    <row r="4088" spans="29:32" x14ac:dyDescent="0.25">
      <c r="AC4088" s="113"/>
      <c r="AD4088" s="114"/>
      <c r="AF4088" s="115"/>
    </row>
    <row r="4089" spans="29:32" x14ac:dyDescent="0.25">
      <c r="AC4089" s="113"/>
      <c r="AD4089" s="114"/>
      <c r="AF4089" s="115"/>
    </row>
    <row r="4090" spans="29:32" x14ac:dyDescent="0.25">
      <c r="AC4090" s="113"/>
      <c r="AD4090" s="114"/>
      <c r="AF4090" s="115"/>
    </row>
    <row r="4091" spans="29:32" x14ac:dyDescent="0.25">
      <c r="AC4091" s="113"/>
      <c r="AD4091" s="114"/>
      <c r="AF4091" s="115"/>
    </row>
    <row r="4092" spans="29:32" x14ac:dyDescent="0.25">
      <c r="AC4092" s="113"/>
      <c r="AD4092" s="114"/>
      <c r="AF4092" s="115"/>
    </row>
    <row r="4093" spans="29:32" x14ac:dyDescent="0.25">
      <c r="AC4093" s="113"/>
      <c r="AD4093" s="114"/>
      <c r="AF4093" s="115"/>
    </row>
    <row r="4094" spans="29:32" x14ac:dyDescent="0.25">
      <c r="AC4094" s="113"/>
      <c r="AD4094" s="114"/>
      <c r="AF4094" s="115"/>
    </row>
    <row r="4095" spans="29:32" x14ac:dyDescent="0.25">
      <c r="AC4095" s="113"/>
      <c r="AD4095" s="114"/>
      <c r="AF4095" s="115"/>
    </row>
    <row r="4096" spans="29:32" x14ac:dyDescent="0.25">
      <c r="AC4096" s="113"/>
      <c r="AD4096" s="114"/>
      <c r="AF4096" s="115"/>
    </row>
    <row r="4097" spans="29:32" x14ac:dyDescent="0.25">
      <c r="AC4097" s="113"/>
      <c r="AD4097" s="114"/>
      <c r="AF4097" s="115"/>
    </row>
    <row r="4098" spans="29:32" x14ac:dyDescent="0.25">
      <c r="AC4098" s="113"/>
      <c r="AD4098" s="114"/>
      <c r="AF4098" s="115"/>
    </row>
    <row r="4099" spans="29:32" x14ac:dyDescent="0.25">
      <c r="AC4099" s="113"/>
      <c r="AD4099" s="114"/>
      <c r="AF4099" s="115"/>
    </row>
    <row r="4100" spans="29:32" x14ac:dyDescent="0.25">
      <c r="AC4100" s="113"/>
      <c r="AD4100" s="114"/>
      <c r="AF4100" s="115"/>
    </row>
    <row r="4101" spans="29:32" x14ac:dyDescent="0.25">
      <c r="AC4101" s="113"/>
      <c r="AD4101" s="114"/>
      <c r="AF4101" s="115"/>
    </row>
    <row r="4102" spans="29:32" x14ac:dyDescent="0.25">
      <c r="AC4102" s="113"/>
      <c r="AD4102" s="114"/>
      <c r="AF4102" s="115"/>
    </row>
    <row r="4103" spans="29:32" x14ac:dyDescent="0.25">
      <c r="AC4103" s="113"/>
      <c r="AD4103" s="114"/>
      <c r="AF4103" s="115"/>
    </row>
    <row r="4104" spans="29:32" x14ac:dyDescent="0.25">
      <c r="AC4104" s="113"/>
      <c r="AD4104" s="114"/>
      <c r="AF4104" s="115"/>
    </row>
    <row r="4105" spans="29:32" x14ac:dyDescent="0.25">
      <c r="AC4105" s="113"/>
      <c r="AD4105" s="114"/>
      <c r="AF4105" s="115"/>
    </row>
    <row r="4106" spans="29:32" x14ac:dyDescent="0.25">
      <c r="AC4106" s="113"/>
      <c r="AD4106" s="114"/>
      <c r="AF4106" s="115"/>
    </row>
    <row r="4107" spans="29:32" x14ac:dyDescent="0.25">
      <c r="AC4107" s="113"/>
      <c r="AD4107" s="114"/>
      <c r="AF4107" s="115"/>
    </row>
    <row r="4108" spans="29:32" x14ac:dyDescent="0.25">
      <c r="AC4108" s="113"/>
      <c r="AD4108" s="114"/>
      <c r="AF4108" s="115"/>
    </row>
    <row r="4109" spans="29:32" x14ac:dyDescent="0.25">
      <c r="AC4109" s="113"/>
      <c r="AD4109" s="114"/>
      <c r="AF4109" s="115"/>
    </row>
    <row r="4110" spans="29:32" x14ac:dyDescent="0.25">
      <c r="AC4110" s="113"/>
      <c r="AD4110" s="114"/>
      <c r="AF4110" s="115"/>
    </row>
    <row r="4111" spans="29:32" x14ac:dyDescent="0.25">
      <c r="AC4111" s="113"/>
      <c r="AD4111" s="114"/>
      <c r="AF4111" s="115"/>
    </row>
    <row r="4112" spans="29:32" x14ac:dyDescent="0.25">
      <c r="AC4112" s="113"/>
      <c r="AD4112" s="114"/>
      <c r="AF4112" s="115"/>
    </row>
    <row r="4113" spans="29:32" x14ac:dyDescent="0.25">
      <c r="AC4113" s="113"/>
      <c r="AD4113" s="114"/>
      <c r="AF4113" s="115"/>
    </row>
    <row r="4114" spans="29:32" x14ac:dyDescent="0.25">
      <c r="AC4114" s="113"/>
      <c r="AD4114" s="114"/>
      <c r="AF4114" s="115"/>
    </row>
    <row r="4115" spans="29:32" x14ac:dyDescent="0.25">
      <c r="AC4115" s="113"/>
      <c r="AD4115" s="114"/>
      <c r="AF4115" s="115"/>
    </row>
    <row r="4116" spans="29:32" x14ac:dyDescent="0.25">
      <c r="AC4116" s="113"/>
      <c r="AD4116" s="114"/>
      <c r="AF4116" s="115"/>
    </row>
    <row r="4117" spans="29:32" x14ac:dyDescent="0.25">
      <c r="AC4117" s="113"/>
      <c r="AD4117" s="114"/>
      <c r="AF4117" s="115"/>
    </row>
    <row r="4118" spans="29:32" x14ac:dyDescent="0.25">
      <c r="AC4118" s="113"/>
      <c r="AD4118" s="114"/>
      <c r="AF4118" s="115"/>
    </row>
    <row r="4119" spans="29:32" x14ac:dyDescent="0.25">
      <c r="AC4119" s="113"/>
      <c r="AD4119" s="114"/>
      <c r="AF4119" s="115"/>
    </row>
    <row r="4120" spans="29:32" x14ac:dyDescent="0.25">
      <c r="AC4120" s="113"/>
      <c r="AD4120" s="114"/>
      <c r="AF4120" s="115"/>
    </row>
    <row r="4121" spans="29:32" x14ac:dyDescent="0.25">
      <c r="AC4121" s="113"/>
      <c r="AD4121" s="114"/>
      <c r="AF4121" s="115"/>
    </row>
    <row r="4122" spans="29:32" x14ac:dyDescent="0.25">
      <c r="AC4122" s="113"/>
      <c r="AD4122" s="114"/>
      <c r="AF4122" s="115"/>
    </row>
    <row r="4123" spans="29:32" x14ac:dyDescent="0.25">
      <c r="AC4123" s="113"/>
      <c r="AD4123" s="114"/>
      <c r="AF4123" s="115"/>
    </row>
    <row r="4124" spans="29:32" x14ac:dyDescent="0.25">
      <c r="AC4124" s="113"/>
      <c r="AD4124" s="114"/>
      <c r="AF4124" s="115"/>
    </row>
    <row r="4125" spans="29:32" x14ac:dyDescent="0.25">
      <c r="AC4125" s="113"/>
      <c r="AD4125" s="114"/>
      <c r="AF4125" s="115"/>
    </row>
    <row r="4126" spans="29:32" x14ac:dyDescent="0.25">
      <c r="AC4126" s="113"/>
      <c r="AD4126" s="114"/>
      <c r="AF4126" s="115"/>
    </row>
    <row r="4127" spans="29:32" x14ac:dyDescent="0.25">
      <c r="AC4127" s="113"/>
      <c r="AD4127" s="114"/>
      <c r="AF4127" s="115"/>
    </row>
    <row r="4128" spans="29:32" x14ac:dyDescent="0.25">
      <c r="AC4128" s="113"/>
      <c r="AD4128" s="114"/>
      <c r="AF4128" s="115"/>
    </row>
    <row r="4129" spans="29:32" x14ac:dyDescent="0.25">
      <c r="AC4129" s="113"/>
      <c r="AD4129" s="114"/>
      <c r="AF4129" s="115"/>
    </row>
    <row r="4130" spans="29:32" x14ac:dyDescent="0.25">
      <c r="AC4130" s="113"/>
      <c r="AD4130" s="114"/>
      <c r="AF4130" s="115"/>
    </row>
    <row r="4131" spans="29:32" x14ac:dyDescent="0.25">
      <c r="AC4131" s="113"/>
      <c r="AD4131" s="114"/>
      <c r="AF4131" s="115"/>
    </row>
    <row r="4132" spans="29:32" x14ac:dyDescent="0.25">
      <c r="AC4132" s="113"/>
      <c r="AD4132" s="114"/>
      <c r="AF4132" s="115"/>
    </row>
    <row r="4133" spans="29:32" x14ac:dyDescent="0.25">
      <c r="AC4133" s="113"/>
      <c r="AD4133" s="114"/>
      <c r="AF4133" s="115"/>
    </row>
    <row r="4134" spans="29:32" x14ac:dyDescent="0.25">
      <c r="AC4134" s="113"/>
      <c r="AD4134" s="114"/>
      <c r="AF4134" s="115"/>
    </row>
    <row r="4135" spans="29:32" x14ac:dyDescent="0.25">
      <c r="AC4135" s="113"/>
      <c r="AD4135" s="114"/>
      <c r="AF4135" s="115"/>
    </row>
    <row r="4136" spans="29:32" x14ac:dyDescent="0.25">
      <c r="AC4136" s="113"/>
      <c r="AD4136" s="114"/>
      <c r="AF4136" s="115"/>
    </row>
    <row r="4137" spans="29:32" x14ac:dyDescent="0.25">
      <c r="AC4137" s="113"/>
      <c r="AD4137" s="114"/>
      <c r="AF4137" s="115"/>
    </row>
    <row r="4138" spans="29:32" x14ac:dyDescent="0.25">
      <c r="AC4138" s="113"/>
      <c r="AD4138" s="114"/>
      <c r="AF4138" s="115"/>
    </row>
    <row r="4139" spans="29:32" x14ac:dyDescent="0.25">
      <c r="AC4139" s="113"/>
      <c r="AD4139" s="114"/>
      <c r="AF4139" s="115"/>
    </row>
    <row r="4140" spans="29:32" x14ac:dyDescent="0.25">
      <c r="AC4140" s="113"/>
      <c r="AD4140" s="114"/>
      <c r="AF4140" s="115"/>
    </row>
    <row r="4141" spans="29:32" x14ac:dyDescent="0.25">
      <c r="AC4141" s="113"/>
      <c r="AD4141" s="114"/>
      <c r="AF4141" s="115"/>
    </row>
    <row r="4142" spans="29:32" x14ac:dyDescent="0.25">
      <c r="AC4142" s="113"/>
      <c r="AD4142" s="114"/>
      <c r="AF4142" s="115"/>
    </row>
    <row r="4143" spans="29:32" x14ac:dyDescent="0.25">
      <c r="AC4143" s="113"/>
      <c r="AD4143" s="114"/>
      <c r="AF4143" s="115"/>
    </row>
    <row r="4144" spans="29:32" x14ac:dyDescent="0.25">
      <c r="AC4144" s="113"/>
      <c r="AD4144" s="114"/>
      <c r="AF4144" s="115"/>
    </row>
    <row r="4145" spans="29:32" x14ac:dyDescent="0.25">
      <c r="AC4145" s="113"/>
      <c r="AD4145" s="114"/>
      <c r="AF4145" s="115"/>
    </row>
    <row r="4146" spans="29:32" x14ac:dyDescent="0.25">
      <c r="AC4146" s="113"/>
      <c r="AD4146" s="114"/>
      <c r="AF4146" s="115"/>
    </row>
    <row r="4147" spans="29:32" x14ac:dyDescent="0.25">
      <c r="AC4147" s="113"/>
      <c r="AD4147" s="114"/>
      <c r="AF4147" s="115"/>
    </row>
    <row r="4148" spans="29:32" x14ac:dyDescent="0.25">
      <c r="AC4148" s="113"/>
      <c r="AD4148" s="114"/>
      <c r="AF4148" s="115"/>
    </row>
    <row r="4149" spans="29:32" x14ac:dyDescent="0.25">
      <c r="AC4149" s="113"/>
      <c r="AD4149" s="114"/>
      <c r="AF4149" s="115"/>
    </row>
    <row r="4150" spans="29:32" x14ac:dyDescent="0.25">
      <c r="AC4150" s="113"/>
      <c r="AD4150" s="114"/>
      <c r="AF4150" s="115"/>
    </row>
    <row r="4151" spans="29:32" x14ac:dyDescent="0.25">
      <c r="AC4151" s="113"/>
      <c r="AD4151" s="114"/>
      <c r="AF4151" s="115"/>
    </row>
    <row r="4152" spans="29:32" x14ac:dyDescent="0.25">
      <c r="AC4152" s="113"/>
      <c r="AD4152" s="114"/>
      <c r="AF4152" s="115"/>
    </row>
    <row r="4153" spans="29:32" x14ac:dyDescent="0.25">
      <c r="AC4153" s="113"/>
      <c r="AD4153" s="114"/>
      <c r="AF4153" s="115"/>
    </row>
    <row r="4154" spans="29:32" x14ac:dyDescent="0.25">
      <c r="AC4154" s="113"/>
      <c r="AD4154" s="114"/>
      <c r="AF4154" s="115"/>
    </row>
    <row r="4155" spans="29:32" x14ac:dyDescent="0.25">
      <c r="AC4155" s="113"/>
      <c r="AD4155" s="114"/>
      <c r="AF4155" s="115"/>
    </row>
    <row r="4156" spans="29:32" x14ac:dyDescent="0.25">
      <c r="AC4156" s="113"/>
      <c r="AD4156" s="114"/>
      <c r="AF4156" s="115"/>
    </row>
    <row r="4157" spans="29:32" x14ac:dyDescent="0.25">
      <c r="AC4157" s="113"/>
      <c r="AD4157" s="114"/>
      <c r="AF4157" s="115"/>
    </row>
    <row r="4158" spans="29:32" x14ac:dyDescent="0.25">
      <c r="AC4158" s="113"/>
      <c r="AD4158" s="114"/>
      <c r="AF4158" s="115"/>
    </row>
    <row r="4159" spans="29:32" x14ac:dyDescent="0.25">
      <c r="AC4159" s="113"/>
      <c r="AD4159" s="114"/>
      <c r="AF4159" s="115"/>
    </row>
    <row r="4160" spans="29:32" x14ac:dyDescent="0.25">
      <c r="AC4160" s="113"/>
      <c r="AD4160" s="114"/>
      <c r="AF4160" s="115"/>
    </row>
    <row r="4161" spans="29:32" x14ac:dyDescent="0.25">
      <c r="AC4161" s="113"/>
      <c r="AD4161" s="114"/>
      <c r="AF4161" s="115"/>
    </row>
    <row r="4162" spans="29:32" x14ac:dyDescent="0.25">
      <c r="AC4162" s="113"/>
      <c r="AD4162" s="114"/>
      <c r="AF4162" s="115"/>
    </row>
    <row r="4163" spans="29:32" x14ac:dyDescent="0.25">
      <c r="AC4163" s="113"/>
      <c r="AD4163" s="114"/>
      <c r="AF4163" s="115"/>
    </row>
    <row r="4164" spans="29:32" x14ac:dyDescent="0.25">
      <c r="AC4164" s="113"/>
      <c r="AD4164" s="114"/>
      <c r="AF4164" s="115"/>
    </row>
    <row r="4165" spans="29:32" x14ac:dyDescent="0.25">
      <c r="AC4165" s="113"/>
      <c r="AD4165" s="114"/>
      <c r="AF4165" s="115"/>
    </row>
    <row r="4166" spans="29:32" x14ac:dyDescent="0.25">
      <c r="AC4166" s="113"/>
      <c r="AD4166" s="114"/>
      <c r="AF4166" s="115"/>
    </row>
    <row r="4167" spans="29:32" x14ac:dyDescent="0.25">
      <c r="AC4167" s="113"/>
      <c r="AD4167" s="114"/>
      <c r="AF4167" s="115"/>
    </row>
    <row r="4168" spans="29:32" x14ac:dyDescent="0.25">
      <c r="AC4168" s="113"/>
      <c r="AD4168" s="114"/>
      <c r="AF4168" s="115"/>
    </row>
    <row r="4169" spans="29:32" x14ac:dyDescent="0.25">
      <c r="AC4169" s="113"/>
      <c r="AD4169" s="114"/>
      <c r="AF4169" s="115"/>
    </row>
    <row r="4170" spans="29:32" x14ac:dyDescent="0.25">
      <c r="AC4170" s="113"/>
      <c r="AD4170" s="114"/>
      <c r="AF4170" s="115"/>
    </row>
    <row r="4171" spans="29:32" x14ac:dyDescent="0.25">
      <c r="AC4171" s="113"/>
      <c r="AD4171" s="114"/>
      <c r="AF4171" s="115"/>
    </row>
    <row r="4172" spans="29:32" x14ac:dyDescent="0.25">
      <c r="AC4172" s="113"/>
      <c r="AD4172" s="114"/>
      <c r="AF4172" s="115"/>
    </row>
    <row r="4173" spans="29:32" x14ac:dyDescent="0.25">
      <c r="AC4173" s="113"/>
      <c r="AD4173" s="114"/>
      <c r="AF4173" s="115"/>
    </row>
    <row r="4174" spans="29:32" x14ac:dyDescent="0.25">
      <c r="AC4174" s="113"/>
      <c r="AD4174" s="114"/>
      <c r="AF4174" s="115"/>
    </row>
    <row r="4175" spans="29:32" x14ac:dyDescent="0.25">
      <c r="AC4175" s="113"/>
      <c r="AD4175" s="114"/>
      <c r="AF4175" s="115"/>
    </row>
    <row r="4176" spans="29:32" x14ac:dyDescent="0.25">
      <c r="AC4176" s="113"/>
      <c r="AD4176" s="114"/>
      <c r="AF4176" s="115"/>
    </row>
    <row r="4177" spans="29:32" x14ac:dyDescent="0.25">
      <c r="AC4177" s="113"/>
      <c r="AD4177" s="114"/>
      <c r="AF4177" s="115"/>
    </row>
    <row r="4178" spans="29:32" x14ac:dyDescent="0.25">
      <c r="AC4178" s="113"/>
      <c r="AD4178" s="114"/>
      <c r="AF4178" s="115"/>
    </row>
    <row r="4179" spans="29:32" x14ac:dyDescent="0.25">
      <c r="AC4179" s="113"/>
      <c r="AD4179" s="114"/>
      <c r="AF4179" s="115"/>
    </row>
    <row r="4180" spans="29:32" x14ac:dyDescent="0.25">
      <c r="AC4180" s="113"/>
      <c r="AD4180" s="114"/>
      <c r="AF4180" s="115"/>
    </row>
    <row r="4181" spans="29:32" x14ac:dyDescent="0.25">
      <c r="AC4181" s="113"/>
      <c r="AD4181" s="114"/>
      <c r="AF4181" s="115"/>
    </row>
    <row r="4182" spans="29:32" x14ac:dyDescent="0.25">
      <c r="AC4182" s="113"/>
      <c r="AD4182" s="114"/>
      <c r="AF4182" s="115"/>
    </row>
    <row r="4183" spans="29:32" x14ac:dyDescent="0.25">
      <c r="AC4183" s="113"/>
      <c r="AD4183" s="114"/>
      <c r="AF4183" s="115"/>
    </row>
    <row r="4184" spans="29:32" x14ac:dyDescent="0.25">
      <c r="AC4184" s="113"/>
      <c r="AD4184" s="114"/>
      <c r="AF4184" s="115"/>
    </row>
    <row r="4185" spans="29:32" x14ac:dyDescent="0.25">
      <c r="AC4185" s="113"/>
      <c r="AD4185" s="114"/>
      <c r="AF4185" s="115"/>
    </row>
    <row r="4186" spans="29:32" x14ac:dyDescent="0.25">
      <c r="AC4186" s="113"/>
      <c r="AD4186" s="114"/>
      <c r="AF4186" s="115"/>
    </row>
    <row r="4187" spans="29:32" x14ac:dyDescent="0.25">
      <c r="AC4187" s="113"/>
      <c r="AD4187" s="114"/>
      <c r="AF4187" s="115"/>
    </row>
    <row r="4188" spans="29:32" x14ac:dyDescent="0.25">
      <c r="AC4188" s="113"/>
      <c r="AD4188" s="114"/>
      <c r="AF4188" s="115"/>
    </row>
    <row r="4189" spans="29:32" x14ac:dyDescent="0.25">
      <c r="AC4189" s="113"/>
      <c r="AD4189" s="114"/>
      <c r="AF4189" s="115"/>
    </row>
    <row r="4190" spans="29:32" x14ac:dyDescent="0.25">
      <c r="AC4190" s="113"/>
      <c r="AD4190" s="114"/>
      <c r="AF4190" s="115"/>
    </row>
    <row r="4191" spans="29:32" x14ac:dyDescent="0.25">
      <c r="AC4191" s="113"/>
      <c r="AD4191" s="114"/>
      <c r="AF4191" s="115"/>
    </row>
    <row r="4192" spans="29:32" x14ac:dyDescent="0.25">
      <c r="AC4192" s="113"/>
      <c r="AD4192" s="114"/>
      <c r="AF4192" s="115"/>
    </row>
    <row r="4193" spans="29:32" x14ac:dyDescent="0.25">
      <c r="AC4193" s="113"/>
      <c r="AD4193" s="114"/>
      <c r="AF4193" s="115"/>
    </row>
    <row r="4194" spans="29:32" x14ac:dyDescent="0.25">
      <c r="AC4194" s="113"/>
      <c r="AD4194" s="114"/>
      <c r="AF4194" s="115"/>
    </row>
    <row r="4195" spans="29:32" x14ac:dyDescent="0.25">
      <c r="AC4195" s="113"/>
      <c r="AD4195" s="114"/>
      <c r="AF4195" s="115"/>
    </row>
    <row r="4196" spans="29:32" x14ac:dyDescent="0.25">
      <c r="AC4196" s="113"/>
      <c r="AD4196" s="114"/>
      <c r="AF4196" s="115"/>
    </row>
    <row r="4197" spans="29:32" x14ac:dyDescent="0.25">
      <c r="AC4197" s="113"/>
      <c r="AD4197" s="114"/>
      <c r="AF4197" s="115"/>
    </row>
    <row r="4198" spans="29:32" x14ac:dyDescent="0.25">
      <c r="AC4198" s="113"/>
      <c r="AD4198" s="114"/>
      <c r="AF4198" s="115"/>
    </row>
    <row r="4199" spans="29:32" x14ac:dyDescent="0.25">
      <c r="AC4199" s="113"/>
      <c r="AD4199" s="114"/>
      <c r="AF4199" s="115"/>
    </row>
    <row r="4200" spans="29:32" x14ac:dyDescent="0.25">
      <c r="AC4200" s="113"/>
      <c r="AD4200" s="114"/>
      <c r="AF4200" s="115"/>
    </row>
    <row r="4201" spans="29:32" x14ac:dyDescent="0.25">
      <c r="AC4201" s="113"/>
      <c r="AD4201" s="114"/>
      <c r="AF4201" s="115"/>
    </row>
    <row r="4202" spans="29:32" x14ac:dyDescent="0.25">
      <c r="AC4202" s="113"/>
      <c r="AD4202" s="114"/>
      <c r="AF4202" s="115"/>
    </row>
    <row r="4203" spans="29:32" x14ac:dyDescent="0.25">
      <c r="AC4203" s="113"/>
      <c r="AD4203" s="114"/>
      <c r="AF4203" s="115"/>
    </row>
    <row r="4204" spans="29:32" x14ac:dyDescent="0.25">
      <c r="AC4204" s="113"/>
      <c r="AD4204" s="114"/>
      <c r="AF4204" s="115"/>
    </row>
    <row r="4205" spans="29:32" x14ac:dyDescent="0.25">
      <c r="AC4205" s="113"/>
      <c r="AD4205" s="114"/>
      <c r="AF4205" s="115"/>
    </row>
    <row r="4206" spans="29:32" x14ac:dyDescent="0.25">
      <c r="AC4206" s="113"/>
      <c r="AD4206" s="114"/>
      <c r="AF4206" s="115"/>
    </row>
    <row r="4207" spans="29:32" x14ac:dyDescent="0.25">
      <c r="AC4207" s="113"/>
      <c r="AD4207" s="114"/>
      <c r="AF4207" s="115"/>
    </row>
    <row r="4208" spans="29:32" x14ac:dyDescent="0.25">
      <c r="AC4208" s="113"/>
      <c r="AD4208" s="114"/>
      <c r="AF4208" s="115"/>
    </row>
    <row r="4209" spans="29:32" x14ac:dyDescent="0.25">
      <c r="AC4209" s="113"/>
      <c r="AD4209" s="114"/>
      <c r="AF4209" s="115"/>
    </row>
    <row r="4210" spans="29:32" x14ac:dyDescent="0.25">
      <c r="AC4210" s="113"/>
      <c r="AD4210" s="114"/>
      <c r="AF4210" s="115"/>
    </row>
    <row r="4211" spans="29:32" x14ac:dyDescent="0.25">
      <c r="AC4211" s="113"/>
      <c r="AD4211" s="114"/>
      <c r="AF4211" s="115"/>
    </row>
    <row r="4212" spans="29:32" x14ac:dyDescent="0.25">
      <c r="AC4212" s="113"/>
      <c r="AD4212" s="114"/>
      <c r="AF4212" s="115"/>
    </row>
    <row r="4213" spans="29:32" x14ac:dyDescent="0.25">
      <c r="AC4213" s="113"/>
      <c r="AD4213" s="114"/>
      <c r="AF4213" s="115"/>
    </row>
    <row r="4214" spans="29:32" x14ac:dyDescent="0.25">
      <c r="AC4214" s="113"/>
      <c r="AD4214" s="114"/>
      <c r="AF4214" s="115"/>
    </row>
    <row r="4215" spans="29:32" x14ac:dyDescent="0.25">
      <c r="AC4215" s="113"/>
      <c r="AD4215" s="114"/>
      <c r="AF4215" s="115"/>
    </row>
    <row r="4216" spans="29:32" x14ac:dyDescent="0.25">
      <c r="AC4216" s="113"/>
      <c r="AD4216" s="114"/>
      <c r="AF4216" s="115"/>
    </row>
    <row r="4217" spans="29:32" x14ac:dyDescent="0.25">
      <c r="AC4217" s="113"/>
      <c r="AD4217" s="114"/>
      <c r="AF4217" s="115"/>
    </row>
    <row r="4218" spans="29:32" x14ac:dyDescent="0.25">
      <c r="AC4218" s="113"/>
      <c r="AD4218" s="114"/>
      <c r="AF4218" s="115"/>
    </row>
    <row r="4219" spans="29:32" x14ac:dyDescent="0.25">
      <c r="AC4219" s="113"/>
      <c r="AD4219" s="114"/>
      <c r="AF4219" s="115"/>
    </row>
    <row r="4220" spans="29:32" x14ac:dyDescent="0.25">
      <c r="AC4220" s="113"/>
      <c r="AD4220" s="114"/>
      <c r="AF4220" s="115"/>
    </row>
    <row r="4221" spans="29:32" x14ac:dyDescent="0.25">
      <c r="AC4221" s="113"/>
      <c r="AD4221" s="114"/>
      <c r="AF4221" s="115"/>
    </row>
    <row r="4222" spans="29:32" x14ac:dyDescent="0.25">
      <c r="AC4222" s="113"/>
      <c r="AD4222" s="114"/>
      <c r="AF4222" s="115"/>
    </row>
    <row r="4223" spans="29:32" x14ac:dyDescent="0.25">
      <c r="AC4223" s="113"/>
      <c r="AD4223" s="114"/>
      <c r="AF4223" s="115"/>
    </row>
    <row r="4224" spans="29:32" x14ac:dyDescent="0.25">
      <c r="AC4224" s="113"/>
      <c r="AD4224" s="114"/>
      <c r="AF4224" s="115"/>
    </row>
    <row r="4225" spans="29:32" x14ac:dyDescent="0.25">
      <c r="AC4225" s="113"/>
      <c r="AD4225" s="114"/>
      <c r="AF4225" s="115"/>
    </row>
    <row r="4226" spans="29:32" x14ac:dyDescent="0.25">
      <c r="AC4226" s="113"/>
      <c r="AD4226" s="114"/>
      <c r="AF4226" s="115"/>
    </row>
    <row r="4227" spans="29:32" x14ac:dyDescent="0.25">
      <c r="AC4227" s="113"/>
      <c r="AD4227" s="114"/>
      <c r="AF4227" s="115"/>
    </row>
    <row r="4228" spans="29:32" x14ac:dyDescent="0.25">
      <c r="AC4228" s="113"/>
      <c r="AD4228" s="114"/>
      <c r="AF4228" s="115"/>
    </row>
    <row r="4229" spans="29:32" x14ac:dyDescent="0.25">
      <c r="AC4229" s="113"/>
      <c r="AD4229" s="114"/>
      <c r="AF4229" s="115"/>
    </row>
    <row r="4230" spans="29:32" x14ac:dyDescent="0.25">
      <c r="AC4230" s="113"/>
      <c r="AD4230" s="114"/>
      <c r="AF4230" s="115"/>
    </row>
    <row r="4231" spans="29:32" x14ac:dyDescent="0.25">
      <c r="AC4231" s="113"/>
      <c r="AD4231" s="114"/>
      <c r="AF4231" s="115"/>
    </row>
    <row r="4232" spans="29:32" x14ac:dyDescent="0.25">
      <c r="AC4232" s="113"/>
      <c r="AD4232" s="114"/>
      <c r="AF4232" s="115"/>
    </row>
    <row r="4233" spans="29:32" x14ac:dyDescent="0.25">
      <c r="AC4233" s="113"/>
      <c r="AD4233" s="114"/>
      <c r="AF4233" s="115"/>
    </row>
    <row r="4234" spans="29:32" x14ac:dyDescent="0.25">
      <c r="AC4234" s="113"/>
      <c r="AD4234" s="114"/>
      <c r="AF4234" s="115"/>
    </row>
    <row r="4235" spans="29:32" x14ac:dyDescent="0.25">
      <c r="AC4235" s="113"/>
      <c r="AD4235" s="114"/>
      <c r="AF4235" s="115"/>
    </row>
    <row r="4236" spans="29:32" x14ac:dyDescent="0.25">
      <c r="AC4236" s="113"/>
      <c r="AD4236" s="114"/>
      <c r="AF4236" s="115"/>
    </row>
    <row r="4237" spans="29:32" x14ac:dyDescent="0.25">
      <c r="AC4237" s="113"/>
      <c r="AD4237" s="114"/>
      <c r="AF4237" s="115"/>
    </row>
    <row r="4238" spans="29:32" x14ac:dyDescent="0.25">
      <c r="AC4238" s="113"/>
      <c r="AD4238" s="114"/>
      <c r="AF4238" s="115"/>
    </row>
    <row r="4239" spans="29:32" x14ac:dyDescent="0.25">
      <c r="AC4239" s="113"/>
      <c r="AD4239" s="114"/>
      <c r="AF4239" s="115"/>
    </row>
    <row r="4240" spans="29:32" x14ac:dyDescent="0.25">
      <c r="AC4240" s="113"/>
      <c r="AD4240" s="114"/>
      <c r="AF4240" s="115"/>
    </row>
    <row r="4241" spans="29:32" x14ac:dyDescent="0.25">
      <c r="AC4241" s="113"/>
      <c r="AD4241" s="114"/>
      <c r="AF4241" s="115"/>
    </row>
    <row r="4242" spans="29:32" x14ac:dyDescent="0.25">
      <c r="AC4242" s="113"/>
      <c r="AD4242" s="114"/>
      <c r="AF4242" s="115"/>
    </row>
    <row r="4243" spans="29:32" x14ac:dyDescent="0.25">
      <c r="AC4243" s="113"/>
      <c r="AD4243" s="114"/>
      <c r="AF4243" s="115"/>
    </row>
    <row r="4244" spans="29:32" x14ac:dyDescent="0.25">
      <c r="AC4244" s="113"/>
      <c r="AD4244" s="114"/>
      <c r="AF4244" s="115"/>
    </row>
    <row r="4245" spans="29:32" x14ac:dyDescent="0.25">
      <c r="AC4245" s="113"/>
      <c r="AD4245" s="114"/>
      <c r="AF4245" s="115"/>
    </row>
    <row r="4246" spans="29:32" x14ac:dyDescent="0.25">
      <c r="AC4246" s="113"/>
      <c r="AD4246" s="114"/>
      <c r="AF4246" s="115"/>
    </row>
    <row r="4247" spans="29:32" x14ac:dyDescent="0.25">
      <c r="AC4247" s="113"/>
      <c r="AD4247" s="114"/>
      <c r="AF4247" s="115"/>
    </row>
    <row r="4248" spans="29:32" x14ac:dyDescent="0.25">
      <c r="AC4248" s="113"/>
      <c r="AD4248" s="114"/>
      <c r="AF4248" s="115"/>
    </row>
    <row r="4249" spans="29:32" x14ac:dyDescent="0.25">
      <c r="AC4249" s="113"/>
      <c r="AD4249" s="114"/>
      <c r="AF4249" s="115"/>
    </row>
    <row r="4250" spans="29:32" x14ac:dyDescent="0.25">
      <c r="AC4250" s="113"/>
      <c r="AD4250" s="114"/>
      <c r="AF4250" s="115"/>
    </row>
    <row r="4251" spans="29:32" x14ac:dyDescent="0.25">
      <c r="AC4251" s="113"/>
      <c r="AD4251" s="114"/>
      <c r="AF4251" s="115"/>
    </row>
    <row r="4252" spans="29:32" x14ac:dyDescent="0.25">
      <c r="AC4252" s="113"/>
      <c r="AD4252" s="114"/>
      <c r="AF4252" s="115"/>
    </row>
    <row r="4253" spans="29:32" x14ac:dyDescent="0.25">
      <c r="AC4253" s="113"/>
      <c r="AD4253" s="114"/>
      <c r="AF4253" s="115"/>
    </row>
    <row r="4254" spans="29:32" x14ac:dyDescent="0.25">
      <c r="AC4254" s="113"/>
      <c r="AD4254" s="114"/>
      <c r="AF4254" s="115"/>
    </row>
    <row r="4255" spans="29:32" x14ac:dyDescent="0.25">
      <c r="AC4255" s="113"/>
      <c r="AD4255" s="114"/>
      <c r="AF4255" s="115"/>
    </row>
    <row r="4256" spans="29:32" x14ac:dyDescent="0.25">
      <c r="AC4256" s="113"/>
      <c r="AD4256" s="114"/>
      <c r="AF4256" s="115"/>
    </row>
    <row r="4257" spans="29:32" x14ac:dyDescent="0.25">
      <c r="AC4257" s="113"/>
      <c r="AD4257" s="114"/>
      <c r="AF4257" s="115"/>
    </row>
    <row r="4258" spans="29:32" x14ac:dyDescent="0.25">
      <c r="AC4258" s="113"/>
      <c r="AD4258" s="114"/>
      <c r="AF4258" s="115"/>
    </row>
    <row r="4259" spans="29:32" x14ac:dyDescent="0.25">
      <c r="AC4259" s="113"/>
      <c r="AD4259" s="114"/>
      <c r="AF4259" s="115"/>
    </row>
    <row r="4260" spans="29:32" x14ac:dyDescent="0.25">
      <c r="AC4260" s="113"/>
      <c r="AD4260" s="114"/>
      <c r="AF4260" s="115"/>
    </row>
    <row r="4261" spans="29:32" x14ac:dyDescent="0.25">
      <c r="AC4261" s="113"/>
      <c r="AD4261" s="114"/>
      <c r="AF4261" s="115"/>
    </row>
    <row r="4262" spans="29:32" x14ac:dyDescent="0.25">
      <c r="AC4262" s="113"/>
      <c r="AD4262" s="114"/>
      <c r="AF4262" s="115"/>
    </row>
    <row r="4263" spans="29:32" x14ac:dyDescent="0.25">
      <c r="AC4263" s="113"/>
      <c r="AD4263" s="114"/>
      <c r="AF4263" s="115"/>
    </row>
    <row r="4264" spans="29:32" x14ac:dyDescent="0.25">
      <c r="AC4264" s="113"/>
      <c r="AD4264" s="114"/>
      <c r="AF4264" s="115"/>
    </row>
    <row r="4265" spans="29:32" x14ac:dyDescent="0.25">
      <c r="AC4265" s="113"/>
      <c r="AD4265" s="114"/>
      <c r="AF4265" s="115"/>
    </row>
    <row r="4266" spans="29:32" x14ac:dyDescent="0.25">
      <c r="AC4266" s="113"/>
      <c r="AD4266" s="114"/>
      <c r="AF4266" s="115"/>
    </row>
    <row r="4267" spans="29:32" x14ac:dyDescent="0.25">
      <c r="AC4267" s="113"/>
      <c r="AD4267" s="114"/>
      <c r="AF4267" s="115"/>
    </row>
    <row r="4268" spans="29:32" x14ac:dyDescent="0.25">
      <c r="AC4268" s="113"/>
      <c r="AD4268" s="114"/>
      <c r="AF4268" s="115"/>
    </row>
    <row r="4269" spans="29:32" x14ac:dyDescent="0.25">
      <c r="AC4269" s="113"/>
      <c r="AD4269" s="114"/>
      <c r="AF4269" s="115"/>
    </row>
    <row r="4270" spans="29:32" x14ac:dyDescent="0.25">
      <c r="AC4270" s="113"/>
      <c r="AD4270" s="114"/>
      <c r="AF4270" s="115"/>
    </row>
    <row r="4271" spans="29:32" x14ac:dyDescent="0.25">
      <c r="AC4271" s="113"/>
      <c r="AD4271" s="114"/>
      <c r="AF4271" s="115"/>
    </row>
    <row r="4272" spans="29:32" x14ac:dyDescent="0.25">
      <c r="AC4272" s="113"/>
      <c r="AD4272" s="114"/>
      <c r="AF4272" s="115"/>
    </row>
    <row r="4273" spans="29:32" x14ac:dyDescent="0.25">
      <c r="AC4273" s="113"/>
      <c r="AD4273" s="114"/>
      <c r="AF4273" s="115"/>
    </row>
    <row r="4274" spans="29:32" x14ac:dyDescent="0.25">
      <c r="AC4274" s="113"/>
      <c r="AD4274" s="114"/>
      <c r="AF4274" s="115"/>
    </row>
    <row r="4275" spans="29:32" x14ac:dyDescent="0.25">
      <c r="AC4275" s="113"/>
      <c r="AD4275" s="114"/>
      <c r="AF4275" s="115"/>
    </row>
    <row r="4276" spans="29:32" x14ac:dyDescent="0.25">
      <c r="AC4276" s="113"/>
      <c r="AD4276" s="114"/>
      <c r="AF4276" s="115"/>
    </row>
    <row r="4277" spans="29:32" x14ac:dyDescent="0.25">
      <c r="AC4277" s="113"/>
      <c r="AD4277" s="114"/>
      <c r="AF4277" s="115"/>
    </row>
    <row r="4278" spans="29:32" x14ac:dyDescent="0.25">
      <c r="AC4278" s="113"/>
      <c r="AD4278" s="114"/>
      <c r="AF4278" s="115"/>
    </row>
    <row r="4279" spans="29:32" x14ac:dyDescent="0.25">
      <c r="AC4279" s="113"/>
      <c r="AD4279" s="114"/>
      <c r="AF4279" s="115"/>
    </row>
    <row r="4280" spans="29:32" x14ac:dyDescent="0.25">
      <c r="AC4280" s="113"/>
      <c r="AD4280" s="114"/>
      <c r="AF4280" s="115"/>
    </row>
    <row r="4281" spans="29:32" x14ac:dyDescent="0.25">
      <c r="AC4281" s="113"/>
      <c r="AD4281" s="114"/>
      <c r="AF4281" s="115"/>
    </row>
    <row r="4282" spans="29:32" x14ac:dyDescent="0.25">
      <c r="AC4282" s="113"/>
      <c r="AD4282" s="114"/>
      <c r="AF4282" s="115"/>
    </row>
    <row r="4283" spans="29:32" x14ac:dyDescent="0.25">
      <c r="AC4283" s="113"/>
      <c r="AD4283" s="114"/>
      <c r="AF4283" s="115"/>
    </row>
    <row r="4284" spans="29:32" x14ac:dyDescent="0.25">
      <c r="AC4284" s="113"/>
      <c r="AD4284" s="114"/>
      <c r="AF4284" s="115"/>
    </row>
    <row r="4285" spans="29:32" x14ac:dyDescent="0.25">
      <c r="AC4285" s="113"/>
      <c r="AD4285" s="114"/>
      <c r="AF4285" s="115"/>
    </row>
    <row r="4286" spans="29:32" x14ac:dyDescent="0.25">
      <c r="AC4286" s="113"/>
      <c r="AD4286" s="114"/>
      <c r="AF4286" s="115"/>
    </row>
    <row r="4287" spans="29:32" x14ac:dyDescent="0.25">
      <c r="AC4287" s="113"/>
      <c r="AD4287" s="114"/>
      <c r="AF4287" s="115"/>
    </row>
    <row r="4288" spans="29:32" x14ac:dyDescent="0.25">
      <c r="AC4288" s="113"/>
      <c r="AD4288" s="114"/>
      <c r="AF4288" s="115"/>
    </row>
    <row r="4289" spans="29:32" x14ac:dyDescent="0.25">
      <c r="AC4289" s="113"/>
      <c r="AD4289" s="114"/>
      <c r="AF4289" s="115"/>
    </row>
    <row r="4290" spans="29:32" x14ac:dyDescent="0.25">
      <c r="AC4290" s="113"/>
      <c r="AD4290" s="114"/>
      <c r="AF4290" s="115"/>
    </row>
    <row r="4291" spans="29:32" x14ac:dyDescent="0.25">
      <c r="AC4291" s="113"/>
      <c r="AD4291" s="114"/>
      <c r="AF4291" s="115"/>
    </row>
    <row r="4292" spans="29:32" x14ac:dyDescent="0.25">
      <c r="AC4292" s="113"/>
      <c r="AD4292" s="114"/>
      <c r="AF4292" s="115"/>
    </row>
    <row r="4293" spans="29:32" x14ac:dyDescent="0.25">
      <c r="AC4293" s="113"/>
      <c r="AD4293" s="114"/>
      <c r="AF4293" s="115"/>
    </row>
    <row r="4294" spans="29:32" x14ac:dyDescent="0.25">
      <c r="AC4294" s="113"/>
      <c r="AD4294" s="114"/>
      <c r="AF4294" s="115"/>
    </row>
    <row r="4295" spans="29:32" x14ac:dyDescent="0.25">
      <c r="AC4295" s="113"/>
      <c r="AD4295" s="114"/>
      <c r="AF4295" s="115"/>
    </row>
    <row r="4296" spans="29:32" x14ac:dyDescent="0.25">
      <c r="AC4296" s="113"/>
      <c r="AD4296" s="114"/>
      <c r="AF4296" s="115"/>
    </row>
    <row r="4297" spans="29:32" x14ac:dyDescent="0.25">
      <c r="AC4297" s="113"/>
      <c r="AD4297" s="114"/>
      <c r="AF4297" s="115"/>
    </row>
    <row r="4298" spans="29:32" x14ac:dyDescent="0.25">
      <c r="AC4298" s="113"/>
      <c r="AD4298" s="114"/>
      <c r="AF4298" s="115"/>
    </row>
    <row r="4299" spans="29:32" x14ac:dyDescent="0.25">
      <c r="AC4299" s="113"/>
      <c r="AD4299" s="114"/>
      <c r="AF4299" s="115"/>
    </row>
    <row r="4300" spans="29:32" x14ac:dyDescent="0.25">
      <c r="AC4300" s="113"/>
      <c r="AD4300" s="114"/>
      <c r="AF4300" s="115"/>
    </row>
    <row r="4301" spans="29:32" x14ac:dyDescent="0.25">
      <c r="AC4301" s="113"/>
      <c r="AD4301" s="114"/>
      <c r="AF4301" s="115"/>
    </row>
    <row r="4302" spans="29:32" x14ac:dyDescent="0.25">
      <c r="AC4302" s="113"/>
      <c r="AD4302" s="114"/>
      <c r="AF4302" s="115"/>
    </row>
    <row r="4303" spans="29:32" x14ac:dyDescent="0.25">
      <c r="AC4303" s="113"/>
      <c r="AD4303" s="114"/>
      <c r="AF4303" s="115"/>
    </row>
    <row r="4304" spans="29:32" x14ac:dyDescent="0.25">
      <c r="AC4304" s="113"/>
      <c r="AD4304" s="114"/>
      <c r="AF4304" s="115"/>
    </row>
    <row r="4305" spans="29:32" x14ac:dyDescent="0.25">
      <c r="AC4305" s="113"/>
      <c r="AD4305" s="114"/>
      <c r="AF4305" s="115"/>
    </row>
    <row r="4306" spans="29:32" x14ac:dyDescent="0.25">
      <c r="AC4306" s="113"/>
      <c r="AD4306" s="114"/>
      <c r="AF4306" s="115"/>
    </row>
    <row r="4307" spans="29:32" x14ac:dyDescent="0.25">
      <c r="AC4307" s="113"/>
      <c r="AD4307" s="114"/>
      <c r="AF4307" s="115"/>
    </row>
    <row r="4308" spans="29:32" x14ac:dyDescent="0.25">
      <c r="AC4308" s="113"/>
      <c r="AD4308" s="114"/>
      <c r="AF4308" s="115"/>
    </row>
    <row r="4309" spans="29:32" x14ac:dyDescent="0.25">
      <c r="AC4309" s="113"/>
      <c r="AD4309" s="114"/>
      <c r="AF4309" s="115"/>
    </row>
    <row r="4310" spans="29:32" x14ac:dyDescent="0.25">
      <c r="AC4310" s="113"/>
      <c r="AD4310" s="114"/>
      <c r="AF4310" s="115"/>
    </row>
    <row r="4311" spans="29:32" x14ac:dyDescent="0.25">
      <c r="AC4311" s="113"/>
      <c r="AD4311" s="114"/>
      <c r="AF4311" s="115"/>
    </row>
    <row r="4312" spans="29:32" x14ac:dyDescent="0.25">
      <c r="AC4312" s="113"/>
      <c r="AD4312" s="114"/>
      <c r="AF4312" s="115"/>
    </row>
    <row r="4313" spans="29:32" x14ac:dyDescent="0.25">
      <c r="AC4313" s="113"/>
      <c r="AD4313" s="114"/>
      <c r="AF4313" s="115"/>
    </row>
    <row r="4314" spans="29:32" x14ac:dyDescent="0.25">
      <c r="AC4314" s="113"/>
      <c r="AD4314" s="114"/>
      <c r="AF4314" s="115"/>
    </row>
    <row r="4315" spans="29:32" x14ac:dyDescent="0.25">
      <c r="AC4315" s="113"/>
      <c r="AD4315" s="114"/>
      <c r="AF4315" s="115"/>
    </row>
    <row r="4316" spans="29:32" x14ac:dyDescent="0.25">
      <c r="AC4316" s="113"/>
      <c r="AD4316" s="114"/>
      <c r="AF4316" s="115"/>
    </row>
    <row r="4317" spans="29:32" x14ac:dyDescent="0.25">
      <c r="AC4317" s="113"/>
      <c r="AD4317" s="114"/>
      <c r="AF4317" s="115"/>
    </row>
    <row r="4318" spans="29:32" x14ac:dyDescent="0.25">
      <c r="AC4318" s="113"/>
      <c r="AD4318" s="114"/>
      <c r="AF4318" s="115"/>
    </row>
    <row r="4319" spans="29:32" x14ac:dyDescent="0.25">
      <c r="AC4319" s="113"/>
      <c r="AD4319" s="114"/>
      <c r="AF4319" s="115"/>
    </row>
    <row r="4320" spans="29:32" x14ac:dyDescent="0.25">
      <c r="AC4320" s="113"/>
      <c r="AD4320" s="114"/>
      <c r="AF4320" s="115"/>
    </row>
    <row r="4321" spans="29:32" x14ac:dyDescent="0.25">
      <c r="AC4321" s="113"/>
      <c r="AD4321" s="114"/>
      <c r="AF4321" s="115"/>
    </row>
    <row r="4322" spans="29:32" x14ac:dyDescent="0.25">
      <c r="AC4322" s="113"/>
      <c r="AD4322" s="114"/>
      <c r="AF4322" s="115"/>
    </row>
    <row r="4323" spans="29:32" x14ac:dyDescent="0.25">
      <c r="AC4323" s="113"/>
      <c r="AD4323" s="114"/>
      <c r="AF4323" s="115"/>
    </row>
    <row r="4324" spans="29:32" x14ac:dyDescent="0.25">
      <c r="AC4324" s="113"/>
      <c r="AD4324" s="114"/>
      <c r="AF4324" s="115"/>
    </row>
    <row r="4325" spans="29:32" x14ac:dyDescent="0.25">
      <c r="AC4325" s="113"/>
      <c r="AD4325" s="114"/>
      <c r="AF4325" s="115"/>
    </row>
    <row r="4326" spans="29:32" x14ac:dyDescent="0.25">
      <c r="AC4326" s="113"/>
      <c r="AD4326" s="114"/>
      <c r="AF4326" s="115"/>
    </row>
    <row r="4327" spans="29:32" x14ac:dyDescent="0.25">
      <c r="AC4327" s="113"/>
      <c r="AD4327" s="114"/>
      <c r="AF4327" s="115"/>
    </row>
    <row r="4328" spans="29:32" x14ac:dyDescent="0.25">
      <c r="AC4328" s="113"/>
      <c r="AD4328" s="114"/>
      <c r="AF4328" s="115"/>
    </row>
    <row r="4329" spans="29:32" x14ac:dyDescent="0.25">
      <c r="AC4329" s="113"/>
      <c r="AD4329" s="114"/>
      <c r="AF4329" s="115"/>
    </row>
    <row r="4330" spans="29:32" x14ac:dyDescent="0.25">
      <c r="AC4330" s="113"/>
      <c r="AD4330" s="114"/>
      <c r="AF4330" s="115"/>
    </row>
    <row r="4331" spans="29:32" x14ac:dyDescent="0.25">
      <c r="AC4331" s="113"/>
      <c r="AD4331" s="114"/>
      <c r="AF4331" s="115"/>
    </row>
    <row r="4332" spans="29:32" x14ac:dyDescent="0.25">
      <c r="AC4332" s="113"/>
      <c r="AD4332" s="114"/>
      <c r="AF4332" s="115"/>
    </row>
    <row r="4333" spans="29:32" x14ac:dyDescent="0.25">
      <c r="AC4333" s="113"/>
      <c r="AD4333" s="114"/>
      <c r="AF4333" s="115"/>
    </row>
    <row r="4334" spans="29:32" x14ac:dyDescent="0.25">
      <c r="AC4334" s="113"/>
      <c r="AD4334" s="114"/>
      <c r="AF4334" s="115"/>
    </row>
    <row r="4335" spans="29:32" x14ac:dyDescent="0.25">
      <c r="AC4335" s="113"/>
      <c r="AD4335" s="114"/>
      <c r="AF4335" s="115"/>
    </row>
    <row r="4336" spans="29:32" x14ac:dyDescent="0.25">
      <c r="AC4336" s="113"/>
      <c r="AD4336" s="114"/>
      <c r="AF4336" s="115"/>
    </row>
    <row r="4337" spans="29:32" x14ac:dyDescent="0.25">
      <c r="AC4337" s="113"/>
      <c r="AD4337" s="114"/>
      <c r="AF4337" s="115"/>
    </row>
    <row r="4338" spans="29:32" x14ac:dyDescent="0.25">
      <c r="AC4338" s="113"/>
      <c r="AD4338" s="114"/>
      <c r="AF4338" s="115"/>
    </row>
    <row r="4339" spans="29:32" x14ac:dyDescent="0.25">
      <c r="AC4339" s="113"/>
      <c r="AD4339" s="114"/>
      <c r="AF4339" s="115"/>
    </row>
    <row r="4340" spans="29:32" x14ac:dyDescent="0.25">
      <c r="AC4340" s="113"/>
      <c r="AD4340" s="114"/>
      <c r="AF4340" s="115"/>
    </row>
    <row r="4341" spans="29:32" x14ac:dyDescent="0.25">
      <c r="AC4341" s="113"/>
      <c r="AD4341" s="114"/>
      <c r="AF4341" s="115"/>
    </row>
    <row r="4342" spans="29:32" x14ac:dyDescent="0.25">
      <c r="AC4342" s="113"/>
      <c r="AD4342" s="114"/>
      <c r="AF4342" s="115"/>
    </row>
    <row r="4343" spans="29:32" x14ac:dyDescent="0.25">
      <c r="AC4343" s="113"/>
      <c r="AD4343" s="114"/>
      <c r="AF4343" s="115"/>
    </row>
    <row r="4344" spans="29:32" x14ac:dyDescent="0.25">
      <c r="AC4344" s="113"/>
      <c r="AD4344" s="114"/>
      <c r="AF4344" s="115"/>
    </row>
    <row r="4345" spans="29:32" x14ac:dyDescent="0.25">
      <c r="AC4345" s="113"/>
      <c r="AD4345" s="114"/>
      <c r="AF4345" s="115"/>
    </row>
    <row r="4346" spans="29:32" x14ac:dyDescent="0.25">
      <c r="AC4346" s="113"/>
      <c r="AD4346" s="114"/>
      <c r="AF4346" s="115"/>
    </row>
    <row r="4347" spans="29:32" x14ac:dyDescent="0.25">
      <c r="AC4347" s="113"/>
      <c r="AD4347" s="114"/>
      <c r="AF4347" s="115"/>
    </row>
    <row r="4348" spans="29:32" x14ac:dyDescent="0.25">
      <c r="AC4348" s="113"/>
      <c r="AD4348" s="114"/>
      <c r="AF4348" s="115"/>
    </row>
    <row r="4349" spans="29:32" x14ac:dyDescent="0.25">
      <c r="AC4349" s="113"/>
      <c r="AD4349" s="114"/>
      <c r="AF4349" s="115"/>
    </row>
    <row r="4350" spans="29:32" x14ac:dyDescent="0.25">
      <c r="AC4350" s="113"/>
      <c r="AD4350" s="114"/>
      <c r="AF4350" s="115"/>
    </row>
    <row r="4351" spans="29:32" x14ac:dyDescent="0.25">
      <c r="AC4351" s="113"/>
      <c r="AD4351" s="114"/>
      <c r="AF4351" s="115"/>
    </row>
    <row r="4352" spans="29:32" x14ac:dyDescent="0.25">
      <c r="AC4352" s="113"/>
      <c r="AD4352" s="114"/>
      <c r="AF4352" s="115"/>
    </row>
    <row r="4353" spans="29:32" x14ac:dyDescent="0.25">
      <c r="AC4353" s="113"/>
      <c r="AD4353" s="114"/>
      <c r="AF4353" s="115"/>
    </row>
    <row r="4354" spans="29:32" x14ac:dyDescent="0.25">
      <c r="AC4354" s="113"/>
      <c r="AD4354" s="114"/>
      <c r="AF4354" s="115"/>
    </row>
    <row r="4355" spans="29:32" x14ac:dyDescent="0.25">
      <c r="AC4355" s="113"/>
      <c r="AD4355" s="114"/>
      <c r="AF4355" s="115"/>
    </row>
    <row r="4356" spans="29:32" x14ac:dyDescent="0.25">
      <c r="AC4356" s="113"/>
      <c r="AD4356" s="114"/>
      <c r="AF4356" s="115"/>
    </row>
    <row r="4357" spans="29:32" x14ac:dyDescent="0.25">
      <c r="AC4357" s="113"/>
      <c r="AD4357" s="114"/>
      <c r="AF4357" s="115"/>
    </row>
    <row r="4358" spans="29:32" x14ac:dyDescent="0.25">
      <c r="AC4358" s="113"/>
      <c r="AD4358" s="114"/>
      <c r="AF4358" s="115"/>
    </row>
    <row r="4359" spans="29:32" x14ac:dyDescent="0.25">
      <c r="AC4359" s="113"/>
      <c r="AD4359" s="114"/>
      <c r="AF4359" s="115"/>
    </row>
    <row r="4360" spans="29:32" x14ac:dyDescent="0.25">
      <c r="AC4360" s="113"/>
      <c r="AD4360" s="114"/>
      <c r="AF4360" s="115"/>
    </row>
    <row r="4361" spans="29:32" x14ac:dyDescent="0.25">
      <c r="AC4361" s="113"/>
      <c r="AD4361" s="114"/>
      <c r="AF4361" s="115"/>
    </row>
    <row r="4362" spans="29:32" x14ac:dyDescent="0.25">
      <c r="AC4362" s="113"/>
      <c r="AD4362" s="114"/>
      <c r="AF4362" s="115"/>
    </row>
    <row r="4363" spans="29:32" x14ac:dyDescent="0.25">
      <c r="AC4363" s="113"/>
      <c r="AD4363" s="114"/>
      <c r="AF4363" s="115"/>
    </row>
    <row r="4364" spans="29:32" x14ac:dyDescent="0.25">
      <c r="AC4364" s="113"/>
      <c r="AD4364" s="114"/>
      <c r="AF4364" s="115"/>
    </row>
    <row r="4365" spans="29:32" x14ac:dyDescent="0.25">
      <c r="AC4365" s="113"/>
      <c r="AD4365" s="114"/>
      <c r="AF4365" s="115"/>
    </row>
    <row r="4366" spans="29:32" x14ac:dyDescent="0.25">
      <c r="AC4366" s="113"/>
      <c r="AD4366" s="114"/>
      <c r="AF4366" s="115"/>
    </row>
    <row r="4367" spans="29:32" x14ac:dyDescent="0.25">
      <c r="AC4367" s="113"/>
      <c r="AD4367" s="114"/>
      <c r="AF4367" s="115"/>
    </row>
    <row r="4368" spans="29:32" x14ac:dyDescent="0.25">
      <c r="AC4368" s="113"/>
      <c r="AD4368" s="114"/>
      <c r="AF4368" s="115"/>
    </row>
    <row r="4369" spans="29:32" x14ac:dyDescent="0.25">
      <c r="AC4369" s="113"/>
      <c r="AD4369" s="114"/>
      <c r="AF4369" s="115"/>
    </row>
    <row r="4370" spans="29:32" x14ac:dyDescent="0.25">
      <c r="AC4370" s="113"/>
      <c r="AD4370" s="114"/>
      <c r="AF4370" s="115"/>
    </row>
    <row r="4371" spans="29:32" x14ac:dyDescent="0.25">
      <c r="AC4371" s="113"/>
      <c r="AD4371" s="114"/>
      <c r="AF4371" s="115"/>
    </row>
    <row r="4372" spans="29:32" x14ac:dyDescent="0.25">
      <c r="AC4372" s="113"/>
      <c r="AD4372" s="114"/>
      <c r="AF4372" s="115"/>
    </row>
    <row r="4373" spans="29:32" x14ac:dyDescent="0.25">
      <c r="AC4373" s="113"/>
      <c r="AD4373" s="114"/>
      <c r="AF4373" s="115"/>
    </row>
    <row r="4374" spans="29:32" x14ac:dyDescent="0.25">
      <c r="AC4374" s="113"/>
      <c r="AD4374" s="114"/>
      <c r="AF4374" s="115"/>
    </row>
    <row r="4375" spans="29:32" x14ac:dyDescent="0.25">
      <c r="AC4375" s="113"/>
      <c r="AD4375" s="114"/>
      <c r="AF4375" s="115"/>
    </row>
    <row r="4376" spans="29:32" x14ac:dyDescent="0.25">
      <c r="AC4376" s="113"/>
      <c r="AD4376" s="114"/>
      <c r="AF4376" s="115"/>
    </row>
    <row r="4377" spans="29:32" x14ac:dyDescent="0.25">
      <c r="AC4377" s="113"/>
      <c r="AD4377" s="114"/>
      <c r="AF4377" s="115"/>
    </row>
    <row r="4378" spans="29:32" x14ac:dyDescent="0.25">
      <c r="AC4378" s="113"/>
      <c r="AD4378" s="114"/>
      <c r="AF4378" s="115"/>
    </row>
    <row r="4379" spans="29:32" x14ac:dyDescent="0.25">
      <c r="AC4379" s="113"/>
      <c r="AD4379" s="114"/>
      <c r="AF4379" s="115"/>
    </row>
    <row r="4380" spans="29:32" x14ac:dyDescent="0.25">
      <c r="AC4380" s="113"/>
      <c r="AD4380" s="114"/>
      <c r="AF4380" s="115"/>
    </row>
    <row r="4381" spans="29:32" x14ac:dyDescent="0.25">
      <c r="AC4381" s="113"/>
      <c r="AD4381" s="114"/>
      <c r="AF4381" s="115"/>
    </row>
    <row r="4382" spans="29:32" x14ac:dyDescent="0.25">
      <c r="AC4382" s="113"/>
      <c r="AD4382" s="114"/>
      <c r="AF4382" s="115"/>
    </row>
    <row r="4383" spans="29:32" x14ac:dyDescent="0.25">
      <c r="AC4383" s="113"/>
      <c r="AD4383" s="114"/>
      <c r="AF4383" s="115"/>
    </row>
    <row r="4384" spans="29:32" x14ac:dyDescent="0.25">
      <c r="AC4384" s="113"/>
      <c r="AD4384" s="114"/>
      <c r="AF4384" s="115"/>
    </row>
    <row r="4385" spans="29:32" x14ac:dyDescent="0.25">
      <c r="AC4385" s="113"/>
      <c r="AD4385" s="114"/>
      <c r="AF4385" s="115"/>
    </row>
    <row r="4386" spans="29:32" x14ac:dyDescent="0.25">
      <c r="AC4386" s="113"/>
      <c r="AD4386" s="114"/>
      <c r="AF4386" s="115"/>
    </row>
    <row r="4387" spans="29:32" x14ac:dyDescent="0.25">
      <c r="AC4387" s="113"/>
      <c r="AD4387" s="114"/>
      <c r="AF4387" s="115"/>
    </row>
    <row r="4388" spans="29:32" x14ac:dyDescent="0.25">
      <c r="AC4388" s="113"/>
      <c r="AD4388" s="114"/>
      <c r="AF4388" s="115"/>
    </row>
    <row r="4389" spans="29:32" x14ac:dyDescent="0.25">
      <c r="AC4389" s="113"/>
      <c r="AD4389" s="114"/>
      <c r="AF4389" s="115"/>
    </row>
    <row r="4390" spans="29:32" x14ac:dyDescent="0.25">
      <c r="AC4390" s="113"/>
      <c r="AD4390" s="114"/>
      <c r="AF4390" s="115"/>
    </row>
    <row r="4391" spans="29:32" x14ac:dyDescent="0.25">
      <c r="AC4391" s="113"/>
      <c r="AD4391" s="114"/>
      <c r="AF4391" s="115"/>
    </row>
    <row r="4392" spans="29:32" x14ac:dyDescent="0.25">
      <c r="AC4392" s="113"/>
      <c r="AD4392" s="114"/>
      <c r="AF4392" s="115"/>
    </row>
    <row r="4393" spans="29:32" x14ac:dyDescent="0.25">
      <c r="AC4393" s="113"/>
      <c r="AD4393" s="114"/>
      <c r="AF4393" s="115"/>
    </row>
    <row r="4394" spans="29:32" x14ac:dyDescent="0.25">
      <c r="AC4394" s="113"/>
      <c r="AD4394" s="114"/>
      <c r="AF4394" s="115"/>
    </row>
    <row r="4395" spans="29:32" x14ac:dyDescent="0.25">
      <c r="AC4395" s="113"/>
      <c r="AD4395" s="114"/>
      <c r="AF4395" s="115"/>
    </row>
    <row r="4396" spans="29:32" x14ac:dyDescent="0.25">
      <c r="AC4396" s="113"/>
      <c r="AD4396" s="114"/>
      <c r="AF4396" s="115"/>
    </row>
    <row r="4397" spans="29:32" x14ac:dyDescent="0.25">
      <c r="AC4397" s="113"/>
      <c r="AD4397" s="114"/>
      <c r="AF4397" s="115"/>
    </row>
    <row r="4398" spans="29:32" x14ac:dyDescent="0.25">
      <c r="AC4398" s="113"/>
      <c r="AD4398" s="114"/>
      <c r="AF4398" s="115"/>
    </row>
    <row r="4399" spans="29:32" x14ac:dyDescent="0.25">
      <c r="AC4399" s="113"/>
      <c r="AD4399" s="114"/>
      <c r="AF4399" s="115"/>
    </row>
    <row r="4400" spans="29:32" x14ac:dyDescent="0.25">
      <c r="AC4400" s="113"/>
      <c r="AD4400" s="114"/>
      <c r="AF4400" s="115"/>
    </row>
    <row r="4401" spans="29:32" x14ac:dyDescent="0.25">
      <c r="AC4401" s="113"/>
      <c r="AD4401" s="114"/>
      <c r="AF4401" s="115"/>
    </row>
    <row r="4402" spans="29:32" x14ac:dyDescent="0.25">
      <c r="AC4402" s="113"/>
      <c r="AD4402" s="114"/>
      <c r="AF4402" s="115"/>
    </row>
    <row r="4403" spans="29:32" x14ac:dyDescent="0.25">
      <c r="AC4403" s="113"/>
      <c r="AD4403" s="114"/>
      <c r="AF4403" s="115"/>
    </row>
    <row r="4404" spans="29:32" x14ac:dyDescent="0.25">
      <c r="AC4404" s="113"/>
      <c r="AD4404" s="114"/>
      <c r="AF4404" s="115"/>
    </row>
    <row r="4405" spans="29:32" x14ac:dyDescent="0.25">
      <c r="AC4405" s="113"/>
      <c r="AD4405" s="114"/>
      <c r="AF4405" s="115"/>
    </row>
    <row r="4406" spans="29:32" x14ac:dyDescent="0.25">
      <c r="AC4406" s="113"/>
      <c r="AD4406" s="114"/>
      <c r="AF4406" s="115"/>
    </row>
    <row r="4407" spans="29:32" x14ac:dyDescent="0.25">
      <c r="AC4407" s="113"/>
      <c r="AD4407" s="114"/>
      <c r="AF4407" s="115"/>
    </row>
    <row r="4408" spans="29:32" x14ac:dyDescent="0.25">
      <c r="AC4408" s="113"/>
      <c r="AD4408" s="114"/>
      <c r="AF4408" s="115"/>
    </row>
    <row r="4409" spans="29:32" x14ac:dyDescent="0.25">
      <c r="AC4409" s="113"/>
      <c r="AD4409" s="114"/>
      <c r="AF4409" s="115"/>
    </row>
    <row r="4410" spans="29:32" x14ac:dyDescent="0.25">
      <c r="AC4410" s="113"/>
      <c r="AD4410" s="114"/>
      <c r="AF4410" s="115"/>
    </row>
    <row r="4411" spans="29:32" x14ac:dyDescent="0.25">
      <c r="AC4411" s="113"/>
      <c r="AD4411" s="114"/>
      <c r="AF4411" s="115"/>
    </row>
    <row r="4412" spans="29:32" x14ac:dyDescent="0.25">
      <c r="AC4412" s="113"/>
      <c r="AD4412" s="114"/>
      <c r="AF4412" s="115"/>
    </row>
    <row r="4413" spans="29:32" x14ac:dyDescent="0.25">
      <c r="AC4413" s="113"/>
      <c r="AD4413" s="114"/>
      <c r="AF4413" s="115"/>
    </row>
    <row r="4414" spans="29:32" x14ac:dyDescent="0.25">
      <c r="AC4414" s="113"/>
      <c r="AD4414" s="114"/>
      <c r="AF4414" s="115"/>
    </row>
    <row r="4415" spans="29:32" x14ac:dyDescent="0.25">
      <c r="AC4415" s="113"/>
      <c r="AD4415" s="114"/>
      <c r="AF4415" s="115"/>
    </row>
    <row r="4416" spans="29:32" x14ac:dyDescent="0.25">
      <c r="AC4416" s="113"/>
      <c r="AD4416" s="114"/>
      <c r="AF4416" s="115"/>
    </row>
    <row r="4417" spans="29:32" x14ac:dyDescent="0.25">
      <c r="AC4417" s="113"/>
      <c r="AD4417" s="114"/>
      <c r="AF4417" s="115"/>
    </row>
    <row r="4418" spans="29:32" x14ac:dyDescent="0.25">
      <c r="AC4418" s="113"/>
      <c r="AD4418" s="114"/>
      <c r="AF4418" s="115"/>
    </row>
    <row r="4419" spans="29:32" x14ac:dyDescent="0.25">
      <c r="AC4419" s="113"/>
      <c r="AD4419" s="114"/>
      <c r="AF4419" s="115"/>
    </row>
    <row r="4420" spans="29:32" x14ac:dyDescent="0.25">
      <c r="AC4420" s="113"/>
      <c r="AD4420" s="114"/>
      <c r="AF4420" s="115"/>
    </row>
    <row r="4421" spans="29:32" x14ac:dyDescent="0.25">
      <c r="AC4421" s="113"/>
      <c r="AD4421" s="114"/>
      <c r="AF4421" s="115"/>
    </row>
    <row r="4422" spans="29:32" x14ac:dyDescent="0.25">
      <c r="AC4422" s="113"/>
      <c r="AD4422" s="114"/>
      <c r="AF4422" s="115"/>
    </row>
    <row r="4423" spans="29:32" x14ac:dyDescent="0.25">
      <c r="AC4423" s="113"/>
      <c r="AD4423" s="114"/>
      <c r="AF4423" s="115"/>
    </row>
    <row r="4424" spans="29:32" x14ac:dyDescent="0.25">
      <c r="AC4424" s="113"/>
      <c r="AD4424" s="114"/>
      <c r="AF4424" s="115"/>
    </row>
    <row r="4425" spans="29:32" x14ac:dyDescent="0.25">
      <c r="AC4425" s="113"/>
      <c r="AD4425" s="114"/>
      <c r="AF4425" s="115"/>
    </row>
    <row r="4426" spans="29:32" x14ac:dyDescent="0.25">
      <c r="AC4426" s="113"/>
      <c r="AD4426" s="114"/>
      <c r="AF4426" s="115"/>
    </row>
    <row r="4427" spans="29:32" x14ac:dyDescent="0.25">
      <c r="AC4427" s="113"/>
      <c r="AD4427" s="114"/>
      <c r="AF4427" s="115"/>
    </row>
    <row r="4428" spans="29:32" x14ac:dyDescent="0.25">
      <c r="AC4428" s="113"/>
      <c r="AD4428" s="114"/>
      <c r="AF4428" s="115"/>
    </row>
    <row r="4429" spans="29:32" x14ac:dyDescent="0.25">
      <c r="AC4429" s="113"/>
      <c r="AD4429" s="114"/>
      <c r="AF4429" s="115"/>
    </row>
    <row r="4430" spans="29:32" x14ac:dyDescent="0.25">
      <c r="AC4430" s="113"/>
      <c r="AD4430" s="114"/>
      <c r="AF4430" s="115"/>
    </row>
    <row r="4431" spans="29:32" x14ac:dyDescent="0.25">
      <c r="AC4431" s="113"/>
      <c r="AD4431" s="114"/>
      <c r="AF4431" s="115"/>
    </row>
    <row r="4432" spans="29:32" x14ac:dyDescent="0.25">
      <c r="AC4432" s="113"/>
      <c r="AD4432" s="114"/>
      <c r="AF4432" s="115"/>
    </row>
    <row r="4433" spans="29:32" x14ac:dyDescent="0.25">
      <c r="AC4433" s="113"/>
      <c r="AD4433" s="114"/>
      <c r="AF4433" s="115"/>
    </row>
    <row r="4434" spans="29:32" x14ac:dyDescent="0.25">
      <c r="AC4434" s="113"/>
      <c r="AD4434" s="114"/>
      <c r="AF4434" s="115"/>
    </row>
    <row r="4435" spans="29:32" x14ac:dyDescent="0.25">
      <c r="AC4435" s="113"/>
      <c r="AD4435" s="114"/>
      <c r="AF4435" s="115"/>
    </row>
    <row r="4436" spans="29:32" x14ac:dyDescent="0.25">
      <c r="AC4436" s="113"/>
      <c r="AD4436" s="114"/>
      <c r="AF4436" s="115"/>
    </row>
    <row r="4437" spans="29:32" x14ac:dyDescent="0.25">
      <c r="AC4437" s="113"/>
      <c r="AD4437" s="114"/>
      <c r="AF4437" s="115"/>
    </row>
    <row r="4438" spans="29:32" x14ac:dyDescent="0.25">
      <c r="AC4438" s="113"/>
      <c r="AD4438" s="114"/>
      <c r="AF4438" s="115"/>
    </row>
    <row r="4439" spans="29:32" x14ac:dyDescent="0.25">
      <c r="AC4439" s="113"/>
      <c r="AD4439" s="114"/>
      <c r="AF4439" s="115"/>
    </row>
    <row r="4440" spans="29:32" x14ac:dyDescent="0.25">
      <c r="AC4440" s="113"/>
      <c r="AD4440" s="114"/>
      <c r="AF4440" s="115"/>
    </row>
    <row r="4441" spans="29:32" x14ac:dyDescent="0.25">
      <c r="AC4441" s="113"/>
      <c r="AD4441" s="114"/>
      <c r="AF4441" s="115"/>
    </row>
    <row r="4442" spans="29:32" x14ac:dyDescent="0.25">
      <c r="AC4442" s="113"/>
      <c r="AD4442" s="114"/>
      <c r="AF4442" s="115"/>
    </row>
    <row r="4443" spans="29:32" x14ac:dyDescent="0.25">
      <c r="AC4443" s="113"/>
      <c r="AD4443" s="114"/>
      <c r="AF4443" s="115"/>
    </row>
    <row r="4444" spans="29:32" x14ac:dyDescent="0.25">
      <c r="AC4444" s="113"/>
      <c r="AD4444" s="114"/>
      <c r="AF4444" s="115"/>
    </row>
    <row r="4445" spans="29:32" x14ac:dyDescent="0.25">
      <c r="AC4445" s="113"/>
      <c r="AD4445" s="114"/>
      <c r="AF4445" s="115"/>
    </row>
    <row r="4446" spans="29:32" x14ac:dyDescent="0.25">
      <c r="AC4446" s="113"/>
      <c r="AD4446" s="114"/>
      <c r="AF4446" s="115"/>
    </row>
    <row r="4447" spans="29:32" x14ac:dyDescent="0.25">
      <c r="AC4447" s="113"/>
      <c r="AD4447" s="114"/>
      <c r="AF4447" s="115"/>
    </row>
    <row r="4448" spans="29:32" x14ac:dyDescent="0.25">
      <c r="AC4448" s="113"/>
      <c r="AD4448" s="114"/>
      <c r="AF4448" s="115"/>
    </row>
    <row r="4449" spans="29:32" x14ac:dyDescent="0.25">
      <c r="AC4449" s="113"/>
      <c r="AD4449" s="114"/>
      <c r="AF4449" s="115"/>
    </row>
    <row r="4450" spans="29:32" x14ac:dyDescent="0.25">
      <c r="AC4450" s="113"/>
      <c r="AD4450" s="114"/>
      <c r="AF4450" s="115"/>
    </row>
    <row r="4451" spans="29:32" x14ac:dyDescent="0.25">
      <c r="AC4451" s="113"/>
      <c r="AD4451" s="114"/>
      <c r="AF4451" s="115"/>
    </row>
    <row r="4452" spans="29:32" x14ac:dyDescent="0.25">
      <c r="AC4452" s="113"/>
      <c r="AD4452" s="114"/>
      <c r="AF4452" s="115"/>
    </row>
    <row r="4453" spans="29:32" x14ac:dyDescent="0.25">
      <c r="AC4453" s="113"/>
      <c r="AD4453" s="114"/>
      <c r="AF4453" s="115"/>
    </row>
    <row r="4454" spans="29:32" x14ac:dyDescent="0.25">
      <c r="AC4454" s="113"/>
      <c r="AD4454" s="114"/>
      <c r="AF4454" s="115"/>
    </row>
    <row r="4455" spans="29:32" x14ac:dyDescent="0.25">
      <c r="AC4455" s="113"/>
      <c r="AD4455" s="114"/>
      <c r="AF4455" s="115"/>
    </row>
    <row r="4456" spans="29:32" x14ac:dyDescent="0.25">
      <c r="AC4456" s="113"/>
      <c r="AD4456" s="114"/>
      <c r="AF4456" s="115"/>
    </row>
    <row r="4457" spans="29:32" x14ac:dyDescent="0.25">
      <c r="AC4457" s="113"/>
      <c r="AD4457" s="114"/>
      <c r="AF4457" s="115"/>
    </row>
    <row r="4458" spans="29:32" x14ac:dyDescent="0.25">
      <c r="AC4458" s="113"/>
      <c r="AD4458" s="114"/>
      <c r="AF4458" s="115"/>
    </row>
    <row r="4459" spans="29:32" x14ac:dyDescent="0.25">
      <c r="AC4459" s="113"/>
      <c r="AD4459" s="114"/>
      <c r="AF4459" s="115"/>
    </row>
    <row r="4460" spans="29:32" x14ac:dyDescent="0.25">
      <c r="AC4460" s="113"/>
      <c r="AD4460" s="114"/>
      <c r="AF4460" s="115"/>
    </row>
    <row r="4461" spans="29:32" x14ac:dyDescent="0.25">
      <c r="AC4461" s="113"/>
      <c r="AD4461" s="114"/>
      <c r="AF4461" s="115"/>
    </row>
    <row r="4462" spans="29:32" x14ac:dyDescent="0.25">
      <c r="AC4462" s="113"/>
      <c r="AD4462" s="114"/>
      <c r="AF4462" s="115"/>
    </row>
    <row r="4463" spans="29:32" x14ac:dyDescent="0.25">
      <c r="AC4463" s="113"/>
      <c r="AD4463" s="114"/>
      <c r="AF4463" s="115"/>
    </row>
    <row r="4464" spans="29:32" x14ac:dyDescent="0.25">
      <c r="AC4464" s="113"/>
      <c r="AD4464" s="114"/>
      <c r="AF4464" s="115"/>
    </row>
    <row r="4465" spans="29:32" x14ac:dyDescent="0.25">
      <c r="AC4465" s="113"/>
      <c r="AD4465" s="114"/>
      <c r="AF4465" s="115"/>
    </row>
    <row r="4466" spans="29:32" x14ac:dyDescent="0.25">
      <c r="AC4466" s="113"/>
      <c r="AD4466" s="114"/>
      <c r="AF4466" s="115"/>
    </row>
    <row r="4467" spans="29:32" x14ac:dyDescent="0.25">
      <c r="AC4467" s="113"/>
      <c r="AD4467" s="114"/>
      <c r="AF4467" s="115"/>
    </row>
    <row r="4468" spans="29:32" x14ac:dyDescent="0.25">
      <c r="AC4468" s="113"/>
      <c r="AD4468" s="114"/>
      <c r="AF4468" s="115"/>
    </row>
    <row r="4469" spans="29:32" x14ac:dyDescent="0.25">
      <c r="AC4469" s="113"/>
      <c r="AD4469" s="114"/>
      <c r="AF4469" s="115"/>
    </row>
    <row r="4470" spans="29:32" x14ac:dyDescent="0.25">
      <c r="AC4470" s="113"/>
      <c r="AD4470" s="114"/>
      <c r="AF4470" s="115"/>
    </row>
    <row r="4471" spans="29:32" x14ac:dyDescent="0.25">
      <c r="AC4471" s="113"/>
      <c r="AD4471" s="114"/>
      <c r="AF4471" s="115"/>
    </row>
    <row r="4472" spans="29:32" x14ac:dyDescent="0.25">
      <c r="AC4472" s="113"/>
      <c r="AD4472" s="114"/>
      <c r="AF4472" s="115"/>
    </row>
    <row r="4473" spans="29:32" x14ac:dyDescent="0.25">
      <c r="AC4473" s="113"/>
      <c r="AD4473" s="114"/>
      <c r="AF4473" s="115"/>
    </row>
    <row r="4474" spans="29:32" x14ac:dyDescent="0.25">
      <c r="AC4474" s="113"/>
      <c r="AD4474" s="114"/>
      <c r="AF4474" s="115"/>
    </row>
    <row r="4475" spans="29:32" x14ac:dyDescent="0.25">
      <c r="AC4475" s="113"/>
      <c r="AD4475" s="114"/>
      <c r="AF4475" s="115"/>
    </row>
    <row r="4476" spans="29:32" x14ac:dyDescent="0.25">
      <c r="AC4476" s="113"/>
      <c r="AD4476" s="114"/>
      <c r="AF4476" s="115"/>
    </row>
    <row r="4477" spans="29:32" x14ac:dyDescent="0.25">
      <c r="AC4477" s="113"/>
      <c r="AD4477" s="114"/>
      <c r="AF4477" s="115"/>
    </row>
    <row r="4478" spans="29:32" x14ac:dyDescent="0.25">
      <c r="AC4478" s="113"/>
      <c r="AD4478" s="114"/>
      <c r="AF4478" s="115"/>
    </row>
    <row r="4479" spans="29:32" x14ac:dyDescent="0.25">
      <c r="AC4479" s="113"/>
      <c r="AD4479" s="114"/>
      <c r="AF4479" s="115"/>
    </row>
    <row r="4480" spans="29:32" x14ac:dyDescent="0.25">
      <c r="AC4480" s="113"/>
      <c r="AD4480" s="114"/>
      <c r="AF4480" s="115"/>
    </row>
    <row r="4481" spans="29:32" x14ac:dyDescent="0.25">
      <c r="AC4481" s="113"/>
      <c r="AD4481" s="114"/>
      <c r="AF4481" s="115"/>
    </row>
    <row r="4482" spans="29:32" x14ac:dyDescent="0.25">
      <c r="AC4482" s="113"/>
      <c r="AD4482" s="114"/>
      <c r="AF4482" s="115"/>
    </row>
    <row r="4483" spans="29:32" x14ac:dyDescent="0.25">
      <c r="AC4483" s="113"/>
      <c r="AD4483" s="114"/>
      <c r="AF4483" s="115"/>
    </row>
    <row r="4484" spans="29:32" x14ac:dyDescent="0.25">
      <c r="AC4484" s="113"/>
      <c r="AD4484" s="114"/>
      <c r="AF4484" s="115"/>
    </row>
    <row r="4485" spans="29:32" x14ac:dyDescent="0.25">
      <c r="AC4485" s="113"/>
      <c r="AD4485" s="114"/>
      <c r="AF4485" s="115"/>
    </row>
    <row r="4486" spans="29:32" x14ac:dyDescent="0.25">
      <c r="AC4486" s="113"/>
      <c r="AD4486" s="114"/>
      <c r="AF4486" s="115"/>
    </row>
    <row r="4487" spans="29:32" x14ac:dyDescent="0.25">
      <c r="AC4487" s="113"/>
      <c r="AD4487" s="114"/>
      <c r="AF4487" s="115"/>
    </row>
    <row r="4488" spans="29:32" x14ac:dyDescent="0.25">
      <c r="AC4488" s="113"/>
      <c r="AD4488" s="114"/>
      <c r="AF4488" s="115"/>
    </row>
    <row r="4489" spans="29:32" x14ac:dyDescent="0.25">
      <c r="AC4489" s="113"/>
      <c r="AD4489" s="114"/>
      <c r="AF4489" s="115"/>
    </row>
    <row r="4490" spans="29:32" x14ac:dyDescent="0.25">
      <c r="AC4490" s="113"/>
      <c r="AD4490" s="114"/>
      <c r="AF4490" s="115"/>
    </row>
    <row r="4491" spans="29:32" x14ac:dyDescent="0.25">
      <c r="AC4491" s="113"/>
      <c r="AD4491" s="114"/>
      <c r="AF4491" s="115"/>
    </row>
    <row r="4492" spans="29:32" x14ac:dyDescent="0.25">
      <c r="AC4492" s="113"/>
      <c r="AD4492" s="114"/>
      <c r="AF4492" s="115"/>
    </row>
    <row r="4493" spans="29:32" x14ac:dyDescent="0.25">
      <c r="AC4493" s="113"/>
      <c r="AD4493" s="114"/>
      <c r="AF4493" s="115"/>
    </row>
    <row r="4494" spans="29:32" x14ac:dyDescent="0.25">
      <c r="AC4494" s="113"/>
      <c r="AD4494" s="114"/>
      <c r="AF4494" s="115"/>
    </row>
    <row r="4495" spans="29:32" x14ac:dyDescent="0.25">
      <c r="AC4495" s="113"/>
      <c r="AD4495" s="114"/>
      <c r="AF4495" s="115"/>
    </row>
    <row r="4496" spans="29:32" x14ac:dyDescent="0.25">
      <c r="AC4496" s="113"/>
      <c r="AD4496" s="114"/>
      <c r="AF4496" s="115"/>
    </row>
    <row r="4497" spans="29:32" x14ac:dyDescent="0.25">
      <c r="AC4497" s="113"/>
      <c r="AD4497" s="114"/>
      <c r="AF4497" s="115"/>
    </row>
    <row r="4498" spans="29:32" x14ac:dyDescent="0.25">
      <c r="AC4498" s="113"/>
      <c r="AD4498" s="114"/>
      <c r="AF4498" s="115"/>
    </row>
    <row r="4499" spans="29:32" x14ac:dyDescent="0.25">
      <c r="AC4499" s="113"/>
      <c r="AD4499" s="114"/>
      <c r="AF4499" s="115"/>
    </row>
    <row r="4500" spans="29:32" x14ac:dyDescent="0.25">
      <c r="AC4500" s="113"/>
      <c r="AD4500" s="114"/>
      <c r="AF4500" s="115"/>
    </row>
    <row r="4501" spans="29:32" x14ac:dyDescent="0.25">
      <c r="AC4501" s="113"/>
      <c r="AD4501" s="114"/>
      <c r="AF4501" s="115"/>
    </row>
    <row r="4502" spans="29:32" x14ac:dyDescent="0.25">
      <c r="AC4502" s="113"/>
      <c r="AD4502" s="114"/>
      <c r="AF4502" s="115"/>
    </row>
    <row r="4503" spans="29:32" x14ac:dyDescent="0.25">
      <c r="AC4503" s="113"/>
      <c r="AD4503" s="114"/>
      <c r="AF4503" s="115"/>
    </row>
    <row r="4504" spans="29:32" x14ac:dyDescent="0.25">
      <c r="AC4504" s="113"/>
      <c r="AD4504" s="114"/>
      <c r="AF4504" s="115"/>
    </row>
    <row r="4505" spans="29:32" x14ac:dyDescent="0.25">
      <c r="AC4505" s="113"/>
      <c r="AD4505" s="114"/>
      <c r="AF4505" s="115"/>
    </row>
    <row r="4506" spans="29:32" x14ac:dyDescent="0.25">
      <c r="AC4506" s="113"/>
      <c r="AD4506" s="114"/>
      <c r="AF4506" s="115"/>
    </row>
    <row r="4507" spans="29:32" x14ac:dyDescent="0.25">
      <c r="AC4507" s="113"/>
      <c r="AD4507" s="114"/>
      <c r="AF4507" s="115"/>
    </row>
    <row r="4508" spans="29:32" x14ac:dyDescent="0.25">
      <c r="AC4508" s="113"/>
      <c r="AD4508" s="114"/>
      <c r="AF4508" s="115"/>
    </row>
    <row r="4509" spans="29:32" x14ac:dyDescent="0.25">
      <c r="AC4509" s="113"/>
      <c r="AD4509" s="114"/>
      <c r="AF4509" s="115"/>
    </row>
    <row r="4510" spans="29:32" x14ac:dyDescent="0.25">
      <c r="AC4510" s="113"/>
      <c r="AD4510" s="114"/>
      <c r="AF4510" s="115"/>
    </row>
    <row r="4511" spans="29:32" x14ac:dyDescent="0.25">
      <c r="AC4511" s="113"/>
      <c r="AD4511" s="114"/>
      <c r="AF4511" s="115"/>
    </row>
    <row r="4512" spans="29:32" x14ac:dyDescent="0.25">
      <c r="AC4512" s="113"/>
      <c r="AD4512" s="114"/>
      <c r="AF4512" s="115"/>
    </row>
    <row r="4513" spans="29:32" x14ac:dyDescent="0.25">
      <c r="AC4513" s="113"/>
      <c r="AD4513" s="114"/>
      <c r="AF4513" s="115"/>
    </row>
    <row r="4514" spans="29:32" x14ac:dyDescent="0.25">
      <c r="AC4514" s="113"/>
      <c r="AD4514" s="114"/>
      <c r="AF4514" s="115"/>
    </row>
    <row r="4515" spans="29:32" x14ac:dyDescent="0.25">
      <c r="AC4515" s="113"/>
      <c r="AD4515" s="114"/>
      <c r="AF4515" s="115"/>
    </row>
    <row r="4516" spans="29:32" x14ac:dyDescent="0.25">
      <c r="AC4516" s="113"/>
      <c r="AD4516" s="114"/>
      <c r="AF4516" s="115"/>
    </row>
    <row r="4517" spans="29:32" x14ac:dyDescent="0.25">
      <c r="AC4517" s="113"/>
      <c r="AD4517" s="114"/>
      <c r="AF4517" s="115"/>
    </row>
    <row r="4518" spans="29:32" x14ac:dyDescent="0.25">
      <c r="AC4518" s="113"/>
      <c r="AD4518" s="114"/>
      <c r="AF4518" s="115"/>
    </row>
    <row r="4519" spans="29:32" x14ac:dyDescent="0.25">
      <c r="AC4519" s="113"/>
      <c r="AD4519" s="114"/>
      <c r="AF4519" s="115"/>
    </row>
    <row r="4520" spans="29:32" x14ac:dyDescent="0.25">
      <c r="AC4520" s="113"/>
      <c r="AD4520" s="114"/>
      <c r="AF4520" s="115"/>
    </row>
    <row r="4521" spans="29:32" x14ac:dyDescent="0.25">
      <c r="AC4521" s="113"/>
      <c r="AD4521" s="114"/>
      <c r="AF4521" s="115"/>
    </row>
    <row r="4522" spans="29:32" x14ac:dyDescent="0.25">
      <c r="AC4522" s="113"/>
      <c r="AD4522" s="114"/>
      <c r="AF4522" s="115"/>
    </row>
    <row r="4523" spans="29:32" x14ac:dyDescent="0.25">
      <c r="AC4523" s="113"/>
      <c r="AD4523" s="114"/>
      <c r="AF4523" s="115"/>
    </row>
    <row r="4524" spans="29:32" x14ac:dyDescent="0.25">
      <c r="AC4524" s="113"/>
      <c r="AD4524" s="114"/>
      <c r="AF4524" s="115"/>
    </row>
    <row r="4525" spans="29:32" x14ac:dyDescent="0.25">
      <c r="AC4525" s="113"/>
      <c r="AD4525" s="114"/>
      <c r="AF4525" s="115"/>
    </row>
    <row r="4526" spans="29:32" x14ac:dyDescent="0.25">
      <c r="AC4526" s="113"/>
      <c r="AD4526" s="114"/>
      <c r="AF4526" s="115"/>
    </row>
    <row r="4527" spans="29:32" x14ac:dyDescent="0.25">
      <c r="AC4527" s="113"/>
      <c r="AD4527" s="114"/>
      <c r="AF4527" s="115"/>
    </row>
    <row r="4528" spans="29:32" x14ac:dyDescent="0.25">
      <c r="AC4528" s="113"/>
      <c r="AD4528" s="114"/>
      <c r="AF4528" s="115"/>
    </row>
    <row r="4529" spans="29:32" x14ac:dyDescent="0.25">
      <c r="AC4529" s="113"/>
      <c r="AD4529" s="114"/>
      <c r="AF4529" s="115"/>
    </row>
    <row r="4530" spans="29:32" x14ac:dyDescent="0.25">
      <c r="AC4530" s="113"/>
      <c r="AD4530" s="114"/>
      <c r="AF4530" s="115"/>
    </row>
    <row r="4531" spans="29:32" x14ac:dyDescent="0.25">
      <c r="AC4531" s="113"/>
      <c r="AD4531" s="114"/>
      <c r="AF4531" s="115"/>
    </row>
    <row r="4532" spans="29:32" x14ac:dyDescent="0.25">
      <c r="AC4532" s="113"/>
      <c r="AD4532" s="114"/>
      <c r="AF4532" s="115"/>
    </row>
    <row r="4533" spans="29:32" x14ac:dyDescent="0.25">
      <c r="AC4533" s="113"/>
      <c r="AD4533" s="114"/>
      <c r="AF4533" s="115"/>
    </row>
    <row r="4534" spans="29:32" x14ac:dyDescent="0.25">
      <c r="AC4534" s="113"/>
      <c r="AD4534" s="114"/>
      <c r="AF4534" s="115"/>
    </row>
    <row r="4535" spans="29:32" x14ac:dyDescent="0.25">
      <c r="AC4535" s="113"/>
      <c r="AD4535" s="114"/>
      <c r="AF4535" s="115"/>
    </row>
    <row r="4536" spans="29:32" x14ac:dyDescent="0.25">
      <c r="AC4536" s="113"/>
      <c r="AD4536" s="114"/>
      <c r="AF4536" s="115"/>
    </row>
    <row r="4537" spans="29:32" x14ac:dyDescent="0.25">
      <c r="AC4537" s="113"/>
      <c r="AD4537" s="114"/>
      <c r="AF4537" s="115"/>
    </row>
    <row r="4538" spans="29:32" x14ac:dyDescent="0.25">
      <c r="AC4538" s="113"/>
      <c r="AD4538" s="114"/>
      <c r="AF4538" s="115"/>
    </row>
    <row r="4539" spans="29:32" x14ac:dyDescent="0.25">
      <c r="AC4539" s="113"/>
      <c r="AD4539" s="114"/>
      <c r="AF4539" s="115"/>
    </row>
    <row r="4540" spans="29:32" x14ac:dyDescent="0.25">
      <c r="AC4540" s="113"/>
      <c r="AD4540" s="114"/>
      <c r="AF4540" s="115"/>
    </row>
    <row r="4541" spans="29:32" x14ac:dyDescent="0.25">
      <c r="AC4541" s="113"/>
      <c r="AD4541" s="114"/>
      <c r="AF4541" s="115"/>
    </row>
    <row r="4542" spans="29:32" x14ac:dyDescent="0.25">
      <c r="AC4542" s="113"/>
      <c r="AD4542" s="114"/>
      <c r="AF4542" s="115"/>
    </row>
    <row r="4543" spans="29:32" x14ac:dyDescent="0.25">
      <c r="AC4543" s="113"/>
      <c r="AD4543" s="114"/>
      <c r="AF4543" s="115"/>
    </row>
    <row r="4544" spans="29:32" x14ac:dyDescent="0.25">
      <c r="AC4544" s="113"/>
      <c r="AD4544" s="114"/>
      <c r="AF4544" s="115"/>
    </row>
    <row r="4545" spans="29:32" x14ac:dyDescent="0.25">
      <c r="AC4545" s="113"/>
      <c r="AD4545" s="114"/>
      <c r="AF4545" s="115"/>
    </row>
    <row r="4546" spans="29:32" x14ac:dyDescent="0.25">
      <c r="AC4546" s="113"/>
      <c r="AD4546" s="114"/>
      <c r="AF4546" s="115"/>
    </row>
    <row r="4547" spans="29:32" x14ac:dyDescent="0.25">
      <c r="AC4547" s="113"/>
      <c r="AD4547" s="114"/>
      <c r="AF4547" s="115"/>
    </row>
    <row r="4548" spans="29:32" x14ac:dyDescent="0.25">
      <c r="AC4548" s="113"/>
      <c r="AD4548" s="114"/>
      <c r="AF4548" s="115"/>
    </row>
    <row r="4549" spans="29:32" x14ac:dyDescent="0.25">
      <c r="AC4549" s="113"/>
      <c r="AD4549" s="114"/>
      <c r="AF4549" s="115"/>
    </row>
    <row r="4550" spans="29:32" x14ac:dyDescent="0.25">
      <c r="AC4550" s="113"/>
      <c r="AD4550" s="114"/>
      <c r="AF4550" s="115"/>
    </row>
    <row r="4551" spans="29:32" x14ac:dyDescent="0.25">
      <c r="AC4551" s="113"/>
      <c r="AD4551" s="114"/>
      <c r="AF4551" s="115"/>
    </row>
    <row r="4552" spans="29:32" x14ac:dyDescent="0.25">
      <c r="AC4552" s="113"/>
      <c r="AD4552" s="114"/>
      <c r="AF4552" s="115"/>
    </row>
    <row r="4553" spans="29:32" x14ac:dyDescent="0.25">
      <c r="AC4553" s="113"/>
      <c r="AD4553" s="114"/>
      <c r="AF4553" s="115"/>
    </row>
    <row r="4554" spans="29:32" x14ac:dyDescent="0.25">
      <c r="AC4554" s="113"/>
      <c r="AD4554" s="114"/>
      <c r="AF4554" s="115"/>
    </row>
    <row r="4555" spans="29:32" x14ac:dyDescent="0.25">
      <c r="AC4555" s="113"/>
      <c r="AD4555" s="114"/>
      <c r="AF4555" s="115"/>
    </row>
    <row r="4556" spans="29:32" x14ac:dyDescent="0.25">
      <c r="AC4556" s="113"/>
      <c r="AD4556" s="114"/>
      <c r="AF4556" s="115"/>
    </row>
    <row r="4557" spans="29:32" x14ac:dyDescent="0.25">
      <c r="AC4557" s="113"/>
      <c r="AD4557" s="114"/>
      <c r="AF4557" s="115"/>
    </row>
    <row r="4558" spans="29:32" x14ac:dyDescent="0.25">
      <c r="AC4558" s="113"/>
      <c r="AD4558" s="114"/>
      <c r="AF4558" s="115"/>
    </row>
    <row r="4559" spans="29:32" x14ac:dyDescent="0.25">
      <c r="AC4559" s="113"/>
      <c r="AD4559" s="114"/>
      <c r="AF4559" s="115"/>
    </row>
    <row r="4560" spans="29:32" x14ac:dyDescent="0.25">
      <c r="AC4560" s="113"/>
      <c r="AD4560" s="114"/>
      <c r="AF4560" s="115"/>
    </row>
    <row r="4561" spans="29:32" x14ac:dyDescent="0.25">
      <c r="AC4561" s="113"/>
      <c r="AD4561" s="114"/>
      <c r="AF4561" s="115"/>
    </row>
    <row r="4562" spans="29:32" x14ac:dyDescent="0.25">
      <c r="AC4562" s="113"/>
      <c r="AD4562" s="114"/>
      <c r="AF4562" s="115"/>
    </row>
    <row r="4563" spans="29:32" x14ac:dyDescent="0.25">
      <c r="AC4563" s="113"/>
      <c r="AD4563" s="114"/>
      <c r="AF4563" s="115"/>
    </row>
    <row r="4564" spans="29:32" x14ac:dyDescent="0.25">
      <c r="AC4564" s="113"/>
      <c r="AD4564" s="114"/>
      <c r="AF4564" s="115"/>
    </row>
    <row r="4565" spans="29:32" x14ac:dyDescent="0.25">
      <c r="AC4565" s="113"/>
      <c r="AD4565" s="114"/>
      <c r="AF4565" s="115"/>
    </row>
    <row r="4566" spans="29:32" x14ac:dyDescent="0.25">
      <c r="AC4566" s="113"/>
      <c r="AD4566" s="114"/>
      <c r="AF4566" s="115"/>
    </row>
    <row r="4567" spans="29:32" x14ac:dyDescent="0.25">
      <c r="AC4567" s="113"/>
      <c r="AD4567" s="114"/>
      <c r="AF4567" s="115"/>
    </row>
    <row r="4568" spans="29:32" x14ac:dyDescent="0.25">
      <c r="AC4568" s="113"/>
      <c r="AD4568" s="114"/>
      <c r="AF4568" s="115"/>
    </row>
    <row r="4569" spans="29:32" x14ac:dyDescent="0.25">
      <c r="AC4569" s="113"/>
      <c r="AD4569" s="114"/>
      <c r="AF4569" s="115"/>
    </row>
    <row r="4570" spans="29:32" x14ac:dyDescent="0.25">
      <c r="AC4570" s="113"/>
      <c r="AD4570" s="114"/>
      <c r="AF4570" s="115"/>
    </row>
    <row r="4571" spans="29:32" x14ac:dyDescent="0.25">
      <c r="AC4571" s="113"/>
      <c r="AD4571" s="114"/>
      <c r="AF4571" s="115"/>
    </row>
    <row r="4572" spans="29:32" x14ac:dyDescent="0.25">
      <c r="AC4572" s="113"/>
      <c r="AD4572" s="114"/>
      <c r="AF4572" s="115"/>
    </row>
    <row r="4573" spans="29:32" x14ac:dyDescent="0.25">
      <c r="AC4573" s="113"/>
      <c r="AD4573" s="114"/>
      <c r="AF4573" s="115"/>
    </row>
    <row r="4574" spans="29:32" x14ac:dyDescent="0.25">
      <c r="AC4574" s="113"/>
      <c r="AD4574" s="114"/>
      <c r="AF4574" s="115"/>
    </row>
    <row r="4575" spans="29:32" x14ac:dyDescent="0.25">
      <c r="AC4575" s="113"/>
      <c r="AD4575" s="114"/>
      <c r="AF4575" s="115"/>
    </row>
    <row r="4576" spans="29:32" x14ac:dyDescent="0.25">
      <c r="AC4576" s="113"/>
      <c r="AD4576" s="114"/>
      <c r="AF4576" s="115"/>
    </row>
    <row r="4577" spans="29:32" x14ac:dyDescent="0.25">
      <c r="AC4577" s="113"/>
      <c r="AD4577" s="114"/>
      <c r="AF4577" s="115"/>
    </row>
    <row r="4578" spans="29:32" x14ac:dyDescent="0.25">
      <c r="AC4578" s="113"/>
      <c r="AD4578" s="114"/>
      <c r="AF4578" s="115"/>
    </row>
    <row r="4579" spans="29:32" x14ac:dyDescent="0.25">
      <c r="AC4579" s="113"/>
      <c r="AD4579" s="114"/>
      <c r="AF4579" s="115"/>
    </row>
    <row r="4580" spans="29:32" x14ac:dyDescent="0.25">
      <c r="AC4580" s="113"/>
      <c r="AD4580" s="114"/>
      <c r="AF4580" s="115"/>
    </row>
    <row r="4581" spans="29:32" x14ac:dyDescent="0.25">
      <c r="AC4581" s="113"/>
      <c r="AD4581" s="114"/>
      <c r="AF4581" s="115"/>
    </row>
    <row r="4582" spans="29:32" x14ac:dyDescent="0.25">
      <c r="AC4582" s="113"/>
      <c r="AD4582" s="114"/>
      <c r="AF4582" s="115"/>
    </row>
    <row r="4583" spans="29:32" x14ac:dyDescent="0.25">
      <c r="AC4583" s="113"/>
      <c r="AD4583" s="114"/>
      <c r="AF4583" s="115"/>
    </row>
    <row r="4584" spans="29:32" x14ac:dyDescent="0.25">
      <c r="AC4584" s="113"/>
      <c r="AD4584" s="114"/>
      <c r="AF4584" s="115"/>
    </row>
    <row r="4585" spans="29:32" x14ac:dyDescent="0.25">
      <c r="AC4585" s="113"/>
      <c r="AD4585" s="114"/>
      <c r="AF4585" s="115"/>
    </row>
    <row r="4586" spans="29:32" x14ac:dyDescent="0.25">
      <c r="AC4586" s="113"/>
      <c r="AD4586" s="114"/>
      <c r="AF4586" s="115"/>
    </row>
    <row r="4587" spans="29:32" x14ac:dyDescent="0.25">
      <c r="AC4587" s="113"/>
      <c r="AD4587" s="114"/>
      <c r="AF4587" s="115"/>
    </row>
    <row r="4588" spans="29:32" x14ac:dyDescent="0.25">
      <c r="AC4588" s="113"/>
      <c r="AD4588" s="114"/>
      <c r="AF4588" s="115"/>
    </row>
    <row r="4589" spans="29:32" x14ac:dyDescent="0.25">
      <c r="AC4589" s="113"/>
      <c r="AD4589" s="114"/>
      <c r="AF4589" s="115"/>
    </row>
    <row r="4590" spans="29:32" x14ac:dyDescent="0.25">
      <c r="AC4590" s="113"/>
      <c r="AD4590" s="114"/>
      <c r="AF4590" s="115"/>
    </row>
    <row r="4591" spans="29:32" x14ac:dyDescent="0.25">
      <c r="AC4591" s="113"/>
      <c r="AD4591" s="114"/>
      <c r="AF4591" s="115"/>
    </row>
    <row r="4592" spans="29:32" x14ac:dyDescent="0.25">
      <c r="AC4592" s="113"/>
      <c r="AD4592" s="114"/>
      <c r="AF4592" s="115"/>
    </row>
    <row r="4593" spans="29:32" x14ac:dyDescent="0.25">
      <c r="AC4593" s="113"/>
      <c r="AD4593" s="114"/>
      <c r="AF4593" s="115"/>
    </row>
    <row r="4594" spans="29:32" x14ac:dyDescent="0.25">
      <c r="AC4594" s="113"/>
      <c r="AD4594" s="114"/>
      <c r="AF4594" s="115"/>
    </row>
    <row r="4595" spans="29:32" x14ac:dyDescent="0.25">
      <c r="AC4595" s="113"/>
      <c r="AD4595" s="114"/>
      <c r="AF4595" s="115"/>
    </row>
    <row r="4596" spans="29:32" x14ac:dyDescent="0.25">
      <c r="AC4596" s="113"/>
      <c r="AD4596" s="114"/>
      <c r="AF4596" s="115"/>
    </row>
    <row r="4597" spans="29:32" x14ac:dyDescent="0.25">
      <c r="AC4597" s="113"/>
      <c r="AD4597" s="114"/>
      <c r="AF4597" s="115"/>
    </row>
    <row r="4598" spans="29:32" x14ac:dyDescent="0.25">
      <c r="AC4598" s="113"/>
      <c r="AD4598" s="114"/>
      <c r="AF4598" s="115"/>
    </row>
    <row r="4599" spans="29:32" x14ac:dyDescent="0.25">
      <c r="AC4599" s="113"/>
      <c r="AD4599" s="114"/>
      <c r="AF4599" s="115"/>
    </row>
    <row r="4600" spans="29:32" x14ac:dyDescent="0.25">
      <c r="AC4600" s="113"/>
      <c r="AD4600" s="114"/>
      <c r="AF4600" s="115"/>
    </row>
    <row r="4601" spans="29:32" x14ac:dyDescent="0.25">
      <c r="AC4601" s="113"/>
      <c r="AD4601" s="114"/>
      <c r="AF4601" s="115"/>
    </row>
    <row r="4602" spans="29:32" x14ac:dyDescent="0.25">
      <c r="AC4602" s="113"/>
      <c r="AD4602" s="114"/>
      <c r="AF4602" s="115"/>
    </row>
    <row r="4603" spans="29:32" x14ac:dyDescent="0.25">
      <c r="AC4603" s="113"/>
      <c r="AD4603" s="114"/>
      <c r="AF4603" s="115"/>
    </row>
    <row r="4604" spans="29:32" x14ac:dyDescent="0.25">
      <c r="AC4604" s="113"/>
      <c r="AD4604" s="114"/>
      <c r="AF4604" s="115"/>
    </row>
    <row r="4605" spans="29:32" x14ac:dyDescent="0.25">
      <c r="AC4605" s="113"/>
      <c r="AD4605" s="114"/>
      <c r="AF4605" s="115"/>
    </row>
    <row r="4606" spans="29:32" x14ac:dyDescent="0.25">
      <c r="AC4606" s="113"/>
      <c r="AD4606" s="114"/>
      <c r="AF4606" s="115"/>
    </row>
    <row r="4607" spans="29:32" x14ac:dyDescent="0.25">
      <c r="AC4607" s="113"/>
      <c r="AD4607" s="114"/>
      <c r="AF4607" s="115"/>
    </row>
    <row r="4608" spans="29:32" x14ac:dyDescent="0.25">
      <c r="AC4608" s="113"/>
      <c r="AD4608" s="114"/>
      <c r="AF4608" s="115"/>
    </row>
    <row r="4609" spans="29:32" x14ac:dyDescent="0.25">
      <c r="AC4609" s="113"/>
      <c r="AD4609" s="114"/>
      <c r="AF4609" s="115"/>
    </row>
    <row r="4610" spans="29:32" x14ac:dyDescent="0.25">
      <c r="AC4610" s="113"/>
      <c r="AD4610" s="114"/>
      <c r="AF4610" s="115"/>
    </row>
    <row r="4611" spans="29:32" x14ac:dyDescent="0.25">
      <c r="AC4611" s="113"/>
      <c r="AD4611" s="114"/>
      <c r="AF4611" s="115"/>
    </row>
    <row r="4612" spans="29:32" x14ac:dyDescent="0.25">
      <c r="AC4612" s="113"/>
      <c r="AD4612" s="114"/>
      <c r="AF4612" s="115"/>
    </row>
    <row r="4613" spans="29:32" x14ac:dyDescent="0.25">
      <c r="AC4613" s="113"/>
      <c r="AD4613" s="114"/>
      <c r="AF4613" s="115"/>
    </row>
    <row r="4614" spans="29:32" x14ac:dyDescent="0.25">
      <c r="AC4614" s="113"/>
      <c r="AD4614" s="114"/>
      <c r="AF4614" s="115"/>
    </row>
    <row r="4615" spans="29:32" x14ac:dyDescent="0.25">
      <c r="AC4615" s="113"/>
      <c r="AD4615" s="114"/>
      <c r="AF4615" s="115"/>
    </row>
    <row r="4616" spans="29:32" x14ac:dyDescent="0.25">
      <c r="AC4616" s="113"/>
      <c r="AD4616" s="114"/>
      <c r="AF4616" s="115"/>
    </row>
    <row r="4617" spans="29:32" x14ac:dyDescent="0.25">
      <c r="AC4617" s="113"/>
      <c r="AD4617" s="114"/>
      <c r="AF4617" s="115"/>
    </row>
    <row r="4618" spans="29:32" x14ac:dyDescent="0.25">
      <c r="AC4618" s="113"/>
      <c r="AD4618" s="114"/>
      <c r="AF4618" s="115"/>
    </row>
    <row r="4619" spans="29:32" x14ac:dyDescent="0.25">
      <c r="AC4619" s="113"/>
      <c r="AD4619" s="114"/>
      <c r="AF4619" s="115"/>
    </row>
    <row r="4620" spans="29:32" x14ac:dyDescent="0.25">
      <c r="AC4620" s="113"/>
      <c r="AD4620" s="114"/>
      <c r="AF4620" s="115"/>
    </row>
    <row r="4621" spans="29:32" x14ac:dyDescent="0.25">
      <c r="AC4621" s="113"/>
      <c r="AD4621" s="114"/>
      <c r="AF4621" s="115"/>
    </row>
    <row r="4622" spans="29:32" x14ac:dyDescent="0.25">
      <c r="AC4622" s="113"/>
      <c r="AD4622" s="114"/>
      <c r="AF4622" s="115"/>
    </row>
    <row r="4623" spans="29:32" x14ac:dyDescent="0.25">
      <c r="AC4623" s="113"/>
      <c r="AD4623" s="114"/>
      <c r="AF4623" s="115"/>
    </row>
    <row r="4624" spans="29:32" x14ac:dyDescent="0.25">
      <c r="AC4624" s="113"/>
      <c r="AD4624" s="114"/>
      <c r="AF4624" s="115"/>
    </row>
    <row r="4625" spans="29:32" x14ac:dyDescent="0.25">
      <c r="AC4625" s="113"/>
      <c r="AD4625" s="114"/>
      <c r="AF4625" s="115"/>
    </row>
    <row r="4626" spans="29:32" x14ac:dyDescent="0.25">
      <c r="AC4626" s="113"/>
      <c r="AD4626" s="114"/>
      <c r="AF4626" s="115"/>
    </row>
    <row r="4627" spans="29:32" x14ac:dyDescent="0.25">
      <c r="AC4627" s="113"/>
      <c r="AD4627" s="114"/>
      <c r="AF4627" s="115"/>
    </row>
    <row r="4628" spans="29:32" x14ac:dyDescent="0.25">
      <c r="AC4628" s="113"/>
      <c r="AD4628" s="114"/>
      <c r="AF4628" s="115"/>
    </row>
    <row r="4629" spans="29:32" x14ac:dyDescent="0.25">
      <c r="AC4629" s="113"/>
      <c r="AD4629" s="114"/>
      <c r="AF4629" s="115"/>
    </row>
    <row r="4630" spans="29:32" x14ac:dyDescent="0.25">
      <c r="AC4630" s="113"/>
      <c r="AD4630" s="114"/>
      <c r="AF4630" s="115"/>
    </row>
    <row r="4631" spans="29:32" x14ac:dyDescent="0.25">
      <c r="AC4631" s="113"/>
      <c r="AD4631" s="114"/>
      <c r="AF4631" s="115"/>
    </row>
    <row r="4632" spans="29:32" x14ac:dyDescent="0.25">
      <c r="AC4632" s="113"/>
      <c r="AD4632" s="114"/>
      <c r="AF4632" s="115"/>
    </row>
    <row r="4633" spans="29:32" x14ac:dyDescent="0.25">
      <c r="AC4633" s="113"/>
      <c r="AD4633" s="114"/>
      <c r="AF4633" s="115"/>
    </row>
    <row r="4634" spans="29:32" x14ac:dyDescent="0.25">
      <c r="AC4634" s="113"/>
      <c r="AD4634" s="114"/>
      <c r="AF4634" s="115"/>
    </row>
    <row r="4635" spans="29:32" x14ac:dyDescent="0.25">
      <c r="AC4635" s="113"/>
      <c r="AD4635" s="114"/>
      <c r="AF4635" s="115"/>
    </row>
    <row r="4636" spans="29:32" x14ac:dyDescent="0.25">
      <c r="AC4636" s="113"/>
      <c r="AD4636" s="114"/>
      <c r="AF4636" s="115"/>
    </row>
    <row r="4637" spans="29:32" x14ac:dyDescent="0.25">
      <c r="AC4637" s="113"/>
      <c r="AD4637" s="114"/>
      <c r="AF4637" s="115"/>
    </row>
    <row r="4638" spans="29:32" x14ac:dyDescent="0.25">
      <c r="AC4638" s="113"/>
      <c r="AD4638" s="114"/>
      <c r="AF4638" s="115"/>
    </row>
    <row r="4639" spans="29:32" x14ac:dyDescent="0.25">
      <c r="AC4639" s="113"/>
      <c r="AD4639" s="114"/>
      <c r="AF4639" s="115"/>
    </row>
    <row r="4640" spans="29:32" x14ac:dyDescent="0.25">
      <c r="AC4640" s="113"/>
      <c r="AD4640" s="114"/>
      <c r="AF4640" s="115"/>
    </row>
    <row r="4641" spans="29:32" x14ac:dyDescent="0.25">
      <c r="AC4641" s="113"/>
      <c r="AD4641" s="114"/>
      <c r="AF4641" s="115"/>
    </row>
    <row r="4642" spans="29:32" x14ac:dyDescent="0.25">
      <c r="AC4642" s="113"/>
      <c r="AD4642" s="114"/>
      <c r="AF4642" s="115"/>
    </row>
    <row r="4643" spans="29:32" x14ac:dyDescent="0.25">
      <c r="AC4643" s="113"/>
      <c r="AD4643" s="114"/>
      <c r="AF4643" s="115"/>
    </row>
    <row r="4644" spans="29:32" x14ac:dyDescent="0.25">
      <c r="AC4644" s="113"/>
      <c r="AD4644" s="114"/>
      <c r="AF4644" s="115"/>
    </row>
    <row r="4645" spans="29:32" x14ac:dyDescent="0.25">
      <c r="AC4645" s="113"/>
      <c r="AD4645" s="114"/>
      <c r="AF4645" s="115"/>
    </row>
    <row r="4646" spans="29:32" x14ac:dyDescent="0.25">
      <c r="AC4646" s="113"/>
      <c r="AD4646" s="114"/>
      <c r="AF4646" s="115"/>
    </row>
    <row r="4647" spans="29:32" x14ac:dyDescent="0.25">
      <c r="AC4647" s="113"/>
      <c r="AD4647" s="114"/>
      <c r="AF4647" s="115"/>
    </row>
    <row r="4648" spans="29:32" x14ac:dyDescent="0.25">
      <c r="AC4648" s="113"/>
      <c r="AD4648" s="114"/>
      <c r="AF4648" s="115"/>
    </row>
    <row r="4649" spans="29:32" x14ac:dyDescent="0.25">
      <c r="AC4649" s="113"/>
      <c r="AD4649" s="114"/>
      <c r="AF4649" s="115"/>
    </row>
    <row r="4650" spans="29:32" x14ac:dyDescent="0.25">
      <c r="AC4650" s="113"/>
      <c r="AD4650" s="114"/>
      <c r="AF4650" s="115"/>
    </row>
    <row r="4651" spans="29:32" x14ac:dyDescent="0.25">
      <c r="AC4651" s="113"/>
      <c r="AD4651" s="114"/>
      <c r="AF4651" s="115"/>
    </row>
    <row r="4652" spans="29:32" x14ac:dyDescent="0.25">
      <c r="AC4652" s="113"/>
      <c r="AD4652" s="114"/>
      <c r="AF4652" s="115"/>
    </row>
    <row r="4653" spans="29:32" x14ac:dyDescent="0.25">
      <c r="AC4653" s="113"/>
      <c r="AD4653" s="114"/>
      <c r="AF4653" s="115"/>
    </row>
    <row r="4654" spans="29:32" x14ac:dyDescent="0.25">
      <c r="AC4654" s="113"/>
      <c r="AD4654" s="114"/>
      <c r="AF4654" s="115"/>
    </row>
    <row r="4655" spans="29:32" x14ac:dyDescent="0.25">
      <c r="AC4655" s="113"/>
      <c r="AD4655" s="114"/>
      <c r="AF4655" s="115"/>
    </row>
    <row r="4656" spans="29:32" x14ac:dyDescent="0.25">
      <c r="AC4656" s="113"/>
      <c r="AD4656" s="114"/>
      <c r="AF4656" s="115"/>
    </row>
    <row r="4657" spans="29:32" x14ac:dyDescent="0.25">
      <c r="AC4657" s="113"/>
      <c r="AD4657" s="114"/>
      <c r="AF4657" s="115"/>
    </row>
    <row r="4658" spans="29:32" x14ac:dyDescent="0.25">
      <c r="AC4658" s="113"/>
      <c r="AD4658" s="114"/>
      <c r="AF4658" s="115"/>
    </row>
    <row r="4659" spans="29:32" x14ac:dyDescent="0.25">
      <c r="AC4659" s="113"/>
      <c r="AD4659" s="114"/>
      <c r="AF4659" s="115"/>
    </row>
    <row r="4660" spans="29:32" x14ac:dyDescent="0.25">
      <c r="AC4660" s="113"/>
      <c r="AD4660" s="114"/>
      <c r="AF4660" s="115"/>
    </row>
    <row r="4661" spans="29:32" x14ac:dyDescent="0.25">
      <c r="AC4661" s="113"/>
      <c r="AD4661" s="114"/>
      <c r="AF4661" s="115"/>
    </row>
    <row r="4662" spans="29:32" x14ac:dyDescent="0.25">
      <c r="AC4662" s="113"/>
      <c r="AD4662" s="114"/>
      <c r="AF4662" s="115"/>
    </row>
    <row r="4663" spans="29:32" x14ac:dyDescent="0.25">
      <c r="AC4663" s="113"/>
      <c r="AD4663" s="114"/>
      <c r="AF4663" s="115"/>
    </row>
    <row r="4664" spans="29:32" x14ac:dyDescent="0.25">
      <c r="AC4664" s="113"/>
      <c r="AD4664" s="114"/>
      <c r="AF4664" s="115"/>
    </row>
    <row r="4665" spans="29:32" x14ac:dyDescent="0.25">
      <c r="AC4665" s="113"/>
      <c r="AD4665" s="114"/>
      <c r="AF4665" s="115"/>
    </row>
    <row r="4666" spans="29:32" x14ac:dyDescent="0.25">
      <c r="AC4666" s="113"/>
      <c r="AD4666" s="114"/>
      <c r="AF4666" s="115"/>
    </row>
    <row r="4667" spans="29:32" x14ac:dyDescent="0.25">
      <c r="AC4667" s="113"/>
      <c r="AD4667" s="114"/>
      <c r="AF4667" s="115"/>
    </row>
    <row r="4668" spans="29:32" x14ac:dyDescent="0.25">
      <c r="AC4668" s="113"/>
      <c r="AD4668" s="114"/>
      <c r="AF4668" s="115"/>
    </row>
    <row r="4669" spans="29:32" x14ac:dyDescent="0.25">
      <c r="AC4669" s="113"/>
      <c r="AD4669" s="114"/>
      <c r="AF4669" s="115"/>
    </row>
    <row r="4670" spans="29:32" x14ac:dyDescent="0.25">
      <c r="AC4670" s="113"/>
      <c r="AD4670" s="114"/>
      <c r="AF4670" s="115"/>
    </row>
    <row r="4671" spans="29:32" x14ac:dyDescent="0.25">
      <c r="AC4671" s="113"/>
      <c r="AD4671" s="114"/>
      <c r="AF4671" s="115"/>
    </row>
    <row r="4672" spans="29:32" x14ac:dyDescent="0.25">
      <c r="AC4672" s="113"/>
      <c r="AD4672" s="114"/>
      <c r="AF4672" s="115"/>
    </row>
    <row r="4673" spans="29:32" x14ac:dyDescent="0.25">
      <c r="AC4673" s="113"/>
      <c r="AD4673" s="114"/>
      <c r="AF4673" s="115"/>
    </row>
    <row r="4674" spans="29:32" x14ac:dyDescent="0.25">
      <c r="AC4674" s="113"/>
      <c r="AD4674" s="114"/>
      <c r="AF4674" s="115"/>
    </row>
    <row r="4675" spans="29:32" x14ac:dyDescent="0.25">
      <c r="AC4675" s="113"/>
      <c r="AD4675" s="114"/>
      <c r="AF4675" s="115"/>
    </row>
    <row r="4676" spans="29:32" x14ac:dyDescent="0.25">
      <c r="AC4676" s="113"/>
      <c r="AD4676" s="114"/>
      <c r="AF4676" s="115"/>
    </row>
    <row r="4677" spans="29:32" x14ac:dyDescent="0.25">
      <c r="AC4677" s="113"/>
      <c r="AD4677" s="114"/>
      <c r="AF4677" s="115"/>
    </row>
    <row r="4678" spans="29:32" x14ac:dyDescent="0.25">
      <c r="AC4678" s="113"/>
      <c r="AD4678" s="114"/>
      <c r="AF4678" s="115"/>
    </row>
    <row r="4679" spans="29:32" x14ac:dyDescent="0.25">
      <c r="AC4679" s="113"/>
      <c r="AD4679" s="114"/>
      <c r="AF4679" s="115"/>
    </row>
    <row r="4680" spans="29:32" x14ac:dyDescent="0.25">
      <c r="AC4680" s="113"/>
      <c r="AD4680" s="114"/>
      <c r="AF4680" s="115"/>
    </row>
    <row r="4681" spans="29:32" x14ac:dyDescent="0.25">
      <c r="AC4681" s="113"/>
      <c r="AD4681" s="114"/>
      <c r="AF4681" s="115"/>
    </row>
    <row r="4682" spans="29:32" x14ac:dyDescent="0.25">
      <c r="AC4682" s="113"/>
      <c r="AD4682" s="114"/>
      <c r="AF4682" s="115"/>
    </row>
    <row r="4683" spans="29:32" x14ac:dyDescent="0.25">
      <c r="AC4683" s="113"/>
      <c r="AD4683" s="114"/>
      <c r="AF4683" s="115"/>
    </row>
    <row r="4684" spans="29:32" x14ac:dyDescent="0.25">
      <c r="AC4684" s="113"/>
      <c r="AD4684" s="114"/>
      <c r="AF4684" s="115"/>
    </row>
    <row r="4685" spans="29:32" x14ac:dyDescent="0.25">
      <c r="AC4685" s="113"/>
      <c r="AD4685" s="114"/>
      <c r="AF4685" s="115"/>
    </row>
    <row r="4686" spans="29:32" x14ac:dyDescent="0.25">
      <c r="AC4686" s="113"/>
      <c r="AD4686" s="114"/>
      <c r="AF4686" s="115"/>
    </row>
    <row r="4687" spans="29:32" x14ac:dyDescent="0.25">
      <c r="AC4687" s="113"/>
      <c r="AD4687" s="114"/>
      <c r="AF4687" s="115"/>
    </row>
    <row r="4688" spans="29:32" x14ac:dyDescent="0.25">
      <c r="AC4688" s="113"/>
      <c r="AD4688" s="114"/>
      <c r="AF4688" s="115"/>
    </row>
    <row r="4689" spans="29:32" x14ac:dyDescent="0.25">
      <c r="AC4689" s="113"/>
      <c r="AD4689" s="114"/>
      <c r="AF4689" s="115"/>
    </row>
    <row r="4690" spans="29:32" x14ac:dyDescent="0.25">
      <c r="AC4690" s="113"/>
      <c r="AD4690" s="114"/>
      <c r="AF4690" s="115"/>
    </row>
    <row r="4691" spans="29:32" x14ac:dyDescent="0.25">
      <c r="AC4691" s="113"/>
      <c r="AD4691" s="114"/>
      <c r="AF4691" s="115"/>
    </row>
    <row r="4692" spans="29:32" x14ac:dyDescent="0.25">
      <c r="AC4692" s="113"/>
      <c r="AD4692" s="114"/>
      <c r="AF4692" s="115"/>
    </row>
    <row r="4693" spans="29:32" x14ac:dyDescent="0.25">
      <c r="AC4693" s="113"/>
      <c r="AD4693" s="114"/>
      <c r="AF4693" s="115"/>
    </row>
    <row r="4694" spans="29:32" x14ac:dyDescent="0.25">
      <c r="AC4694" s="113"/>
      <c r="AD4694" s="114"/>
      <c r="AF4694" s="115"/>
    </row>
    <row r="4695" spans="29:32" x14ac:dyDescent="0.25">
      <c r="AC4695" s="113"/>
      <c r="AD4695" s="114"/>
      <c r="AF4695" s="115"/>
    </row>
    <row r="4696" spans="29:32" x14ac:dyDescent="0.25">
      <c r="AC4696" s="113"/>
      <c r="AD4696" s="114"/>
      <c r="AF4696" s="115"/>
    </row>
    <row r="4697" spans="29:32" x14ac:dyDescent="0.25">
      <c r="AC4697" s="113"/>
      <c r="AD4697" s="114"/>
      <c r="AF4697" s="115"/>
    </row>
    <row r="4698" spans="29:32" x14ac:dyDescent="0.25">
      <c r="AC4698" s="113"/>
      <c r="AD4698" s="114"/>
      <c r="AF4698" s="115"/>
    </row>
    <row r="4699" spans="29:32" x14ac:dyDescent="0.25">
      <c r="AC4699" s="113"/>
      <c r="AD4699" s="114"/>
      <c r="AF4699" s="115"/>
    </row>
    <row r="4700" spans="29:32" x14ac:dyDescent="0.25">
      <c r="AC4700" s="113"/>
      <c r="AD4700" s="114"/>
      <c r="AF4700" s="115"/>
    </row>
    <row r="4701" spans="29:32" x14ac:dyDescent="0.25">
      <c r="AC4701" s="113"/>
      <c r="AD4701" s="114"/>
      <c r="AF4701" s="115"/>
    </row>
    <row r="4702" spans="29:32" x14ac:dyDescent="0.25">
      <c r="AC4702" s="113"/>
      <c r="AD4702" s="114"/>
      <c r="AF4702" s="115"/>
    </row>
    <row r="4703" spans="29:32" x14ac:dyDescent="0.25">
      <c r="AC4703" s="113"/>
      <c r="AD4703" s="114"/>
      <c r="AF4703" s="115"/>
    </row>
    <row r="4704" spans="29:32" x14ac:dyDescent="0.25">
      <c r="AC4704" s="113"/>
      <c r="AD4704" s="114"/>
      <c r="AF4704" s="115"/>
    </row>
    <row r="4705" spans="29:32" x14ac:dyDescent="0.25">
      <c r="AC4705" s="113"/>
      <c r="AD4705" s="114"/>
      <c r="AF4705" s="115"/>
    </row>
    <row r="4706" spans="29:32" x14ac:dyDescent="0.25">
      <c r="AC4706" s="113"/>
      <c r="AD4706" s="114"/>
      <c r="AF4706" s="115"/>
    </row>
    <row r="4707" spans="29:32" x14ac:dyDescent="0.25">
      <c r="AC4707" s="113"/>
      <c r="AD4707" s="114"/>
      <c r="AF4707" s="115"/>
    </row>
    <row r="4708" spans="29:32" x14ac:dyDescent="0.25">
      <c r="AC4708" s="113"/>
      <c r="AD4708" s="114"/>
      <c r="AF4708" s="115"/>
    </row>
    <row r="4709" spans="29:32" x14ac:dyDescent="0.25">
      <c r="AC4709" s="113"/>
      <c r="AD4709" s="114"/>
      <c r="AF4709" s="115"/>
    </row>
    <row r="4710" spans="29:32" x14ac:dyDescent="0.25">
      <c r="AC4710" s="113"/>
      <c r="AD4710" s="114"/>
      <c r="AF4710" s="115"/>
    </row>
    <row r="4711" spans="29:32" x14ac:dyDescent="0.25">
      <c r="AC4711" s="113"/>
      <c r="AD4711" s="114"/>
      <c r="AF4711" s="115"/>
    </row>
    <row r="4712" spans="29:32" x14ac:dyDescent="0.25">
      <c r="AC4712" s="113"/>
      <c r="AD4712" s="114"/>
      <c r="AF4712" s="115"/>
    </row>
    <row r="4713" spans="29:32" x14ac:dyDescent="0.25">
      <c r="AC4713" s="113"/>
      <c r="AD4713" s="114"/>
      <c r="AF4713" s="115"/>
    </row>
    <row r="4714" spans="29:32" x14ac:dyDescent="0.25">
      <c r="AC4714" s="113"/>
      <c r="AD4714" s="114"/>
      <c r="AF4714" s="115"/>
    </row>
    <row r="4715" spans="29:32" x14ac:dyDescent="0.25">
      <c r="AC4715" s="113"/>
      <c r="AD4715" s="114"/>
      <c r="AF4715" s="115"/>
    </row>
    <row r="4716" spans="29:32" x14ac:dyDescent="0.25">
      <c r="AC4716" s="113"/>
      <c r="AD4716" s="114"/>
      <c r="AF4716" s="115"/>
    </row>
    <row r="4717" spans="29:32" x14ac:dyDescent="0.25">
      <c r="AC4717" s="113"/>
      <c r="AD4717" s="114"/>
      <c r="AF4717" s="115"/>
    </row>
    <row r="4718" spans="29:32" x14ac:dyDescent="0.25">
      <c r="AC4718" s="113"/>
      <c r="AD4718" s="114"/>
      <c r="AF4718" s="115"/>
    </row>
    <row r="4719" spans="29:32" x14ac:dyDescent="0.25">
      <c r="AC4719" s="113"/>
      <c r="AD4719" s="114"/>
      <c r="AF4719" s="115"/>
    </row>
    <row r="4720" spans="29:32" x14ac:dyDescent="0.25">
      <c r="AC4720" s="113"/>
      <c r="AD4720" s="114"/>
      <c r="AF4720" s="115"/>
    </row>
    <row r="4721" spans="29:32" x14ac:dyDescent="0.25">
      <c r="AC4721" s="113"/>
      <c r="AD4721" s="114"/>
      <c r="AF4721" s="115"/>
    </row>
    <row r="4722" spans="29:32" x14ac:dyDescent="0.25">
      <c r="AC4722" s="113"/>
      <c r="AD4722" s="114"/>
      <c r="AF4722" s="115"/>
    </row>
    <row r="4723" spans="29:32" x14ac:dyDescent="0.25">
      <c r="AC4723" s="113"/>
      <c r="AD4723" s="114"/>
      <c r="AF4723" s="115"/>
    </row>
    <row r="4724" spans="29:32" x14ac:dyDescent="0.25">
      <c r="AC4724" s="113"/>
      <c r="AD4724" s="114"/>
      <c r="AF4724" s="115"/>
    </row>
    <row r="4725" spans="29:32" x14ac:dyDescent="0.25">
      <c r="AC4725" s="113"/>
      <c r="AD4725" s="114"/>
      <c r="AF4725" s="115"/>
    </row>
    <row r="4726" spans="29:32" x14ac:dyDescent="0.25">
      <c r="AC4726" s="113"/>
      <c r="AD4726" s="114"/>
      <c r="AF4726" s="115"/>
    </row>
    <row r="4727" spans="29:32" x14ac:dyDescent="0.25">
      <c r="AC4727" s="113"/>
      <c r="AD4727" s="114"/>
      <c r="AF4727" s="115"/>
    </row>
    <row r="4728" spans="29:32" x14ac:dyDescent="0.25">
      <c r="AC4728" s="113"/>
      <c r="AD4728" s="114"/>
      <c r="AF4728" s="115"/>
    </row>
    <row r="4729" spans="29:32" x14ac:dyDescent="0.25">
      <c r="AC4729" s="113"/>
      <c r="AD4729" s="114"/>
      <c r="AF4729" s="115"/>
    </row>
    <row r="4730" spans="29:32" x14ac:dyDescent="0.25">
      <c r="AC4730" s="113"/>
      <c r="AD4730" s="114"/>
      <c r="AF4730" s="115"/>
    </row>
    <row r="4731" spans="29:32" x14ac:dyDescent="0.25">
      <c r="AC4731" s="113"/>
      <c r="AD4731" s="114"/>
      <c r="AF4731" s="115"/>
    </row>
    <row r="4732" spans="29:32" x14ac:dyDescent="0.25">
      <c r="AC4732" s="113"/>
      <c r="AD4732" s="114"/>
      <c r="AF4732" s="115"/>
    </row>
    <row r="4733" spans="29:32" x14ac:dyDescent="0.25">
      <c r="AC4733" s="113"/>
      <c r="AD4733" s="114"/>
      <c r="AF4733" s="115"/>
    </row>
    <row r="4734" spans="29:32" x14ac:dyDescent="0.25">
      <c r="AC4734" s="113"/>
      <c r="AD4734" s="114"/>
      <c r="AF4734" s="115"/>
    </row>
    <row r="4735" spans="29:32" x14ac:dyDescent="0.25">
      <c r="AC4735" s="113"/>
      <c r="AD4735" s="114"/>
      <c r="AF4735" s="115"/>
    </row>
    <row r="4736" spans="29:32" x14ac:dyDescent="0.25">
      <c r="AC4736" s="113"/>
      <c r="AD4736" s="114"/>
      <c r="AF4736" s="115"/>
    </row>
    <row r="4737" spans="29:32" x14ac:dyDescent="0.25">
      <c r="AC4737" s="113"/>
      <c r="AD4737" s="114"/>
      <c r="AF4737" s="115"/>
    </row>
    <row r="4738" spans="29:32" x14ac:dyDescent="0.25">
      <c r="AC4738" s="113"/>
      <c r="AD4738" s="114"/>
      <c r="AF4738" s="115"/>
    </row>
    <row r="4739" spans="29:32" x14ac:dyDescent="0.25">
      <c r="AC4739" s="113"/>
      <c r="AD4739" s="114"/>
      <c r="AF4739" s="115"/>
    </row>
    <row r="4740" spans="29:32" x14ac:dyDescent="0.25">
      <c r="AC4740" s="113"/>
      <c r="AD4740" s="114"/>
      <c r="AF4740" s="115"/>
    </row>
    <row r="4741" spans="29:32" x14ac:dyDescent="0.25">
      <c r="AC4741" s="113"/>
      <c r="AD4741" s="114"/>
      <c r="AF4741" s="115"/>
    </row>
    <row r="4742" spans="29:32" x14ac:dyDescent="0.25">
      <c r="AC4742" s="113"/>
      <c r="AD4742" s="114"/>
      <c r="AF4742" s="115"/>
    </row>
    <row r="4743" spans="29:32" x14ac:dyDescent="0.25">
      <c r="AC4743" s="113"/>
      <c r="AD4743" s="114"/>
      <c r="AF4743" s="115"/>
    </row>
    <row r="4744" spans="29:32" x14ac:dyDescent="0.25">
      <c r="AC4744" s="113"/>
      <c r="AD4744" s="114"/>
      <c r="AF4744" s="115"/>
    </row>
    <row r="4745" spans="29:32" x14ac:dyDescent="0.25">
      <c r="AC4745" s="113"/>
      <c r="AD4745" s="114"/>
      <c r="AF4745" s="115"/>
    </row>
    <row r="4746" spans="29:32" x14ac:dyDescent="0.25">
      <c r="AC4746" s="113"/>
      <c r="AD4746" s="114"/>
      <c r="AF4746" s="115"/>
    </row>
    <row r="4747" spans="29:32" x14ac:dyDescent="0.25">
      <c r="AC4747" s="113"/>
      <c r="AD4747" s="114"/>
      <c r="AF4747" s="115"/>
    </row>
    <row r="4748" spans="29:32" x14ac:dyDescent="0.25">
      <c r="AC4748" s="113"/>
      <c r="AD4748" s="114"/>
      <c r="AF4748" s="115"/>
    </row>
    <row r="4749" spans="29:32" x14ac:dyDescent="0.25">
      <c r="AC4749" s="113"/>
      <c r="AD4749" s="114"/>
      <c r="AF4749" s="115"/>
    </row>
    <row r="4750" spans="29:32" x14ac:dyDescent="0.25">
      <c r="AC4750" s="113"/>
      <c r="AD4750" s="114"/>
      <c r="AF4750" s="115"/>
    </row>
    <row r="4751" spans="29:32" x14ac:dyDescent="0.25">
      <c r="AC4751" s="113"/>
      <c r="AD4751" s="114"/>
      <c r="AF4751" s="115"/>
    </row>
    <row r="4752" spans="29:32" x14ac:dyDescent="0.25">
      <c r="AC4752" s="113"/>
      <c r="AD4752" s="114"/>
      <c r="AF4752" s="115"/>
    </row>
    <row r="4753" spans="29:32" x14ac:dyDescent="0.25">
      <c r="AC4753" s="113"/>
      <c r="AD4753" s="114"/>
      <c r="AF4753" s="115"/>
    </row>
    <row r="4754" spans="29:32" x14ac:dyDescent="0.25">
      <c r="AC4754" s="113"/>
      <c r="AD4754" s="114"/>
      <c r="AF4754" s="115"/>
    </row>
    <row r="4755" spans="29:32" x14ac:dyDescent="0.25">
      <c r="AC4755" s="113"/>
      <c r="AD4755" s="114"/>
      <c r="AF4755" s="115"/>
    </row>
    <row r="4756" spans="29:32" x14ac:dyDescent="0.25">
      <c r="AC4756" s="113"/>
      <c r="AD4756" s="114"/>
      <c r="AF4756" s="115"/>
    </row>
    <row r="4757" spans="29:32" x14ac:dyDescent="0.25">
      <c r="AC4757" s="113"/>
      <c r="AD4757" s="114"/>
      <c r="AF4757" s="115"/>
    </row>
    <row r="4758" spans="29:32" x14ac:dyDescent="0.25">
      <c r="AC4758" s="113"/>
      <c r="AD4758" s="114"/>
      <c r="AF4758" s="115"/>
    </row>
    <row r="4759" spans="29:32" x14ac:dyDescent="0.25">
      <c r="AC4759" s="113"/>
      <c r="AD4759" s="114"/>
      <c r="AF4759" s="115"/>
    </row>
    <row r="4760" spans="29:32" x14ac:dyDescent="0.25">
      <c r="AC4760" s="113"/>
      <c r="AD4760" s="114"/>
      <c r="AF4760" s="115"/>
    </row>
    <row r="4761" spans="29:32" x14ac:dyDescent="0.25">
      <c r="AC4761" s="113"/>
      <c r="AD4761" s="114"/>
      <c r="AF4761" s="115"/>
    </row>
    <row r="4762" spans="29:32" x14ac:dyDescent="0.25">
      <c r="AC4762" s="113"/>
      <c r="AD4762" s="114"/>
      <c r="AF4762" s="115"/>
    </row>
    <row r="4763" spans="29:32" x14ac:dyDescent="0.25">
      <c r="AC4763" s="113"/>
      <c r="AD4763" s="114"/>
      <c r="AF4763" s="115"/>
    </row>
    <row r="4764" spans="29:32" x14ac:dyDescent="0.25">
      <c r="AC4764" s="113"/>
      <c r="AD4764" s="114"/>
      <c r="AF4764" s="115"/>
    </row>
    <row r="4765" spans="29:32" x14ac:dyDescent="0.25">
      <c r="AC4765" s="113"/>
      <c r="AD4765" s="114"/>
      <c r="AF4765" s="115"/>
    </row>
    <row r="4766" spans="29:32" x14ac:dyDescent="0.25">
      <c r="AC4766" s="113"/>
      <c r="AD4766" s="114"/>
      <c r="AF4766" s="115"/>
    </row>
    <row r="4767" spans="29:32" x14ac:dyDescent="0.25">
      <c r="AC4767" s="113"/>
      <c r="AD4767" s="114"/>
      <c r="AF4767" s="115"/>
    </row>
    <row r="4768" spans="29:32" x14ac:dyDescent="0.25">
      <c r="AC4768" s="113"/>
      <c r="AD4768" s="114"/>
      <c r="AF4768" s="115"/>
    </row>
    <row r="4769" spans="29:32" x14ac:dyDescent="0.25">
      <c r="AC4769" s="113"/>
      <c r="AD4769" s="114"/>
      <c r="AF4769" s="115"/>
    </row>
    <row r="4770" spans="29:32" x14ac:dyDescent="0.25">
      <c r="AC4770" s="113"/>
      <c r="AD4770" s="114"/>
      <c r="AF4770" s="115"/>
    </row>
    <row r="4771" spans="29:32" x14ac:dyDescent="0.25">
      <c r="AC4771" s="113"/>
      <c r="AD4771" s="114"/>
      <c r="AF4771" s="115"/>
    </row>
    <row r="4772" spans="29:32" x14ac:dyDescent="0.25">
      <c r="AC4772" s="113"/>
      <c r="AD4772" s="114"/>
      <c r="AF4772" s="115"/>
    </row>
    <row r="4773" spans="29:32" x14ac:dyDescent="0.25">
      <c r="AC4773" s="113"/>
      <c r="AD4773" s="114"/>
      <c r="AF4773" s="115"/>
    </row>
    <row r="4774" spans="29:32" x14ac:dyDescent="0.25">
      <c r="AC4774" s="113"/>
      <c r="AD4774" s="114"/>
      <c r="AF4774" s="115"/>
    </row>
    <row r="4775" spans="29:32" x14ac:dyDescent="0.25">
      <c r="AC4775" s="113"/>
      <c r="AD4775" s="114"/>
      <c r="AF4775" s="115"/>
    </row>
    <row r="4776" spans="29:32" x14ac:dyDescent="0.25">
      <c r="AC4776" s="113"/>
      <c r="AD4776" s="114"/>
      <c r="AF4776" s="115"/>
    </row>
    <row r="4777" spans="29:32" x14ac:dyDescent="0.25">
      <c r="AC4777" s="113"/>
      <c r="AD4777" s="114"/>
      <c r="AF4777" s="115"/>
    </row>
    <row r="4778" spans="29:32" x14ac:dyDescent="0.25">
      <c r="AC4778" s="113"/>
      <c r="AD4778" s="114"/>
      <c r="AF4778" s="115"/>
    </row>
    <row r="4779" spans="29:32" x14ac:dyDescent="0.25">
      <c r="AC4779" s="113"/>
      <c r="AD4779" s="114"/>
      <c r="AF4779" s="115"/>
    </row>
    <row r="4780" spans="29:32" x14ac:dyDescent="0.25">
      <c r="AC4780" s="113"/>
      <c r="AD4780" s="114"/>
      <c r="AF4780" s="115"/>
    </row>
    <row r="4781" spans="29:32" x14ac:dyDescent="0.25">
      <c r="AC4781" s="113"/>
      <c r="AD4781" s="114"/>
      <c r="AF4781" s="115"/>
    </row>
    <row r="4782" spans="29:32" x14ac:dyDescent="0.25">
      <c r="AC4782" s="113"/>
      <c r="AD4782" s="114"/>
      <c r="AF4782" s="115"/>
    </row>
    <row r="4783" spans="29:32" x14ac:dyDescent="0.25">
      <c r="AC4783" s="113"/>
      <c r="AD4783" s="114"/>
      <c r="AF4783" s="115"/>
    </row>
    <row r="4784" spans="29:32" x14ac:dyDescent="0.25">
      <c r="AC4784" s="113"/>
      <c r="AD4784" s="114"/>
      <c r="AF4784" s="115"/>
    </row>
    <row r="4785" spans="29:32" x14ac:dyDescent="0.25">
      <c r="AC4785" s="113"/>
      <c r="AD4785" s="114"/>
      <c r="AF4785" s="115"/>
    </row>
    <row r="4786" spans="29:32" x14ac:dyDescent="0.25">
      <c r="AC4786" s="113"/>
      <c r="AD4786" s="114"/>
      <c r="AF4786" s="115"/>
    </row>
    <row r="4787" spans="29:32" x14ac:dyDescent="0.25">
      <c r="AC4787" s="113"/>
      <c r="AD4787" s="114"/>
      <c r="AF4787" s="115"/>
    </row>
    <row r="4788" spans="29:32" x14ac:dyDescent="0.25">
      <c r="AC4788" s="113"/>
      <c r="AD4788" s="114"/>
      <c r="AF4788" s="115"/>
    </row>
    <row r="4789" spans="29:32" x14ac:dyDescent="0.25">
      <c r="AC4789" s="113"/>
      <c r="AD4789" s="114"/>
      <c r="AF4789" s="115"/>
    </row>
    <row r="4790" spans="29:32" x14ac:dyDescent="0.25">
      <c r="AC4790" s="113"/>
      <c r="AD4790" s="114"/>
      <c r="AF4790" s="115"/>
    </row>
    <row r="4791" spans="29:32" x14ac:dyDescent="0.25">
      <c r="AC4791" s="113"/>
      <c r="AD4791" s="114"/>
      <c r="AF4791" s="115"/>
    </row>
    <row r="4792" spans="29:32" x14ac:dyDescent="0.25">
      <c r="AC4792" s="113"/>
      <c r="AD4792" s="114"/>
      <c r="AF4792" s="115"/>
    </row>
    <row r="4793" spans="29:32" x14ac:dyDescent="0.25">
      <c r="AC4793" s="113"/>
      <c r="AD4793" s="114"/>
      <c r="AF4793" s="115"/>
    </row>
    <row r="4794" spans="29:32" x14ac:dyDescent="0.25">
      <c r="AC4794" s="113"/>
      <c r="AD4794" s="114"/>
      <c r="AF4794" s="115"/>
    </row>
    <row r="4795" spans="29:32" x14ac:dyDescent="0.25">
      <c r="AC4795" s="113"/>
      <c r="AD4795" s="114"/>
      <c r="AF4795" s="115"/>
    </row>
    <row r="4796" spans="29:32" x14ac:dyDescent="0.25">
      <c r="AC4796" s="113"/>
      <c r="AD4796" s="114"/>
      <c r="AF4796" s="115"/>
    </row>
    <row r="4797" spans="29:32" x14ac:dyDescent="0.25">
      <c r="AC4797" s="113"/>
      <c r="AD4797" s="114"/>
      <c r="AF4797" s="115"/>
    </row>
    <row r="4798" spans="29:32" x14ac:dyDescent="0.25">
      <c r="AC4798" s="113"/>
      <c r="AD4798" s="114"/>
      <c r="AF4798" s="115"/>
    </row>
    <row r="4799" spans="29:32" x14ac:dyDescent="0.25">
      <c r="AC4799" s="113"/>
      <c r="AD4799" s="114"/>
      <c r="AF4799" s="115"/>
    </row>
    <row r="4800" spans="29:32" x14ac:dyDescent="0.25">
      <c r="AC4800" s="113"/>
      <c r="AD4800" s="114"/>
      <c r="AF4800" s="115"/>
    </row>
    <row r="4801" spans="29:32" x14ac:dyDescent="0.25">
      <c r="AC4801" s="113"/>
      <c r="AD4801" s="114"/>
      <c r="AF4801" s="115"/>
    </row>
    <row r="4802" spans="29:32" x14ac:dyDescent="0.25">
      <c r="AC4802" s="113"/>
      <c r="AD4802" s="114"/>
      <c r="AF4802" s="115"/>
    </row>
    <row r="4803" spans="29:32" x14ac:dyDescent="0.25">
      <c r="AC4803" s="113"/>
      <c r="AD4803" s="114"/>
      <c r="AF4803" s="115"/>
    </row>
    <row r="4804" spans="29:32" x14ac:dyDescent="0.25">
      <c r="AC4804" s="113"/>
      <c r="AD4804" s="114"/>
      <c r="AF4804" s="115"/>
    </row>
    <row r="4805" spans="29:32" x14ac:dyDescent="0.25">
      <c r="AC4805" s="113"/>
      <c r="AD4805" s="114"/>
      <c r="AF4805" s="115"/>
    </row>
    <row r="4806" spans="29:32" x14ac:dyDescent="0.25">
      <c r="AC4806" s="113"/>
      <c r="AD4806" s="114"/>
      <c r="AF4806" s="115"/>
    </row>
    <row r="4807" spans="29:32" x14ac:dyDescent="0.25">
      <c r="AC4807" s="113"/>
      <c r="AD4807" s="114"/>
      <c r="AF4807" s="115"/>
    </row>
    <row r="4808" spans="29:32" x14ac:dyDescent="0.25">
      <c r="AC4808" s="113"/>
      <c r="AD4808" s="114"/>
      <c r="AF4808" s="115"/>
    </row>
    <row r="4809" spans="29:32" x14ac:dyDescent="0.25">
      <c r="AC4809" s="113"/>
      <c r="AD4809" s="114"/>
      <c r="AF4809" s="115"/>
    </row>
    <row r="4810" spans="29:32" x14ac:dyDescent="0.25">
      <c r="AC4810" s="113"/>
      <c r="AD4810" s="114"/>
      <c r="AF4810" s="115"/>
    </row>
    <row r="4811" spans="29:32" x14ac:dyDescent="0.25">
      <c r="AC4811" s="113"/>
      <c r="AD4811" s="114"/>
      <c r="AF4811" s="115"/>
    </row>
    <row r="4812" spans="29:32" x14ac:dyDescent="0.25">
      <c r="AC4812" s="113"/>
      <c r="AD4812" s="114"/>
      <c r="AF4812" s="115"/>
    </row>
    <row r="4813" spans="29:32" x14ac:dyDescent="0.25">
      <c r="AC4813" s="113"/>
      <c r="AD4813" s="114"/>
      <c r="AF4813" s="115"/>
    </row>
    <row r="4814" spans="29:32" x14ac:dyDescent="0.25">
      <c r="AC4814" s="113"/>
      <c r="AD4814" s="114"/>
      <c r="AF4814" s="115"/>
    </row>
    <row r="4815" spans="29:32" x14ac:dyDescent="0.25">
      <c r="AC4815" s="113"/>
      <c r="AD4815" s="114"/>
      <c r="AF4815" s="115"/>
    </row>
    <row r="4816" spans="29:32" x14ac:dyDescent="0.25">
      <c r="AC4816" s="113"/>
      <c r="AD4816" s="114"/>
      <c r="AF4816" s="115"/>
    </row>
    <row r="4817" spans="29:32" x14ac:dyDescent="0.25">
      <c r="AC4817" s="113"/>
      <c r="AD4817" s="114"/>
      <c r="AF4817" s="115"/>
    </row>
    <row r="4818" spans="29:32" x14ac:dyDescent="0.25">
      <c r="AC4818" s="113"/>
      <c r="AD4818" s="114"/>
      <c r="AF4818" s="115"/>
    </row>
    <row r="4819" spans="29:32" x14ac:dyDescent="0.25">
      <c r="AC4819" s="113"/>
      <c r="AD4819" s="114"/>
      <c r="AF4819" s="115"/>
    </row>
    <row r="4820" spans="29:32" x14ac:dyDescent="0.25">
      <c r="AC4820" s="113"/>
      <c r="AD4820" s="114"/>
      <c r="AF4820" s="115"/>
    </row>
    <row r="4821" spans="29:32" x14ac:dyDescent="0.25">
      <c r="AC4821" s="113"/>
      <c r="AD4821" s="114"/>
      <c r="AF4821" s="115"/>
    </row>
    <row r="4822" spans="29:32" x14ac:dyDescent="0.25">
      <c r="AC4822" s="113"/>
      <c r="AD4822" s="114"/>
      <c r="AF4822" s="115"/>
    </row>
    <row r="4823" spans="29:32" x14ac:dyDescent="0.25">
      <c r="AC4823" s="113"/>
      <c r="AD4823" s="114"/>
      <c r="AF4823" s="115"/>
    </row>
    <row r="4824" spans="29:32" x14ac:dyDescent="0.25">
      <c r="AC4824" s="113"/>
      <c r="AD4824" s="114"/>
      <c r="AF4824" s="115"/>
    </row>
    <row r="4825" spans="29:32" x14ac:dyDescent="0.25">
      <c r="AC4825" s="113"/>
      <c r="AD4825" s="114"/>
      <c r="AF4825" s="115"/>
    </row>
    <row r="4826" spans="29:32" x14ac:dyDescent="0.25">
      <c r="AC4826" s="113"/>
      <c r="AD4826" s="114"/>
      <c r="AF4826" s="115"/>
    </row>
    <row r="4827" spans="29:32" x14ac:dyDescent="0.25">
      <c r="AC4827" s="113"/>
      <c r="AD4827" s="114"/>
      <c r="AF4827" s="115"/>
    </row>
    <row r="4828" spans="29:32" x14ac:dyDescent="0.25">
      <c r="AC4828" s="113"/>
      <c r="AD4828" s="114"/>
      <c r="AF4828" s="115"/>
    </row>
    <row r="4829" spans="29:32" x14ac:dyDescent="0.25">
      <c r="AC4829" s="113"/>
      <c r="AD4829" s="114"/>
      <c r="AF4829" s="115"/>
    </row>
    <row r="4830" spans="29:32" x14ac:dyDescent="0.25">
      <c r="AC4830" s="113"/>
      <c r="AD4830" s="114"/>
      <c r="AF4830" s="115"/>
    </row>
    <row r="4831" spans="29:32" x14ac:dyDescent="0.25">
      <c r="AC4831" s="113"/>
      <c r="AD4831" s="114"/>
      <c r="AF4831" s="115"/>
    </row>
    <row r="4832" spans="29:32" x14ac:dyDescent="0.25">
      <c r="AC4832" s="113"/>
      <c r="AD4832" s="114"/>
      <c r="AF4832" s="115"/>
    </row>
    <row r="4833" spans="29:32" x14ac:dyDescent="0.25">
      <c r="AC4833" s="113"/>
      <c r="AD4833" s="114"/>
      <c r="AF4833" s="115"/>
    </row>
    <row r="4834" spans="29:32" x14ac:dyDescent="0.25">
      <c r="AC4834" s="113"/>
      <c r="AD4834" s="114"/>
      <c r="AF4834" s="115"/>
    </row>
    <row r="4835" spans="29:32" x14ac:dyDescent="0.25">
      <c r="AC4835" s="113"/>
      <c r="AD4835" s="114"/>
      <c r="AF4835" s="115"/>
    </row>
    <row r="4836" spans="29:32" x14ac:dyDescent="0.25">
      <c r="AC4836" s="113"/>
      <c r="AD4836" s="114"/>
      <c r="AF4836" s="115"/>
    </row>
    <row r="4837" spans="29:32" x14ac:dyDescent="0.25">
      <c r="AC4837" s="113"/>
      <c r="AD4837" s="114"/>
      <c r="AF4837" s="115"/>
    </row>
    <row r="4838" spans="29:32" x14ac:dyDescent="0.25">
      <c r="AC4838" s="113"/>
      <c r="AD4838" s="114"/>
      <c r="AF4838" s="115"/>
    </row>
    <row r="4839" spans="29:32" x14ac:dyDescent="0.25">
      <c r="AC4839" s="113"/>
      <c r="AD4839" s="114"/>
      <c r="AF4839" s="115"/>
    </row>
    <row r="4840" spans="29:32" x14ac:dyDescent="0.25">
      <c r="AC4840" s="113"/>
      <c r="AD4840" s="114"/>
      <c r="AF4840" s="115"/>
    </row>
    <row r="4841" spans="29:32" x14ac:dyDescent="0.25">
      <c r="AC4841" s="113"/>
      <c r="AD4841" s="114"/>
      <c r="AF4841" s="115"/>
    </row>
    <row r="4842" spans="29:32" x14ac:dyDescent="0.25">
      <c r="AC4842" s="113"/>
      <c r="AD4842" s="114"/>
      <c r="AF4842" s="115"/>
    </row>
    <row r="4843" spans="29:32" x14ac:dyDescent="0.25">
      <c r="AC4843" s="113"/>
      <c r="AD4843" s="114"/>
      <c r="AF4843" s="115"/>
    </row>
    <row r="4844" spans="29:32" x14ac:dyDescent="0.25">
      <c r="AC4844" s="113"/>
      <c r="AD4844" s="114"/>
      <c r="AF4844" s="115"/>
    </row>
    <row r="4845" spans="29:32" x14ac:dyDescent="0.25">
      <c r="AC4845" s="113"/>
      <c r="AD4845" s="114"/>
      <c r="AF4845" s="115"/>
    </row>
    <row r="4846" spans="29:32" x14ac:dyDescent="0.25">
      <c r="AC4846" s="113"/>
      <c r="AD4846" s="114"/>
      <c r="AF4846" s="115"/>
    </row>
    <row r="4847" spans="29:32" x14ac:dyDescent="0.25">
      <c r="AC4847" s="113"/>
      <c r="AD4847" s="114"/>
      <c r="AF4847" s="115"/>
    </row>
    <row r="4848" spans="29:32" x14ac:dyDescent="0.25">
      <c r="AC4848" s="113"/>
      <c r="AD4848" s="114"/>
      <c r="AF4848" s="115"/>
    </row>
    <row r="4849" spans="29:32" x14ac:dyDescent="0.25">
      <c r="AC4849" s="113"/>
      <c r="AD4849" s="114"/>
      <c r="AF4849" s="115"/>
    </row>
    <row r="4850" spans="29:32" x14ac:dyDescent="0.25">
      <c r="AC4850" s="113"/>
      <c r="AD4850" s="114"/>
      <c r="AF4850" s="115"/>
    </row>
    <row r="4851" spans="29:32" x14ac:dyDescent="0.25">
      <c r="AC4851" s="113"/>
      <c r="AD4851" s="114"/>
      <c r="AF4851" s="115"/>
    </row>
    <row r="4852" spans="29:32" x14ac:dyDescent="0.25">
      <c r="AC4852" s="113"/>
      <c r="AD4852" s="114"/>
      <c r="AF4852" s="115"/>
    </row>
    <row r="4853" spans="29:32" x14ac:dyDescent="0.25">
      <c r="AC4853" s="113"/>
      <c r="AD4853" s="114"/>
      <c r="AF4853" s="115"/>
    </row>
    <row r="4854" spans="29:32" x14ac:dyDescent="0.25">
      <c r="AC4854" s="113"/>
      <c r="AD4854" s="114"/>
      <c r="AF4854" s="115"/>
    </row>
    <row r="4855" spans="29:32" x14ac:dyDescent="0.25">
      <c r="AC4855" s="113"/>
      <c r="AD4855" s="114"/>
      <c r="AF4855" s="115"/>
    </row>
    <row r="4856" spans="29:32" x14ac:dyDescent="0.25">
      <c r="AC4856" s="113"/>
      <c r="AD4856" s="114"/>
      <c r="AF4856" s="115"/>
    </row>
    <row r="4857" spans="29:32" x14ac:dyDescent="0.25">
      <c r="AC4857" s="113"/>
      <c r="AD4857" s="114"/>
      <c r="AF4857" s="115"/>
    </row>
    <row r="4858" spans="29:32" x14ac:dyDescent="0.25">
      <c r="AC4858" s="113"/>
      <c r="AD4858" s="114"/>
      <c r="AF4858" s="115"/>
    </row>
    <row r="4859" spans="29:32" x14ac:dyDescent="0.25">
      <c r="AC4859" s="113"/>
      <c r="AD4859" s="114"/>
      <c r="AF4859" s="115"/>
    </row>
    <row r="4860" spans="29:32" x14ac:dyDescent="0.25">
      <c r="AC4860" s="113"/>
      <c r="AD4860" s="114"/>
      <c r="AF4860" s="115"/>
    </row>
    <row r="4861" spans="29:32" x14ac:dyDescent="0.25">
      <c r="AC4861" s="113"/>
      <c r="AD4861" s="114"/>
      <c r="AF4861" s="115"/>
    </row>
    <row r="4862" spans="29:32" x14ac:dyDescent="0.25">
      <c r="AC4862" s="113"/>
      <c r="AD4862" s="114"/>
      <c r="AF4862" s="115"/>
    </row>
    <row r="4863" spans="29:32" x14ac:dyDescent="0.25">
      <c r="AC4863" s="113"/>
      <c r="AD4863" s="114"/>
      <c r="AF4863" s="115"/>
    </row>
    <row r="4864" spans="29:32" x14ac:dyDescent="0.25">
      <c r="AC4864" s="113"/>
      <c r="AD4864" s="114"/>
      <c r="AF4864" s="115"/>
    </row>
    <row r="4865" spans="29:32" x14ac:dyDescent="0.25">
      <c r="AC4865" s="113"/>
      <c r="AD4865" s="114"/>
      <c r="AF4865" s="115"/>
    </row>
    <row r="4866" spans="29:32" x14ac:dyDescent="0.25">
      <c r="AC4866" s="113"/>
      <c r="AD4866" s="114"/>
      <c r="AF4866" s="115"/>
    </row>
    <row r="4867" spans="29:32" x14ac:dyDescent="0.25">
      <c r="AC4867" s="113"/>
      <c r="AD4867" s="114"/>
      <c r="AF4867" s="115"/>
    </row>
    <row r="4868" spans="29:32" x14ac:dyDescent="0.25">
      <c r="AC4868" s="113"/>
      <c r="AD4868" s="114"/>
      <c r="AF4868" s="115"/>
    </row>
    <row r="4869" spans="29:32" x14ac:dyDescent="0.25">
      <c r="AC4869" s="113"/>
      <c r="AD4869" s="114"/>
      <c r="AF4869" s="115"/>
    </row>
    <row r="4870" spans="29:32" x14ac:dyDescent="0.25">
      <c r="AC4870" s="113"/>
      <c r="AD4870" s="114"/>
      <c r="AF4870" s="115"/>
    </row>
    <row r="4871" spans="29:32" x14ac:dyDescent="0.25">
      <c r="AC4871" s="113"/>
      <c r="AD4871" s="114"/>
      <c r="AF4871" s="115"/>
    </row>
    <row r="4872" spans="29:32" x14ac:dyDescent="0.25">
      <c r="AC4872" s="113"/>
      <c r="AD4872" s="114"/>
      <c r="AF4872" s="115"/>
    </row>
    <row r="4873" spans="29:32" x14ac:dyDescent="0.25">
      <c r="AC4873" s="113"/>
      <c r="AD4873" s="114"/>
      <c r="AF4873" s="115"/>
    </row>
    <row r="4874" spans="29:32" x14ac:dyDescent="0.25">
      <c r="AC4874" s="113"/>
      <c r="AD4874" s="114"/>
      <c r="AF4874" s="115"/>
    </row>
    <row r="4875" spans="29:32" x14ac:dyDescent="0.25">
      <c r="AC4875" s="113"/>
      <c r="AD4875" s="114"/>
      <c r="AF4875" s="115"/>
    </row>
    <row r="4876" spans="29:32" x14ac:dyDescent="0.25">
      <c r="AC4876" s="113"/>
      <c r="AD4876" s="114"/>
      <c r="AF4876" s="115"/>
    </row>
    <row r="4877" spans="29:32" x14ac:dyDescent="0.25">
      <c r="AC4877" s="113"/>
      <c r="AD4877" s="114"/>
      <c r="AF4877" s="115"/>
    </row>
    <row r="4878" spans="29:32" x14ac:dyDescent="0.25">
      <c r="AC4878" s="113"/>
      <c r="AD4878" s="114"/>
      <c r="AF4878" s="115"/>
    </row>
    <row r="4879" spans="29:32" x14ac:dyDescent="0.25">
      <c r="AC4879" s="113"/>
      <c r="AD4879" s="114"/>
      <c r="AF4879" s="115"/>
    </row>
    <row r="4880" spans="29:32" x14ac:dyDescent="0.25">
      <c r="AC4880" s="113"/>
      <c r="AD4880" s="114"/>
      <c r="AF4880" s="115"/>
    </row>
    <row r="4881" spans="29:32" x14ac:dyDescent="0.25">
      <c r="AC4881" s="113"/>
      <c r="AD4881" s="114"/>
      <c r="AF4881" s="115"/>
    </row>
    <row r="4882" spans="29:32" x14ac:dyDescent="0.25">
      <c r="AC4882" s="113"/>
      <c r="AD4882" s="114"/>
      <c r="AF4882" s="115"/>
    </row>
    <row r="4883" spans="29:32" x14ac:dyDescent="0.25">
      <c r="AC4883" s="113"/>
      <c r="AD4883" s="114"/>
      <c r="AF4883" s="115"/>
    </row>
    <row r="4884" spans="29:32" x14ac:dyDescent="0.25">
      <c r="AC4884" s="113"/>
      <c r="AD4884" s="114"/>
      <c r="AF4884" s="115"/>
    </row>
    <row r="4885" spans="29:32" x14ac:dyDescent="0.25">
      <c r="AC4885" s="113"/>
      <c r="AD4885" s="114"/>
      <c r="AF4885" s="115"/>
    </row>
    <row r="4886" spans="29:32" x14ac:dyDescent="0.25">
      <c r="AC4886" s="113"/>
      <c r="AD4886" s="114"/>
      <c r="AF4886" s="115"/>
    </row>
    <row r="4887" spans="29:32" x14ac:dyDescent="0.25">
      <c r="AC4887" s="113"/>
      <c r="AD4887" s="114"/>
      <c r="AF4887" s="115"/>
    </row>
    <row r="4888" spans="29:32" x14ac:dyDescent="0.25">
      <c r="AC4888" s="113"/>
      <c r="AD4888" s="114"/>
      <c r="AF4888" s="115"/>
    </row>
    <row r="4889" spans="29:32" x14ac:dyDescent="0.25">
      <c r="AC4889" s="113"/>
      <c r="AD4889" s="114"/>
      <c r="AF4889" s="115"/>
    </row>
    <row r="4890" spans="29:32" x14ac:dyDescent="0.25">
      <c r="AC4890" s="113"/>
      <c r="AD4890" s="114"/>
      <c r="AF4890" s="115"/>
    </row>
    <row r="4891" spans="29:32" x14ac:dyDescent="0.25">
      <c r="AC4891" s="113"/>
      <c r="AD4891" s="114"/>
      <c r="AF4891" s="115"/>
    </row>
    <row r="4892" spans="29:32" x14ac:dyDescent="0.25">
      <c r="AC4892" s="113"/>
      <c r="AD4892" s="114"/>
      <c r="AF4892" s="115"/>
    </row>
    <row r="4893" spans="29:32" x14ac:dyDescent="0.25">
      <c r="AC4893" s="113"/>
      <c r="AD4893" s="114"/>
      <c r="AF4893" s="115"/>
    </row>
    <row r="4894" spans="29:32" x14ac:dyDescent="0.25">
      <c r="AC4894" s="113"/>
      <c r="AD4894" s="114"/>
      <c r="AF4894" s="115"/>
    </row>
    <row r="4895" spans="29:32" x14ac:dyDescent="0.25">
      <c r="AC4895" s="113"/>
      <c r="AD4895" s="114"/>
      <c r="AF4895" s="115"/>
    </row>
    <row r="4896" spans="29:32" x14ac:dyDescent="0.25">
      <c r="AC4896" s="113"/>
      <c r="AD4896" s="114"/>
      <c r="AF4896" s="115"/>
    </row>
    <row r="4897" spans="29:32" x14ac:dyDescent="0.25">
      <c r="AC4897" s="113"/>
      <c r="AD4897" s="114"/>
      <c r="AF4897" s="115"/>
    </row>
    <row r="4898" spans="29:32" x14ac:dyDescent="0.25">
      <c r="AC4898" s="113"/>
      <c r="AD4898" s="114"/>
      <c r="AF4898" s="115"/>
    </row>
    <row r="4899" spans="29:32" x14ac:dyDescent="0.25">
      <c r="AC4899" s="113"/>
      <c r="AD4899" s="114"/>
      <c r="AF4899" s="115"/>
    </row>
    <row r="4900" spans="29:32" x14ac:dyDescent="0.25">
      <c r="AC4900" s="113"/>
      <c r="AD4900" s="114"/>
      <c r="AF4900" s="115"/>
    </row>
    <row r="4901" spans="29:32" x14ac:dyDescent="0.25">
      <c r="AC4901" s="113"/>
      <c r="AD4901" s="114"/>
      <c r="AF4901" s="115"/>
    </row>
    <row r="4902" spans="29:32" x14ac:dyDescent="0.25">
      <c r="AC4902" s="113"/>
      <c r="AD4902" s="114"/>
      <c r="AF4902" s="115"/>
    </row>
    <row r="4903" spans="29:32" x14ac:dyDescent="0.25">
      <c r="AC4903" s="113"/>
      <c r="AD4903" s="114"/>
      <c r="AF4903" s="115"/>
    </row>
    <row r="4904" spans="29:32" x14ac:dyDescent="0.25">
      <c r="AC4904" s="113"/>
      <c r="AD4904" s="114"/>
      <c r="AF4904" s="115"/>
    </row>
    <row r="4905" spans="29:32" x14ac:dyDescent="0.25">
      <c r="AC4905" s="113"/>
      <c r="AD4905" s="114"/>
      <c r="AF4905" s="115"/>
    </row>
    <row r="4906" spans="29:32" x14ac:dyDescent="0.25">
      <c r="AC4906" s="113"/>
      <c r="AD4906" s="114"/>
      <c r="AF4906" s="115"/>
    </row>
    <row r="4907" spans="29:32" x14ac:dyDescent="0.25">
      <c r="AC4907" s="113"/>
      <c r="AD4907" s="114"/>
      <c r="AF4907" s="115"/>
    </row>
    <row r="4908" spans="29:32" x14ac:dyDescent="0.25">
      <c r="AC4908" s="113"/>
      <c r="AD4908" s="114"/>
      <c r="AF4908" s="115"/>
    </row>
    <row r="4909" spans="29:32" x14ac:dyDescent="0.25">
      <c r="AC4909" s="113"/>
      <c r="AD4909" s="114"/>
      <c r="AF4909" s="115"/>
    </row>
    <row r="4910" spans="29:32" x14ac:dyDescent="0.25">
      <c r="AC4910" s="113"/>
      <c r="AD4910" s="114"/>
      <c r="AF4910" s="115"/>
    </row>
    <row r="4911" spans="29:32" x14ac:dyDescent="0.25">
      <c r="AC4911" s="113"/>
      <c r="AD4911" s="114"/>
      <c r="AF4911" s="115"/>
    </row>
    <row r="4912" spans="29:32" x14ac:dyDescent="0.25">
      <c r="AC4912" s="113"/>
      <c r="AD4912" s="114"/>
      <c r="AF4912" s="115"/>
    </row>
    <row r="4913" spans="29:32" x14ac:dyDescent="0.25">
      <c r="AC4913" s="113"/>
      <c r="AD4913" s="114"/>
      <c r="AF4913" s="115"/>
    </row>
    <row r="4914" spans="29:32" x14ac:dyDescent="0.25">
      <c r="AC4914" s="113"/>
      <c r="AD4914" s="114"/>
      <c r="AF4914" s="115"/>
    </row>
    <row r="4915" spans="29:32" x14ac:dyDescent="0.25">
      <c r="AC4915" s="113"/>
      <c r="AD4915" s="114"/>
      <c r="AF4915" s="115"/>
    </row>
    <row r="4916" spans="29:32" x14ac:dyDescent="0.25">
      <c r="AC4916" s="113"/>
      <c r="AD4916" s="114"/>
      <c r="AF4916" s="115"/>
    </row>
    <row r="4917" spans="29:32" x14ac:dyDescent="0.25">
      <c r="AC4917" s="113"/>
      <c r="AD4917" s="114"/>
      <c r="AF4917" s="115"/>
    </row>
    <row r="4918" spans="29:32" x14ac:dyDescent="0.25">
      <c r="AC4918" s="113"/>
      <c r="AD4918" s="114"/>
      <c r="AF4918" s="115"/>
    </row>
    <row r="4919" spans="29:32" x14ac:dyDescent="0.25">
      <c r="AC4919" s="113"/>
      <c r="AD4919" s="114"/>
      <c r="AF4919" s="115"/>
    </row>
    <row r="4920" spans="29:32" x14ac:dyDescent="0.25">
      <c r="AC4920" s="113"/>
      <c r="AD4920" s="114"/>
      <c r="AF4920" s="115"/>
    </row>
    <row r="4921" spans="29:32" x14ac:dyDescent="0.25">
      <c r="AC4921" s="113"/>
      <c r="AD4921" s="114"/>
      <c r="AF4921" s="115"/>
    </row>
    <row r="4922" spans="29:32" x14ac:dyDescent="0.25">
      <c r="AC4922" s="113"/>
      <c r="AD4922" s="114"/>
      <c r="AF4922" s="115"/>
    </row>
    <row r="4923" spans="29:32" x14ac:dyDescent="0.25">
      <c r="AC4923" s="113"/>
      <c r="AD4923" s="114"/>
      <c r="AF4923" s="115"/>
    </row>
    <row r="4924" spans="29:32" x14ac:dyDescent="0.25">
      <c r="AC4924" s="113"/>
      <c r="AD4924" s="114"/>
      <c r="AF4924" s="115"/>
    </row>
    <row r="4925" spans="29:32" x14ac:dyDescent="0.25">
      <c r="AC4925" s="113"/>
      <c r="AD4925" s="114"/>
      <c r="AF4925" s="115"/>
    </row>
    <row r="4926" spans="29:32" x14ac:dyDescent="0.25">
      <c r="AC4926" s="113"/>
      <c r="AD4926" s="114"/>
      <c r="AF4926" s="115"/>
    </row>
    <row r="4927" spans="29:32" x14ac:dyDescent="0.25">
      <c r="AC4927" s="113"/>
      <c r="AD4927" s="114"/>
      <c r="AF4927" s="115"/>
    </row>
    <row r="4928" spans="29:32" x14ac:dyDescent="0.25">
      <c r="AC4928" s="113"/>
      <c r="AD4928" s="114"/>
      <c r="AF4928" s="115"/>
    </row>
    <row r="4929" spans="29:32" x14ac:dyDescent="0.25">
      <c r="AC4929" s="113"/>
      <c r="AD4929" s="114"/>
      <c r="AF4929" s="115"/>
    </row>
    <row r="4930" spans="29:32" x14ac:dyDescent="0.25">
      <c r="AC4930" s="113"/>
      <c r="AD4930" s="114"/>
      <c r="AF4930" s="115"/>
    </row>
    <row r="4931" spans="29:32" x14ac:dyDescent="0.25">
      <c r="AC4931" s="113"/>
      <c r="AD4931" s="114"/>
      <c r="AF4931" s="115"/>
    </row>
    <row r="4932" spans="29:32" x14ac:dyDescent="0.25">
      <c r="AC4932" s="113"/>
      <c r="AD4932" s="114"/>
      <c r="AF4932" s="115"/>
    </row>
    <row r="4933" spans="29:32" x14ac:dyDescent="0.25">
      <c r="AC4933" s="113"/>
      <c r="AD4933" s="114"/>
      <c r="AF4933" s="115"/>
    </row>
    <row r="4934" spans="29:32" x14ac:dyDescent="0.25">
      <c r="AC4934" s="113"/>
      <c r="AD4934" s="114"/>
      <c r="AF4934" s="115"/>
    </row>
    <row r="4935" spans="29:32" x14ac:dyDescent="0.25">
      <c r="AC4935" s="113"/>
      <c r="AD4935" s="114"/>
      <c r="AF4935" s="115"/>
    </row>
    <row r="4936" spans="29:32" x14ac:dyDescent="0.25">
      <c r="AC4936" s="113"/>
      <c r="AD4936" s="114"/>
      <c r="AF4936" s="115"/>
    </row>
    <row r="4937" spans="29:32" x14ac:dyDescent="0.25">
      <c r="AC4937" s="113"/>
      <c r="AD4937" s="114"/>
      <c r="AF4937" s="115"/>
    </row>
    <row r="4938" spans="29:32" x14ac:dyDescent="0.25">
      <c r="AC4938" s="113"/>
      <c r="AD4938" s="114"/>
      <c r="AF4938" s="115"/>
    </row>
    <row r="4939" spans="29:32" x14ac:dyDescent="0.25">
      <c r="AC4939" s="113"/>
      <c r="AD4939" s="114"/>
      <c r="AF4939" s="115"/>
    </row>
    <row r="4940" spans="29:32" x14ac:dyDescent="0.25">
      <c r="AC4940" s="113"/>
      <c r="AD4940" s="114"/>
      <c r="AF4940" s="115"/>
    </row>
    <row r="4941" spans="29:32" x14ac:dyDescent="0.25">
      <c r="AC4941" s="113"/>
      <c r="AD4941" s="114"/>
      <c r="AF4941" s="115"/>
    </row>
    <row r="4942" spans="29:32" x14ac:dyDescent="0.25">
      <c r="AC4942" s="113"/>
      <c r="AD4942" s="114"/>
      <c r="AF4942" s="115"/>
    </row>
    <row r="4943" spans="29:32" x14ac:dyDescent="0.25">
      <c r="AC4943" s="113"/>
      <c r="AD4943" s="114"/>
      <c r="AF4943" s="115"/>
    </row>
    <row r="4944" spans="29:32" x14ac:dyDescent="0.25">
      <c r="AC4944" s="113"/>
      <c r="AD4944" s="114"/>
      <c r="AF4944" s="115"/>
    </row>
    <row r="4945" spans="29:32" x14ac:dyDescent="0.25">
      <c r="AC4945" s="113"/>
      <c r="AD4945" s="114"/>
      <c r="AF4945" s="115"/>
    </row>
    <row r="4946" spans="29:32" x14ac:dyDescent="0.25">
      <c r="AC4946" s="113"/>
      <c r="AD4946" s="114"/>
      <c r="AF4946" s="115"/>
    </row>
    <row r="4947" spans="29:32" x14ac:dyDescent="0.25">
      <c r="AC4947" s="113"/>
      <c r="AD4947" s="114"/>
      <c r="AF4947" s="115"/>
    </row>
    <row r="4948" spans="29:32" x14ac:dyDescent="0.25">
      <c r="AC4948" s="113"/>
      <c r="AD4948" s="114"/>
      <c r="AF4948" s="115"/>
    </row>
    <row r="4949" spans="29:32" x14ac:dyDescent="0.25">
      <c r="AC4949" s="113"/>
      <c r="AD4949" s="114"/>
      <c r="AF4949" s="115"/>
    </row>
    <row r="4950" spans="29:32" x14ac:dyDescent="0.25">
      <c r="AC4950" s="113"/>
      <c r="AD4950" s="114"/>
      <c r="AF4950" s="115"/>
    </row>
    <row r="4951" spans="29:32" x14ac:dyDescent="0.25">
      <c r="AC4951" s="113"/>
      <c r="AD4951" s="114"/>
      <c r="AF4951" s="115"/>
    </row>
    <row r="4952" spans="29:32" x14ac:dyDescent="0.25">
      <c r="AC4952" s="113"/>
      <c r="AD4952" s="114"/>
      <c r="AF4952" s="115"/>
    </row>
    <row r="4953" spans="29:32" x14ac:dyDescent="0.25">
      <c r="AC4953" s="113"/>
      <c r="AD4953" s="114"/>
      <c r="AF4953" s="115"/>
    </row>
    <row r="4954" spans="29:32" x14ac:dyDescent="0.25">
      <c r="AC4954" s="113"/>
      <c r="AD4954" s="114"/>
      <c r="AF4954" s="115"/>
    </row>
    <row r="4955" spans="29:32" x14ac:dyDescent="0.25">
      <c r="AC4955" s="113"/>
      <c r="AD4955" s="114"/>
      <c r="AF4955" s="115"/>
    </row>
    <row r="4956" spans="29:32" x14ac:dyDescent="0.25">
      <c r="AC4956" s="113"/>
      <c r="AD4956" s="114"/>
      <c r="AF4956" s="115"/>
    </row>
    <row r="4957" spans="29:32" x14ac:dyDescent="0.25">
      <c r="AC4957" s="113"/>
      <c r="AD4957" s="114"/>
      <c r="AF4957" s="115"/>
    </row>
    <row r="4958" spans="29:32" x14ac:dyDescent="0.25">
      <c r="AC4958" s="113"/>
      <c r="AD4958" s="114"/>
      <c r="AF4958" s="115"/>
    </row>
    <row r="4959" spans="29:32" x14ac:dyDescent="0.25">
      <c r="AC4959" s="113"/>
      <c r="AD4959" s="114"/>
      <c r="AF4959" s="115"/>
    </row>
    <row r="4960" spans="29:32" x14ac:dyDescent="0.25">
      <c r="AC4960" s="113"/>
      <c r="AD4960" s="114"/>
      <c r="AF4960" s="115"/>
    </row>
    <row r="4961" spans="29:32" x14ac:dyDescent="0.25">
      <c r="AC4961" s="113"/>
      <c r="AD4961" s="114"/>
      <c r="AF4961" s="115"/>
    </row>
    <row r="4962" spans="29:32" x14ac:dyDescent="0.25">
      <c r="AC4962" s="113"/>
      <c r="AD4962" s="114"/>
      <c r="AF4962" s="115"/>
    </row>
    <row r="4963" spans="29:32" x14ac:dyDescent="0.25">
      <c r="AC4963" s="113"/>
      <c r="AD4963" s="114"/>
      <c r="AF4963" s="115"/>
    </row>
    <row r="4964" spans="29:32" x14ac:dyDescent="0.25">
      <c r="AC4964" s="113"/>
      <c r="AD4964" s="114"/>
      <c r="AF4964" s="115"/>
    </row>
    <row r="4965" spans="29:32" x14ac:dyDescent="0.25">
      <c r="AC4965" s="113"/>
      <c r="AD4965" s="114"/>
      <c r="AF4965" s="115"/>
    </row>
    <row r="4966" spans="29:32" x14ac:dyDescent="0.25">
      <c r="AC4966" s="113"/>
      <c r="AD4966" s="114"/>
      <c r="AF4966" s="115"/>
    </row>
    <row r="4967" spans="29:32" x14ac:dyDescent="0.25">
      <c r="AC4967" s="113"/>
      <c r="AD4967" s="114"/>
      <c r="AF4967" s="115"/>
    </row>
    <row r="4968" spans="29:32" x14ac:dyDescent="0.25">
      <c r="AC4968" s="113"/>
      <c r="AD4968" s="114"/>
      <c r="AF4968" s="115"/>
    </row>
    <row r="4969" spans="29:32" x14ac:dyDescent="0.25">
      <c r="AC4969" s="113"/>
      <c r="AD4969" s="114"/>
      <c r="AF4969" s="115"/>
    </row>
    <row r="4970" spans="29:32" x14ac:dyDescent="0.25">
      <c r="AC4970" s="113"/>
      <c r="AD4970" s="114"/>
      <c r="AF4970" s="115"/>
    </row>
    <row r="4971" spans="29:32" x14ac:dyDescent="0.25">
      <c r="AC4971" s="113"/>
      <c r="AD4971" s="114"/>
      <c r="AF4971" s="115"/>
    </row>
    <row r="4972" spans="29:32" x14ac:dyDescent="0.25">
      <c r="AC4972" s="113"/>
      <c r="AD4972" s="114"/>
      <c r="AF4972" s="115"/>
    </row>
    <row r="4973" spans="29:32" x14ac:dyDescent="0.25">
      <c r="AC4973" s="113"/>
      <c r="AD4973" s="114"/>
      <c r="AF4973" s="115"/>
    </row>
    <row r="4974" spans="29:32" x14ac:dyDescent="0.25">
      <c r="AC4974" s="113"/>
      <c r="AD4974" s="114"/>
      <c r="AF4974" s="115"/>
    </row>
    <row r="4975" spans="29:32" x14ac:dyDescent="0.25">
      <c r="AC4975" s="113"/>
      <c r="AD4975" s="114"/>
      <c r="AF4975" s="115"/>
    </row>
    <row r="4976" spans="29:32" x14ac:dyDescent="0.25">
      <c r="AC4976" s="113"/>
      <c r="AD4976" s="114"/>
      <c r="AF4976" s="115"/>
    </row>
    <row r="4977" spans="29:32" x14ac:dyDescent="0.25">
      <c r="AC4977" s="113"/>
      <c r="AD4977" s="114"/>
      <c r="AF4977" s="115"/>
    </row>
    <row r="4978" spans="29:32" x14ac:dyDescent="0.25">
      <c r="AC4978" s="113"/>
      <c r="AD4978" s="114"/>
      <c r="AF4978" s="115"/>
    </row>
    <row r="4979" spans="29:32" x14ac:dyDescent="0.25">
      <c r="AC4979" s="113"/>
      <c r="AD4979" s="114"/>
      <c r="AF4979" s="115"/>
    </row>
    <row r="4980" spans="29:32" x14ac:dyDescent="0.25">
      <c r="AC4980" s="113"/>
      <c r="AD4980" s="114"/>
      <c r="AF4980" s="115"/>
    </row>
    <row r="4981" spans="29:32" x14ac:dyDescent="0.25">
      <c r="AC4981" s="113"/>
      <c r="AD4981" s="114"/>
      <c r="AF4981" s="115"/>
    </row>
    <row r="4982" spans="29:32" x14ac:dyDescent="0.25">
      <c r="AC4982" s="113"/>
      <c r="AD4982" s="114"/>
      <c r="AF4982" s="115"/>
    </row>
    <row r="4983" spans="29:32" x14ac:dyDescent="0.25">
      <c r="AC4983" s="113"/>
      <c r="AD4983" s="114"/>
      <c r="AF4983" s="115"/>
    </row>
    <row r="4984" spans="29:32" x14ac:dyDescent="0.25">
      <c r="AC4984" s="113"/>
      <c r="AD4984" s="114"/>
      <c r="AF4984" s="115"/>
    </row>
    <row r="4985" spans="29:32" x14ac:dyDescent="0.25">
      <c r="AC4985" s="113"/>
      <c r="AD4985" s="114"/>
      <c r="AF4985" s="115"/>
    </row>
    <row r="4986" spans="29:32" x14ac:dyDescent="0.25">
      <c r="AC4986" s="113"/>
      <c r="AD4986" s="114"/>
      <c r="AF4986" s="115"/>
    </row>
    <row r="4987" spans="29:32" x14ac:dyDescent="0.25">
      <c r="AC4987" s="113"/>
      <c r="AD4987" s="114"/>
      <c r="AF4987" s="115"/>
    </row>
    <row r="4988" spans="29:32" x14ac:dyDescent="0.25">
      <c r="AC4988" s="113"/>
      <c r="AD4988" s="114"/>
      <c r="AF4988" s="115"/>
    </row>
    <row r="4989" spans="29:32" x14ac:dyDescent="0.25">
      <c r="AC4989" s="113"/>
      <c r="AD4989" s="114"/>
      <c r="AF4989" s="115"/>
    </row>
    <row r="4990" spans="29:32" x14ac:dyDescent="0.25">
      <c r="AC4990" s="113"/>
      <c r="AD4990" s="114"/>
      <c r="AF4990" s="115"/>
    </row>
    <row r="4991" spans="29:32" x14ac:dyDescent="0.25">
      <c r="AC4991" s="113"/>
      <c r="AD4991" s="114"/>
      <c r="AF4991" s="115"/>
    </row>
    <row r="4992" spans="29:32" x14ac:dyDescent="0.25">
      <c r="AC4992" s="113"/>
      <c r="AD4992" s="114"/>
      <c r="AF4992" s="115"/>
    </row>
    <row r="4993" spans="29:32" x14ac:dyDescent="0.25">
      <c r="AC4993" s="113"/>
      <c r="AD4993" s="114"/>
      <c r="AF4993" s="115"/>
    </row>
    <row r="4994" spans="29:32" x14ac:dyDescent="0.25">
      <c r="AC4994" s="113"/>
      <c r="AD4994" s="114"/>
      <c r="AF4994" s="115"/>
    </row>
    <row r="4995" spans="29:32" x14ac:dyDescent="0.25">
      <c r="AC4995" s="113"/>
      <c r="AD4995" s="114"/>
      <c r="AF4995" s="115"/>
    </row>
    <row r="4996" spans="29:32" x14ac:dyDescent="0.25">
      <c r="AC4996" s="113"/>
      <c r="AD4996" s="114"/>
      <c r="AF4996" s="115"/>
    </row>
    <row r="4997" spans="29:32" x14ac:dyDescent="0.25">
      <c r="AC4997" s="113"/>
      <c r="AD4997" s="114"/>
      <c r="AF4997" s="115"/>
    </row>
    <row r="4998" spans="29:32" x14ac:dyDescent="0.25">
      <c r="AC4998" s="113"/>
      <c r="AD4998" s="114"/>
      <c r="AF4998" s="115"/>
    </row>
    <row r="4999" spans="29:32" x14ac:dyDescent="0.25">
      <c r="AC4999" s="113"/>
      <c r="AD4999" s="114"/>
      <c r="AF4999" s="115"/>
    </row>
    <row r="5000" spans="29:32" x14ac:dyDescent="0.25">
      <c r="AC5000" s="113"/>
      <c r="AD5000" s="114"/>
      <c r="AF5000" s="115"/>
    </row>
    <row r="5001" spans="29:32" x14ac:dyDescent="0.25">
      <c r="AC5001" s="113"/>
      <c r="AD5001" s="114"/>
      <c r="AF5001" s="115"/>
    </row>
    <row r="5002" spans="29:32" x14ac:dyDescent="0.25">
      <c r="AC5002" s="113"/>
      <c r="AD5002" s="114"/>
      <c r="AF5002" s="115"/>
    </row>
    <row r="5003" spans="29:32" x14ac:dyDescent="0.25">
      <c r="AC5003" s="113"/>
      <c r="AD5003" s="114"/>
      <c r="AF5003" s="115"/>
    </row>
    <row r="5004" spans="29:32" x14ac:dyDescent="0.25">
      <c r="AC5004" s="113"/>
      <c r="AD5004" s="114"/>
      <c r="AF5004" s="115"/>
    </row>
    <row r="5005" spans="29:32" x14ac:dyDescent="0.25">
      <c r="AC5005" s="113"/>
      <c r="AD5005" s="114"/>
      <c r="AF5005" s="115"/>
    </row>
    <row r="5006" spans="29:32" x14ac:dyDescent="0.25">
      <c r="AC5006" s="113"/>
      <c r="AD5006" s="114"/>
      <c r="AF5006" s="115"/>
    </row>
    <row r="5007" spans="29:32" x14ac:dyDescent="0.25">
      <c r="AC5007" s="113"/>
      <c r="AD5007" s="114"/>
      <c r="AF5007" s="115"/>
    </row>
    <row r="5008" spans="29:32" x14ac:dyDescent="0.25">
      <c r="AC5008" s="113"/>
      <c r="AD5008" s="114"/>
      <c r="AF5008" s="115"/>
    </row>
    <row r="5009" spans="29:32" x14ac:dyDescent="0.25">
      <c r="AC5009" s="113"/>
      <c r="AD5009" s="114"/>
      <c r="AF5009" s="115"/>
    </row>
    <row r="5010" spans="29:32" x14ac:dyDescent="0.25">
      <c r="AC5010" s="113"/>
      <c r="AD5010" s="114"/>
      <c r="AF5010" s="115"/>
    </row>
    <row r="5011" spans="29:32" x14ac:dyDescent="0.25">
      <c r="AC5011" s="113"/>
      <c r="AD5011" s="114"/>
      <c r="AF5011" s="115"/>
    </row>
    <row r="5012" spans="29:32" x14ac:dyDescent="0.25">
      <c r="AC5012" s="113"/>
      <c r="AD5012" s="114"/>
      <c r="AF5012" s="115"/>
    </row>
    <row r="5013" spans="29:32" x14ac:dyDescent="0.25">
      <c r="AC5013" s="113"/>
      <c r="AD5013" s="114"/>
      <c r="AF5013" s="115"/>
    </row>
    <row r="5014" spans="29:32" x14ac:dyDescent="0.25">
      <c r="AC5014" s="113"/>
      <c r="AD5014" s="114"/>
      <c r="AF5014" s="115"/>
    </row>
    <row r="5015" spans="29:32" x14ac:dyDescent="0.25">
      <c r="AC5015" s="113"/>
      <c r="AD5015" s="114"/>
      <c r="AF5015" s="115"/>
    </row>
    <row r="5016" spans="29:32" x14ac:dyDescent="0.25">
      <c r="AC5016" s="113"/>
      <c r="AD5016" s="114"/>
      <c r="AF5016" s="115"/>
    </row>
    <row r="5017" spans="29:32" x14ac:dyDescent="0.25">
      <c r="AC5017" s="113"/>
      <c r="AD5017" s="114"/>
      <c r="AF5017" s="115"/>
    </row>
    <row r="5018" spans="29:32" x14ac:dyDescent="0.25">
      <c r="AC5018" s="113"/>
      <c r="AD5018" s="114"/>
      <c r="AF5018" s="115"/>
    </row>
    <row r="5019" spans="29:32" x14ac:dyDescent="0.25">
      <c r="AC5019" s="113"/>
      <c r="AD5019" s="114"/>
      <c r="AF5019" s="115"/>
    </row>
    <row r="5020" spans="29:32" x14ac:dyDescent="0.25">
      <c r="AC5020" s="113"/>
      <c r="AD5020" s="114"/>
      <c r="AF5020" s="115"/>
    </row>
    <row r="5021" spans="29:32" x14ac:dyDescent="0.25">
      <c r="AC5021" s="113"/>
      <c r="AD5021" s="114"/>
      <c r="AF5021" s="115"/>
    </row>
    <row r="5022" spans="29:32" x14ac:dyDescent="0.25">
      <c r="AC5022" s="113"/>
      <c r="AD5022" s="114"/>
      <c r="AF5022" s="115"/>
    </row>
    <row r="5023" spans="29:32" x14ac:dyDescent="0.25">
      <c r="AC5023" s="113"/>
      <c r="AD5023" s="114"/>
      <c r="AF5023" s="115"/>
    </row>
    <row r="5024" spans="29:32" x14ac:dyDescent="0.25">
      <c r="AC5024" s="113"/>
      <c r="AD5024" s="114"/>
      <c r="AF5024" s="115"/>
    </row>
    <row r="5025" spans="29:32" x14ac:dyDescent="0.25">
      <c r="AC5025" s="113"/>
      <c r="AD5025" s="114"/>
      <c r="AF5025" s="115"/>
    </row>
    <row r="5026" spans="29:32" x14ac:dyDescent="0.25">
      <c r="AC5026" s="113"/>
      <c r="AD5026" s="114"/>
      <c r="AF5026" s="115"/>
    </row>
    <row r="5027" spans="29:32" x14ac:dyDescent="0.25">
      <c r="AC5027" s="113"/>
      <c r="AD5027" s="114"/>
      <c r="AF5027" s="115"/>
    </row>
    <row r="5028" spans="29:32" x14ac:dyDescent="0.25">
      <c r="AC5028" s="113"/>
      <c r="AD5028" s="114"/>
      <c r="AF5028" s="115"/>
    </row>
    <row r="5029" spans="29:32" x14ac:dyDescent="0.25">
      <c r="AC5029" s="113"/>
      <c r="AD5029" s="114"/>
      <c r="AF5029" s="115"/>
    </row>
    <row r="5030" spans="29:32" x14ac:dyDescent="0.25">
      <c r="AC5030" s="113"/>
      <c r="AD5030" s="114"/>
      <c r="AF5030" s="115"/>
    </row>
    <row r="5031" spans="29:32" x14ac:dyDescent="0.25">
      <c r="AC5031" s="113"/>
      <c r="AD5031" s="114"/>
      <c r="AF5031" s="115"/>
    </row>
    <row r="5032" spans="29:32" x14ac:dyDescent="0.25">
      <c r="AC5032" s="113"/>
      <c r="AD5032" s="114"/>
      <c r="AF5032" s="115"/>
    </row>
    <row r="5033" spans="29:32" x14ac:dyDescent="0.25">
      <c r="AC5033" s="113"/>
      <c r="AD5033" s="114"/>
      <c r="AF5033" s="115"/>
    </row>
    <row r="5034" spans="29:32" x14ac:dyDescent="0.25">
      <c r="AC5034" s="113"/>
      <c r="AD5034" s="114"/>
      <c r="AF5034" s="115"/>
    </row>
    <row r="5035" spans="29:32" x14ac:dyDescent="0.25">
      <c r="AC5035" s="113"/>
      <c r="AD5035" s="114"/>
      <c r="AF5035" s="115"/>
    </row>
    <row r="5036" spans="29:32" x14ac:dyDescent="0.25">
      <c r="AC5036" s="113"/>
      <c r="AD5036" s="114"/>
      <c r="AF5036" s="115"/>
    </row>
    <row r="5037" spans="29:32" x14ac:dyDescent="0.25">
      <c r="AC5037" s="113"/>
      <c r="AD5037" s="114"/>
      <c r="AF5037" s="115"/>
    </row>
    <row r="5038" spans="29:32" x14ac:dyDescent="0.25">
      <c r="AC5038" s="113"/>
      <c r="AD5038" s="114"/>
      <c r="AF5038" s="115"/>
    </row>
    <row r="5039" spans="29:32" x14ac:dyDescent="0.25">
      <c r="AC5039" s="113"/>
      <c r="AD5039" s="114"/>
      <c r="AF5039" s="115"/>
    </row>
    <row r="5040" spans="29:32" x14ac:dyDescent="0.25">
      <c r="AC5040" s="113"/>
      <c r="AD5040" s="114"/>
      <c r="AF5040" s="115"/>
    </row>
    <row r="5041" spans="29:32" x14ac:dyDescent="0.25">
      <c r="AC5041" s="113"/>
      <c r="AD5041" s="114"/>
      <c r="AF5041" s="115"/>
    </row>
    <row r="5042" spans="29:32" x14ac:dyDescent="0.25">
      <c r="AC5042" s="113"/>
      <c r="AD5042" s="114"/>
      <c r="AF5042" s="115"/>
    </row>
    <row r="5043" spans="29:32" x14ac:dyDescent="0.25">
      <c r="AC5043" s="113"/>
      <c r="AD5043" s="114"/>
      <c r="AF5043" s="115"/>
    </row>
    <row r="5044" spans="29:32" x14ac:dyDescent="0.25">
      <c r="AC5044" s="113"/>
      <c r="AD5044" s="114"/>
      <c r="AF5044" s="115"/>
    </row>
    <row r="5045" spans="29:32" x14ac:dyDescent="0.25">
      <c r="AC5045" s="113"/>
      <c r="AD5045" s="114"/>
      <c r="AF5045" s="115"/>
    </row>
    <row r="5046" spans="29:32" x14ac:dyDescent="0.25">
      <c r="AC5046" s="113"/>
      <c r="AD5046" s="114"/>
      <c r="AF5046" s="115"/>
    </row>
    <row r="5047" spans="29:32" x14ac:dyDescent="0.25">
      <c r="AC5047" s="113"/>
      <c r="AD5047" s="114"/>
      <c r="AF5047" s="115"/>
    </row>
    <row r="5048" spans="29:32" x14ac:dyDescent="0.25">
      <c r="AC5048" s="113"/>
      <c r="AD5048" s="114"/>
      <c r="AF5048" s="115"/>
    </row>
    <row r="5049" spans="29:32" x14ac:dyDescent="0.25">
      <c r="AC5049" s="113"/>
      <c r="AD5049" s="114"/>
      <c r="AF5049" s="115"/>
    </row>
    <row r="5050" spans="29:32" x14ac:dyDescent="0.25">
      <c r="AC5050" s="113"/>
      <c r="AD5050" s="114"/>
      <c r="AF5050" s="115"/>
    </row>
    <row r="5051" spans="29:32" x14ac:dyDescent="0.25">
      <c r="AC5051" s="113"/>
      <c r="AD5051" s="114"/>
      <c r="AF5051" s="115"/>
    </row>
    <row r="5052" spans="29:32" x14ac:dyDescent="0.25">
      <c r="AC5052" s="113"/>
      <c r="AD5052" s="114"/>
      <c r="AF5052" s="115"/>
    </row>
    <row r="5053" spans="29:32" x14ac:dyDescent="0.25">
      <c r="AC5053" s="113"/>
      <c r="AD5053" s="114"/>
      <c r="AF5053" s="115"/>
    </row>
    <row r="5054" spans="29:32" x14ac:dyDescent="0.25">
      <c r="AC5054" s="113"/>
      <c r="AD5054" s="114"/>
      <c r="AF5054" s="115"/>
    </row>
    <row r="5055" spans="29:32" x14ac:dyDescent="0.25">
      <c r="AC5055" s="113"/>
      <c r="AD5055" s="114"/>
      <c r="AF5055" s="115"/>
    </row>
    <row r="5056" spans="29:32" x14ac:dyDescent="0.25">
      <c r="AC5056" s="113"/>
      <c r="AD5056" s="114"/>
      <c r="AF5056" s="115"/>
    </row>
    <row r="5057" spans="29:32" x14ac:dyDescent="0.25">
      <c r="AC5057" s="113"/>
      <c r="AD5057" s="114"/>
      <c r="AF5057" s="115"/>
    </row>
    <row r="5058" spans="29:32" x14ac:dyDescent="0.25">
      <c r="AC5058" s="113"/>
      <c r="AD5058" s="114"/>
      <c r="AF5058" s="115"/>
    </row>
    <row r="5059" spans="29:32" x14ac:dyDescent="0.25">
      <c r="AC5059" s="113"/>
      <c r="AD5059" s="114"/>
      <c r="AF5059" s="115"/>
    </row>
    <row r="5060" spans="29:32" x14ac:dyDescent="0.25">
      <c r="AC5060" s="113"/>
      <c r="AD5060" s="114"/>
      <c r="AF5060" s="115"/>
    </row>
    <row r="5061" spans="29:32" x14ac:dyDescent="0.25">
      <c r="AC5061" s="113"/>
      <c r="AD5061" s="114"/>
      <c r="AF5061" s="115"/>
    </row>
    <row r="5062" spans="29:32" x14ac:dyDescent="0.25">
      <c r="AC5062" s="113"/>
      <c r="AD5062" s="114"/>
      <c r="AF5062" s="115"/>
    </row>
    <row r="5063" spans="29:32" x14ac:dyDescent="0.25">
      <c r="AC5063" s="113"/>
      <c r="AD5063" s="114"/>
      <c r="AF5063" s="115"/>
    </row>
    <row r="5064" spans="29:32" x14ac:dyDescent="0.25">
      <c r="AC5064" s="113"/>
      <c r="AD5064" s="114"/>
      <c r="AF5064" s="115"/>
    </row>
    <row r="5065" spans="29:32" x14ac:dyDescent="0.25">
      <c r="AC5065" s="113"/>
      <c r="AD5065" s="114"/>
      <c r="AF5065" s="115"/>
    </row>
    <row r="5066" spans="29:32" x14ac:dyDescent="0.25">
      <c r="AC5066" s="113"/>
      <c r="AD5066" s="114"/>
      <c r="AF5066" s="115"/>
    </row>
    <row r="5067" spans="29:32" x14ac:dyDescent="0.25">
      <c r="AC5067" s="113"/>
      <c r="AD5067" s="114"/>
      <c r="AF5067" s="115"/>
    </row>
    <row r="5068" spans="29:32" x14ac:dyDescent="0.25">
      <c r="AC5068" s="113"/>
      <c r="AD5068" s="114"/>
      <c r="AF5068" s="115"/>
    </row>
    <row r="5069" spans="29:32" x14ac:dyDescent="0.25">
      <c r="AC5069" s="113"/>
      <c r="AD5069" s="114"/>
      <c r="AF5069" s="115"/>
    </row>
    <row r="5070" spans="29:32" x14ac:dyDescent="0.25">
      <c r="AC5070" s="113"/>
      <c r="AD5070" s="114"/>
      <c r="AF5070" s="115"/>
    </row>
    <row r="5071" spans="29:32" x14ac:dyDescent="0.25">
      <c r="AC5071" s="113"/>
      <c r="AD5071" s="114"/>
      <c r="AF5071" s="115"/>
    </row>
    <row r="5072" spans="29:32" x14ac:dyDescent="0.25">
      <c r="AC5072" s="113"/>
      <c r="AD5072" s="114"/>
      <c r="AF5072" s="115"/>
    </row>
    <row r="5073" spans="29:32" x14ac:dyDescent="0.25">
      <c r="AC5073" s="113"/>
      <c r="AD5073" s="114"/>
      <c r="AF5073" s="115"/>
    </row>
    <row r="5074" spans="29:32" x14ac:dyDescent="0.25">
      <c r="AC5074" s="113"/>
      <c r="AD5074" s="114"/>
      <c r="AF5074" s="115"/>
    </row>
    <row r="5075" spans="29:32" x14ac:dyDescent="0.25">
      <c r="AC5075" s="113"/>
      <c r="AD5075" s="114"/>
      <c r="AF5075" s="115"/>
    </row>
    <row r="5076" spans="29:32" x14ac:dyDescent="0.25">
      <c r="AC5076" s="113"/>
      <c r="AD5076" s="114"/>
      <c r="AF5076" s="115"/>
    </row>
    <row r="5077" spans="29:32" x14ac:dyDescent="0.25">
      <c r="AC5077" s="113"/>
      <c r="AD5077" s="114"/>
      <c r="AF5077" s="115"/>
    </row>
    <row r="5078" spans="29:32" x14ac:dyDescent="0.25">
      <c r="AC5078" s="113"/>
      <c r="AD5078" s="114"/>
      <c r="AF5078" s="115"/>
    </row>
    <row r="5079" spans="29:32" x14ac:dyDescent="0.25">
      <c r="AC5079" s="113"/>
      <c r="AD5079" s="114"/>
      <c r="AF5079" s="115"/>
    </row>
    <row r="5080" spans="29:32" x14ac:dyDescent="0.25">
      <c r="AC5080" s="113"/>
      <c r="AD5080" s="114"/>
      <c r="AF5080" s="115"/>
    </row>
    <row r="5081" spans="29:32" x14ac:dyDescent="0.25">
      <c r="AC5081" s="113"/>
      <c r="AD5081" s="114"/>
      <c r="AF5081" s="115"/>
    </row>
    <row r="5082" spans="29:32" x14ac:dyDescent="0.25">
      <c r="AC5082" s="113"/>
      <c r="AD5082" s="114"/>
      <c r="AF5082" s="115"/>
    </row>
    <row r="5083" spans="29:32" x14ac:dyDescent="0.25">
      <c r="AC5083" s="113"/>
      <c r="AD5083" s="114"/>
      <c r="AF5083" s="115"/>
    </row>
    <row r="5084" spans="29:32" x14ac:dyDescent="0.25">
      <c r="AC5084" s="113"/>
      <c r="AD5084" s="114"/>
      <c r="AF5084" s="115"/>
    </row>
    <row r="5085" spans="29:32" x14ac:dyDescent="0.25">
      <c r="AC5085" s="113"/>
      <c r="AD5085" s="114"/>
      <c r="AF5085" s="115"/>
    </row>
    <row r="5086" spans="29:32" x14ac:dyDescent="0.25">
      <c r="AC5086" s="113"/>
      <c r="AD5086" s="114"/>
      <c r="AF5086" s="115"/>
    </row>
    <row r="5087" spans="29:32" x14ac:dyDescent="0.25">
      <c r="AC5087" s="113"/>
      <c r="AD5087" s="114"/>
      <c r="AF5087" s="115"/>
    </row>
    <row r="5088" spans="29:32" x14ac:dyDescent="0.25">
      <c r="AC5088" s="113"/>
      <c r="AD5088" s="114"/>
      <c r="AF5088" s="115"/>
    </row>
    <row r="5089" spans="29:32" x14ac:dyDescent="0.25">
      <c r="AC5089" s="113"/>
      <c r="AD5089" s="114"/>
      <c r="AF5089" s="115"/>
    </row>
    <row r="5090" spans="29:32" x14ac:dyDescent="0.25">
      <c r="AC5090" s="113"/>
      <c r="AD5090" s="114"/>
      <c r="AF5090" s="115"/>
    </row>
    <row r="5091" spans="29:32" x14ac:dyDescent="0.25">
      <c r="AC5091" s="113"/>
      <c r="AD5091" s="114"/>
      <c r="AF5091" s="115"/>
    </row>
    <row r="5092" spans="29:32" x14ac:dyDescent="0.25">
      <c r="AC5092" s="113"/>
      <c r="AD5092" s="114"/>
      <c r="AF5092" s="115"/>
    </row>
    <row r="5093" spans="29:32" x14ac:dyDescent="0.25">
      <c r="AC5093" s="113"/>
      <c r="AD5093" s="114"/>
      <c r="AF5093" s="115"/>
    </row>
    <row r="5094" spans="29:32" x14ac:dyDescent="0.25">
      <c r="AC5094" s="113"/>
      <c r="AD5094" s="114"/>
      <c r="AF5094" s="115"/>
    </row>
    <row r="5095" spans="29:32" x14ac:dyDescent="0.25">
      <c r="AC5095" s="113"/>
      <c r="AD5095" s="114"/>
      <c r="AF5095" s="115"/>
    </row>
    <row r="5096" spans="29:32" x14ac:dyDescent="0.25">
      <c r="AC5096" s="113"/>
      <c r="AD5096" s="114"/>
      <c r="AF5096" s="115"/>
    </row>
    <row r="5097" spans="29:32" x14ac:dyDescent="0.25">
      <c r="AC5097" s="113"/>
      <c r="AD5097" s="114"/>
      <c r="AF5097" s="115"/>
    </row>
    <row r="5098" spans="29:32" x14ac:dyDescent="0.25">
      <c r="AC5098" s="113"/>
      <c r="AD5098" s="114"/>
      <c r="AF5098" s="115"/>
    </row>
    <row r="5099" spans="29:32" x14ac:dyDescent="0.25">
      <c r="AC5099" s="113"/>
      <c r="AD5099" s="114"/>
      <c r="AF5099" s="115"/>
    </row>
    <row r="5100" spans="29:32" x14ac:dyDescent="0.25">
      <c r="AC5100" s="113"/>
      <c r="AD5100" s="114"/>
      <c r="AF5100" s="115"/>
    </row>
    <row r="5101" spans="29:32" x14ac:dyDescent="0.25">
      <c r="AC5101" s="113"/>
      <c r="AD5101" s="114"/>
      <c r="AF5101" s="115"/>
    </row>
    <row r="5102" spans="29:32" x14ac:dyDescent="0.25">
      <c r="AC5102" s="113"/>
      <c r="AD5102" s="114"/>
      <c r="AF5102" s="115"/>
    </row>
    <row r="5103" spans="29:32" x14ac:dyDescent="0.25">
      <c r="AC5103" s="113"/>
      <c r="AD5103" s="114"/>
      <c r="AF5103" s="115"/>
    </row>
    <row r="5104" spans="29:32" x14ac:dyDescent="0.25">
      <c r="AC5104" s="113"/>
      <c r="AD5104" s="114"/>
      <c r="AF5104" s="115"/>
    </row>
    <row r="5105" spans="29:32" x14ac:dyDescent="0.25">
      <c r="AC5105" s="113"/>
      <c r="AD5105" s="114"/>
      <c r="AF5105" s="115"/>
    </row>
    <row r="5106" spans="29:32" x14ac:dyDescent="0.25">
      <c r="AC5106" s="113"/>
      <c r="AD5106" s="114"/>
      <c r="AF5106" s="115"/>
    </row>
    <row r="5107" spans="29:32" x14ac:dyDescent="0.25">
      <c r="AC5107" s="113"/>
      <c r="AD5107" s="114"/>
      <c r="AF5107" s="115"/>
    </row>
    <row r="5108" spans="29:32" x14ac:dyDescent="0.25">
      <c r="AC5108" s="113"/>
      <c r="AD5108" s="114"/>
      <c r="AF5108" s="115"/>
    </row>
    <row r="5109" spans="29:32" x14ac:dyDescent="0.25">
      <c r="AC5109" s="113"/>
      <c r="AD5109" s="114"/>
      <c r="AF5109" s="115"/>
    </row>
    <row r="5110" spans="29:32" x14ac:dyDescent="0.25">
      <c r="AC5110" s="113"/>
      <c r="AD5110" s="114"/>
      <c r="AF5110" s="115"/>
    </row>
    <row r="5111" spans="29:32" x14ac:dyDescent="0.25">
      <c r="AC5111" s="113"/>
      <c r="AD5111" s="114"/>
      <c r="AF5111" s="115"/>
    </row>
    <row r="5112" spans="29:32" x14ac:dyDescent="0.25">
      <c r="AC5112" s="113"/>
      <c r="AD5112" s="114"/>
      <c r="AF5112" s="115"/>
    </row>
    <row r="5113" spans="29:32" x14ac:dyDescent="0.25">
      <c r="AC5113" s="113"/>
      <c r="AD5113" s="114"/>
      <c r="AF5113" s="115"/>
    </row>
    <row r="5114" spans="29:32" x14ac:dyDescent="0.25">
      <c r="AC5114" s="113"/>
      <c r="AD5114" s="114"/>
      <c r="AF5114" s="115"/>
    </row>
    <row r="5115" spans="29:32" x14ac:dyDescent="0.25">
      <c r="AC5115" s="113"/>
      <c r="AD5115" s="114"/>
      <c r="AF5115" s="115"/>
    </row>
    <row r="5116" spans="29:32" x14ac:dyDescent="0.25">
      <c r="AC5116" s="113"/>
      <c r="AD5116" s="114"/>
      <c r="AF5116" s="115"/>
    </row>
    <row r="5117" spans="29:32" x14ac:dyDescent="0.25">
      <c r="AC5117" s="113"/>
      <c r="AD5117" s="114"/>
      <c r="AF5117" s="115"/>
    </row>
    <row r="5118" spans="29:32" x14ac:dyDescent="0.25">
      <c r="AC5118" s="113"/>
      <c r="AD5118" s="114"/>
      <c r="AF5118" s="115"/>
    </row>
    <row r="5119" spans="29:32" x14ac:dyDescent="0.25">
      <c r="AC5119" s="113"/>
      <c r="AD5119" s="114"/>
      <c r="AF5119" s="115"/>
    </row>
    <row r="5120" spans="29:32" x14ac:dyDescent="0.25">
      <c r="AC5120" s="113"/>
      <c r="AD5120" s="114"/>
      <c r="AF5120" s="115"/>
    </row>
    <row r="5121" spans="29:32" x14ac:dyDescent="0.25">
      <c r="AC5121" s="113"/>
      <c r="AD5121" s="114"/>
      <c r="AF5121" s="115"/>
    </row>
    <row r="5122" spans="29:32" x14ac:dyDescent="0.25">
      <c r="AC5122" s="113"/>
      <c r="AD5122" s="114"/>
      <c r="AF5122" s="115"/>
    </row>
    <row r="5123" spans="29:32" x14ac:dyDescent="0.25">
      <c r="AC5123" s="113"/>
      <c r="AD5123" s="114"/>
      <c r="AF5123" s="115"/>
    </row>
    <row r="5124" spans="29:32" x14ac:dyDescent="0.25">
      <c r="AC5124" s="113"/>
      <c r="AD5124" s="114"/>
      <c r="AF5124" s="115"/>
    </row>
    <row r="5125" spans="29:32" x14ac:dyDescent="0.25">
      <c r="AC5125" s="113"/>
      <c r="AD5125" s="114"/>
      <c r="AF5125" s="115"/>
    </row>
    <row r="5126" spans="29:32" x14ac:dyDescent="0.25">
      <c r="AC5126" s="113"/>
      <c r="AD5126" s="114"/>
      <c r="AF5126" s="115"/>
    </row>
    <row r="5127" spans="29:32" x14ac:dyDescent="0.25">
      <c r="AC5127" s="113"/>
      <c r="AD5127" s="114"/>
      <c r="AF5127" s="115"/>
    </row>
    <row r="5128" spans="29:32" x14ac:dyDescent="0.25">
      <c r="AC5128" s="113"/>
      <c r="AD5128" s="114"/>
      <c r="AF5128" s="115"/>
    </row>
    <row r="5129" spans="29:32" x14ac:dyDescent="0.25">
      <c r="AC5129" s="113"/>
      <c r="AD5129" s="114"/>
      <c r="AF5129" s="115"/>
    </row>
    <row r="5130" spans="29:32" x14ac:dyDescent="0.25">
      <c r="AC5130" s="113"/>
      <c r="AD5130" s="114"/>
      <c r="AF5130" s="115"/>
    </row>
    <row r="5131" spans="29:32" x14ac:dyDescent="0.25">
      <c r="AC5131" s="113"/>
      <c r="AD5131" s="114"/>
      <c r="AF5131" s="115"/>
    </row>
    <row r="5132" spans="29:32" x14ac:dyDescent="0.25">
      <c r="AC5132" s="113"/>
      <c r="AD5132" s="114"/>
      <c r="AF5132" s="115"/>
    </row>
    <row r="5133" spans="29:32" x14ac:dyDescent="0.25">
      <c r="AC5133" s="113"/>
      <c r="AD5133" s="114"/>
      <c r="AF5133" s="115"/>
    </row>
    <row r="5134" spans="29:32" x14ac:dyDescent="0.25">
      <c r="AC5134" s="113"/>
      <c r="AD5134" s="114"/>
      <c r="AF5134" s="115"/>
    </row>
    <row r="5135" spans="29:32" x14ac:dyDescent="0.25">
      <c r="AC5135" s="113"/>
      <c r="AD5135" s="114"/>
      <c r="AF5135" s="115"/>
    </row>
    <row r="5136" spans="29:32" x14ac:dyDescent="0.25">
      <c r="AC5136" s="113"/>
      <c r="AD5136" s="114"/>
      <c r="AF5136" s="115"/>
    </row>
    <row r="5137" spans="29:32" x14ac:dyDescent="0.25">
      <c r="AC5137" s="113"/>
      <c r="AD5137" s="114"/>
      <c r="AF5137" s="115"/>
    </row>
    <row r="5138" spans="29:32" x14ac:dyDescent="0.25">
      <c r="AC5138" s="113"/>
      <c r="AD5138" s="114"/>
      <c r="AF5138" s="115"/>
    </row>
    <row r="5139" spans="29:32" x14ac:dyDescent="0.25">
      <c r="AC5139" s="113"/>
      <c r="AD5139" s="114"/>
      <c r="AF5139" s="115"/>
    </row>
    <row r="5140" spans="29:32" x14ac:dyDescent="0.25">
      <c r="AC5140" s="113"/>
      <c r="AD5140" s="114"/>
      <c r="AF5140" s="115"/>
    </row>
    <row r="5141" spans="29:32" x14ac:dyDescent="0.25">
      <c r="AC5141" s="113"/>
      <c r="AD5141" s="114"/>
      <c r="AF5141" s="115"/>
    </row>
    <row r="5142" spans="29:32" x14ac:dyDescent="0.25">
      <c r="AC5142" s="113"/>
      <c r="AD5142" s="114"/>
      <c r="AF5142" s="115"/>
    </row>
    <row r="5143" spans="29:32" x14ac:dyDescent="0.25">
      <c r="AC5143" s="113"/>
      <c r="AD5143" s="114"/>
      <c r="AF5143" s="115"/>
    </row>
    <row r="5144" spans="29:32" x14ac:dyDescent="0.25">
      <c r="AC5144" s="113"/>
      <c r="AD5144" s="114"/>
      <c r="AF5144" s="115"/>
    </row>
    <row r="5145" spans="29:32" x14ac:dyDescent="0.25">
      <c r="AC5145" s="113"/>
      <c r="AD5145" s="114"/>
      <c r="AF5145" s="115"/>
    </row>
    <row r="5146" spans="29:32" x14ac:dyDescent="0.25">
      <c r="AC5146" s="113"/>
      <c r="AD5146" s="114"/>
      <c r="AF5146" s="115"/>
    </row>
    <row r="5147" spans="29:32" x14ac:dyDescent="0.25">
      <c r="AC5147" s="113"/>
      <c r="AD5147" s="114"/>
      <c r="AF5147" s="115"/>
    </row>
    <row r="5148" spans="29:32" x14ac:dyDescent="0.25">
      <c r="AC5148" s="113"/>
      <c r="AD5148" s="114"/>
      <c r="AF5148" s="115"/>
    </row>
    <row r="5149" spans="29:32" x14ac:dyDescent="0.25">
      <c r="AC5149" s="113"/>
      <c r="AD5149" s="114"/>
      <c r="AF5149" s="115"/>
    </row>
    <row r="5150" spans="29:32" x14ac:dyDescent="0.25">
      <c r="AC5150" s="113"/>
      <c r="AD5150" s="114"/>
      <c r="AF5150" s="115"/>
    </row>
    <row r="5151" spans="29:32" x14ac:dyDescent="0.25">
      <c r="AC5151" s="113"/>
      <c r="AD5151" s="114"/>
      <c r="AF5151" s="115"/>
    </row>
    <row r="5152" spans="29:32" x14ac:dyDescent="0.25">
      <c r="AC5152" s="113"/>
      <c r="AD5152" s="114"/>
      <c r="AF5152" s="115"/>
    </row>
    <row r="5153" spans="29:32" x14ac:dyDescent="0.25">
      <c r="AC5153" s="113"/>
      <c r="AD5153" s="114"/>
      <c r="AF5153" s="115"/>
    </row>
    <row r="5154" spans="29:32" x14ac:dyDescent="0.25">
      <c r="AC5154" s="113"/>
      <c r="AD5154" s="114"/>
      <c r="AF5154" s="115"/>
    </row>
    <row r="5155" spans="29:32" x14ac:dyDescent="0.25">
      <c r="AC5155" s="113"/>
      <c r="AD5155" s="114"/>
      <c r="AF5155" s="115"/>
    </row>
    <row r="5156" spans="29:32" x14ac:dyDescent="0.25">
      <c r="AC5156" s="113"/>
      <c r="AD5156" s="114"/>
      <c r="AF5156" s="115"/>
    </row>
    <row r="5157" spans="29:32" x14ac:dyDescent="0.25">
      <c r="AC5157" s="113"/>
      <c r="AD5157" s="114"/>
      <c r="AF5157" s="115"/>
    </row>
    <row r="5158" spans="29:32" x14ac:dyDescent="0.25">
      <c r="AC5158" s="113"/>
      <c r="AD5158" s="114"/>
      <c r="AF5158" s="115"/>
    </row>
    <row r="5159" spans="29:32" x14ac:dyDescent="0.25">
      <c r="AC5159" s="113"/>
      <c r="AD5159" s="114"/>
      <c r="AF5159" s="115"/>
    </row>
    <row r="5160" spans="29:32" x14ac:dyDescent="0.25">
      <c r="AC5160" s="113"/>
      <c r="AD5160" s="114"/>
      <c r="AF5160" s="115"/>
    </row>
    <row r="5161" spans="29:32" x14ac:dyDescent="0.25">
      <c r="AC5161" s="113"/>
      <c r="AD5161" s="114"/>
      <c r="AF5161" s="115"/>
    </row>
    <row r="5162" spans="29:32" x14ac:dyDescent="0.25">
      <c r="AC5162" s="113"/>
      <c r="AD5162" s="114"/>
      <c r="AF5162" s="115"/>
    </row>
    <row r="5163" spans="29:32" x14ac:dyDescent="0.25">
      <c r="AC5163" s="113"/>
      <c r="AD5163" s="114"/>
      <c r="AF5163" s="115"/>
    </row>
    <row r="5164" spans="29:32" x14ac:dyDescent="0.25">
      <c r="AC5164" s="113"/>
      <c r="AD5164" s="114"/>
      <c r="AF5164" s="115"/>
    </row>
    <row r="5165" spans="29:32" x14ac:dyDescent="0.25">
      <c r="AC5165" s="113"/>
      <c r="AD5165" s="114"/>
      <c r="AF5165" s="115"/>
    </row>
    <row r="5166" spans="29:32" x14ac:dyDescent="0.25">
      <c r="AC5166" s="113"/>
      <c r="AD5166" s="114"/>
      <c r="AF5166" s="115"/>
    </row>
    <row r="5167" spans="29:32" x14ac:dyDescent="0.25">
      <c r="AC5167" s="113"/>
      <c r="AD5167" s="114"/>
      <c r="AF5167" s="115"/>
    </row>
    <row r="5168" spans="29:32" x14ac:dyDescent="0.25">
      <c r="AC5168" s="113"/>
      <c r="AD5168" s="114"/>
      <c r="AF5168" s="115"/>
    </row>
    <row r="5169" spans="29:32" x14ac:dyDescent="0.25">
      <c r="AC5169" s="113"/>
      <c r="AD5169" s="114"/>
      <c r="AF5169" s="115"/>
    </row>
    <row r="5170" spans="29:32" x14ac:dyDescent="0.25">
      <c r="AC5170" s="113"/>
      <c r="AD5170" s="114"/>
      <c r="AF5170" s="115"/>
    </row>
    <row r="5171" spans="29:32" x14ac:dyDescent="0.25">
      <c r="AC5171" s="113"/>
      <c r="AD5171" s="114"/>
      <c r="AF5171" s="115"/>
    </row>
    <row r="5172" spans="29:32" x14ac:dyDescent="0.25">
      <c r="AC5172" s="113"/>
      <c r="AD5172" s="114"/>
      <c r="AF5172" s="115"/>
    </row>
    <row r="5173" spans="29:32" x14ac:dyDescent="0.25">
      <c r="AC5173" s="113"/>
      <c r="AD5173" s="114"/>
      <c r="AF5173" s="115"/>
    </row>
    <row r="5174" spans="29:32" x14ac:dyDescent="0.25">
      <c r="AC5174" s="113"/>
      <c r="AD5174" s="114"/>
      <c r="AF5174" s="115"/>
    </row>
    <row r="5175" spans="29:32" x14ac:dyDescent="0.25">
      <c r="AC5175" s="113"/>
      <c r="AD5175" s="114"/>
      <c r="AF5175" s="115"/>
    </row>
    <row r="5176" spans="29:32" x14ac:dyDescent="0.25">
      <c r="AC5176" s="113"/>
      <c r="AD5176" s="114"/>
      <c r="AF5176" s="115"/>
    </row>
    <row r="5177" spans="29:32" x14ac:dyDescent="0.25">
      <c r="AC5177" s="113"/>
      <c r="AD5177" s="114"/>
      <c r="AF5177" s="115"/>
    </row>
    <row r="5178" spans="29:32" x14ac:dyDescent="0.25">
      <c r="AC5178" s="113"/>
      <c r="AD5178" s="114"/>
      <c r="AF5178" s="115"/>
    </row>
    <row r="5179" spans="29:32" x14ac:dyDescent="0.25">
      <c r="AC5179" s="113"/>
      <c r="AD5179" s="114"/>
      <c r="AF5179" s="115"/>
    </row>
    <row r="5180" spans="29:32" x14ac:dyDescent="0.25">
      <c r="AC5180" s="113"/>
      <c r="AD5180" s="114"/>
      <c r="AF5180" s="115"/>
    </row>
    <row r="5181" spans="29:32" x14ac:dyDescent="0.25">
      <c r="AC5181" s="113"/>
      <c r="AD5181" s="114"/>
      <c r="AF5181" s="115"/>
    </row>
    <row r="5182" spans="29:32" x14ac:dyDescent="0.25">
      <c r="AC5182" s="113"/>
      <c r="AD5182" s="114"/>
      <c r="AF5182" s="115"/>
    </row>
    <row r="5183" spans="29:32" x14ac:dyDescent="0.25">
      <c r="AC5183" s="113"/>
      <c r="AD5183" s="114"/>
      <c r="AF5183" s="115"/>
    </row>
    <row r="5184" spans="29:32" x14ac:dyDescent="0.25">
      <c r="AC5184" s="113"/>
      <c r="AD5184" s="114"/>
      <c r="AF5184" s="115"/>
    </row>
    <row r="5185" spans="29:32" x14ac:dyDescent="0.25">
      <c r="AC5185" s="113"/>
      <c r="AD5185" s="114"/>
      <c r="AF5185" s="115"/>
    </row>
    <row r="5186" spans="29:32" x14ac:dyDescent="0.25">
      <c r="AC5186" s="113"/>
      <c r="AD5186" s="114"/>
      <c r="AF5186" s="115"/>
    </row>
    <row r="5187" spans="29:32" x14ac:dyDescent="0.25">
      <c r="AC5187" s="113"/>
      <c r="AD5187" s="114"/>
      <c r="AF5187" s="115"/>
    </row>
    <row r="5188" spans="29:32" x14ac:dyDescent="0.25">
      <c r="AC5188" s="113"/>
      <c r="AD5188" s="114"/>
      <c r="AF5188" s="115"/>
    </row>
    <row r="5189" spans="29:32" x14ac:dyDescent="0.25">
      <c r="AC5189" s="113"/>
      <c r="AD5189" s="114"/>
      <c r="AF5189" s="115"/>
    </row>
    <row r="5190" spans="29:32" x14ac:dyDescent="0.25">
      <c r="AC5190" s="113"/>
      <c r="AD5190" s="114"/>
      <c r="AF5190" s="115"/>
    </row>
    <row r="5191" spans="29:32" x14ac:dyDescent="0.25">
      <c r="AC5191" s="113"/>
      <c r="AD5191" s="114"/>
      <c r="AF5191" s="115"/>
    </row>
    <row r="5192" spans="29:32" x14ac:dyDescent="0.25">
      <c r="AC5192" s="113"/>
      <c r="AD5192" s="114"/>
      <c r="AF5192" s="115"/>
    </row>
    <row r="5193" spans="29:32" x14ac:dyDescent="0.25">
      <c r="AC5193" s="113"/>
      <c r="AD5193" s="114"/>
      <c r="AF5193" s="115"/>
    </row>
    <row r="5194" spans="29:32" x14ac:dyDescent="0.25">
      <c r="AC5194" s="113"/>
      <c r="AD5194" s="114"/>
      <c r="AF5194" s="115"/>
    </row>
    <row r="5195" spans="29:32" x14ac:dyDescent="0.25">
      <c r="AC5195" s="113"/>
      <c r="AD5195" s="114"/>
      <c r="AF5195" s="115"/>
    </row>
    <row r="5196" spans="29:32" x14ac:dyDescent="0.25">
      <c r="AC5196" s="113"/>
      <c r="AD5196" s="114"/>
      <c r="AF5196" s="115"/>
    </row>
    <row r="5197" spans="29:32" x14ac:dyDescent="0.25">
      <c r="AC5197" s="113"/>
      <c r="AD5197" s="114"/>
      <c r="AF5197" s="115"/>
    </row>
    <row r="5198" spans="29:32" x14ac:dyDescent="0.25">
      <c r="AC5198" s="113"/>
      <c r="AD5198" s="114"/>
      <c r="AF5198" s="115"/>
    </row>
    <row r="5199" spans="29:32" x14ac:dyDescent="0.25">
      <c r="AC5199" s="113"/>
      <c r="AD5199" s="114"/>
      <c r="AF5199" s="115"/>
    </row>
    <row r="5200" spans="29:32" x14ac:dyDescent="0.25">
      <c r="AC5200" s="113"/>
      <c r="AD5200" s="114"/>
      <c r="AF5200" s="115"/>
    </row>
    <row r="5201" spans="29:32" x14ac:dyDescent="0.25">
      <c r="AC5201" s="113"/>
      <c r="AD5201" s="114"/>
      <c r="AF5201" s="115"/>
    </row>
    <row r="5202" spans="29:32" x14ac:dyDescent="0.25">
      <c r="AC5202" s="113"/>
      <c r="AD5202" s="114"/>
      <c r="AF5202" s="115"/>
    </row>
    <row r="5203" spans="29:32" x14ac:dyDescent="0.25">
      <c r="AC5203" s="113"/>
      <c r="AD5203" s="114"/>
      <c r="AF5203" s="115"/>
    </row>
    <row r="5204" spans="29:32" x14ac:dyDescent="0.25">
      <c r="AC5204" s="113"/>
      <c r="AD5204" s="114"/>
      <c r="AF5204" s="115"/>
    </row>
    <row r="5205" spans="29:32" x14ac:dyDescent="0.25">
      <c r="AC5205" s="113"/>
      <c r="AD5205" s="114"/>
      <c r="AF5205" s="115"/>
    </row>
    <row r="5206" spans="29:32" x14ac:dyDescent="0.25">
      <c r="AC5206" s="113"/>
      <c r="AD5206" s="114"/>
      <c r="AF5206" s="115"/>
    </row>
    <row r="5207" spans="29:32" x14ac:dyDescent="0.25">
      <c r="AC5207" s="113"/>
      <c r="AD5207" s="114"/>
      <c r="AF5207" s="115"/>
    </row>
    <row r="5208" spans="29:32" x14ac:dyDescent="0.25">
      <c r="AC5208" s="113"/>
      <c r="AD5208" s="114"/>
      <c r="AF5208" s="115"/>
    </row>
    <row r="5209" spans="29:32" x14ac:dyDescent="0.25">
      <c r="AC5209" s="113"/>
      <c r="AD5209" s="114"/>
      <c r="AF5209" s="115"/>
    </row>
    <row r="5210" spans="29:32" x14ac:dyDescent="0.25">
      <c r="AC5210" s="113"/>
      <c r="AD5210" s="114"/>
      <c r="AF5210" s="115"/>
    </row>
    <row r="5211" spans="29:32" x14ac:dyDescent="0.25">
      <c r="AC5211" s="113"/>
      <c r="AD5211" s="114"/>
      <c r="AF5211" s="115"/>
    </row>
    <row r="5212" spans="29:32" x14ac:dyDescent="0.25">
      <c r="AC5212" s="113"/>
      <c r="AD5212" s="114"/>
      <c r="AF5212" s="115"/>
    </row>
    <row r="5213" spans="29:32" x14ac:dyDescent="0.25">
      <c r="AC5213" s="113"/>
      <c r="AD5213" s="114"/>
      <c r="AF5213" s="115"/>
    </row>
    <row r="5214" spans="29:32" x14ac:dyDescent="0.25">
      <c r="AC5214" s="113"/>
      <c r="AD5214" s="114"/>
      <c r="AF5214" s="115"/>
    </row>
    <row r="5215" spans="29:32" x14ac:dyDescent="0.25">
      <c r="AC5215" s="113"/>
      <c r="AD5215" s="114"/>
      <c r="AF5215" s="115"/>
    </row>
    <row r="5216" spans="29:32" x14ac:dyDescent="0.25">
      <c r="AC5216" s="113"/>
      <c r="AD5216" s="114"/>
      <c r="AF5216" s="115"/>
    </row>
    <row r="5217" spans="29:32" x14ac:dyDescent="0.25">
      <c r="AC5217" s="113"/>
      <c r="AD5217" s="114"/>
      <c r="AF5217" s="115"/>
    </row>
    <row r="5218" spans="29:32" x14ac:dyDescent="0.25">
      <c r="AC5218" s="113"/>
      <c r="AD5218" s="114"/>
      <c r="AF5218" s="115"/>
    </row>
    <row r="5219" spans="29:32" x14ac:dyDescent="0.25">
      <c r="AC5219" s="113"/>
      <c r="AD5219" s="114"/>
      <c r="AF5219" s="115"/>
    </row>
    <row r="5220" spans="29:32" x14ac:dyDescent="0.25">
      <c r="AC5220" s="113"/>
      <c r="AD5220" s="114"/>
      <c r="AF5220" s="115"/>
    </row>
    <row r="5221" spans="29:32" x14ac:dyDescent="0.25">
      <c r="AC5221" s="113"/>
      <c r="AD5221" s="114"/>
      <c r="AF5221" s="115"/>
    </row>
    <row r="5222" spans="29:32" x14ac:dyDescent="0.25">
      <c r="AC5222" s="113"/>
      <c r="AD5222" s="114"/>
      <c r="AF5222" s="115"/>
    </row>
    <row r="5223" spans="29:32" x14ac:dyDescent="0.25">
      <c r="AC5223" s="113"/>
      <c r="AD5223" s="114"/>
      <c r="AF5223" s="115"/>
    </row>
    <row r="5224" spans="29:32" x14ac:dyDescent="0.25">
      <c r="AC5224" s="113"/>
      <c r="AD5224" s="114"/>
      <c r="AF5224" s="115"/>
    </row>
    <row r="5225" spans="29:32" x14ac:dyDescent="0.25">
      <c r="AC5225" s="113"/>
      <c r="AD5225" s="114"/>
      <c r="AF5225" s="115"/>
    </row>
    <row r="5226" spans="29:32" x14ac:dyDescent="0.25">
      <c r="AC5226" s="113"/>
      <c r="AD5226" s="114"/>
      <c r="AF5226" s="115"/>
    </row>
    <row r="5227" spans="29:32" x14ac:dyDescent="0.25">
      <c r="AC5227" s="113"/>
      <c r="AD5227" s="114"/>
      <c r="AF5227" s="115"/>
    </row>
    <row r="5228" spans="29:32" x14ac:dyDescent="0.25">
      <c r="AC5228" s="113"/>
      <c r="AD5228" s="114"/>
      <c r="AF5228" s="115"/>
    </row>
    <row r="5229" spans="29:32" x14ac:dyDescent="0.25">
      <c r="AC5229" s="113"/>
      <c r="AD5229" s="114"/>
      <c r="AF5229" s="115"/>
    </row>
    <row r="5230" spans="29:32" x14ac:dyDescent="0.25">
      <c r="AC5230" s="113"/>
      <c r="AD5230" s="114"/>
      <c r="AF5230" s="115"/>
    </row>
    <row r="5231" spans="29:32" x14ac:dyDescent="0.25">
      <c r="AC5231" s="113"/>
      <c r="AD5231" s="114"/>
      <c r="AF5231" s="115"/>
    </row>
    <row r="5232" spans="29:32" x14ac:dyDescent="0.25">
      <c r="AC5232" s="113"/>
      <c r="AD5232" s="114"/>
      <c r="AF5232" s="115"/>
    </row>
    <row r="5233" spans="29:32" x14ac:dyDescent="0.25">
      <c r="AC5233" s="113"/>
      <c r="AD5233" s="114"/>
      <c r="AF5233" s="115"/>
    </row>
    <row r="5234" spans="29:32" x14ac:dyDescent="0.25">
      <c r="AC5234" s="113"/>
      <c r="AD5234" s="114"/>
      <c r="AF5234" s="115"/>
    </row>
    <row r="5235" spans="29:32" x14ac:dyDescent="0.25">
      <c r="AC5235" s="113"/>
      <c r="AD5235" s="114"/>
      <c r="AF5235" s="115"/>
    </row>
    <row r="5236" spans="29:32" x14ac:dyDescent="0.25">
      <c r="AC5236" s="113"/>
      <c r="AD5236" s="114"/>
      <c r="AF5236" s="115"/>
    </row>
    <row r="5237" spans="29:32" x14ac:dyDescent="0.25">
      <c r="AC5237" s="113"/>
      <c r="AD5237" s="114"/>
      <c r="AF5237" s="115"/>
    </row>
    <row r="5238" spans="29:32" x14ac:dyDescent="0.25">
      <c r="AC5238" s="113"/>
      <c r="AD5238" s="114"/>
      <c r="AF5238" s="115"/>
    </row>
    <row r="5239" spans="29:32" x14ac:dyDescent="0.25">
      <c r="AC5239" s="113"/>
      <c r="AD5239" s="114"/>
      <c r="AF5239" s="115"/>
    </row>
    <row r="5240" spans="29:32" x14ac:dyDescent="0.25">
      <c r="AC5240" s="113"/>
      <c r="AD5240" s="114"/>
      <c r="AF5240" s="115"/>
    </row>
    <row r="5241" spans="29:32" x14ac:dyDescent="0.25">
      <c r="AC5241" s="113"/>
      <c r="AD5241" s="114"/>
      <c r="AF5241" s="115"/>
    </row>
    <row r="5242" spans="29:32" x14ac:dyDescent="0.25">
      <c r="AC5242" s="113"/>
      <c r="AD5242" s="114"/>
      <c r="AF5242" s="115"/>
    </row>
    <row r="5243" spans="29:32" x14ac:dyDescent="0.25">
      <c r="AC5243" s="113"/>
      <c r="AD5243" s="114"/>
      <c r="AF5243" s="115"/>
    </row>
    <row r="5244" spans="29:32" x14ac:dyDescent="0.25">
      <c r="AC5244" s="113"/>
      <c r="AD5244" s="114"/>
      <c r="AF5244" s="115"/>
    </row>
    <row r="5245" spans="29:32" x14ac:dyDescent="0.25">
      <c r="AC5245" s="113"/>
      <c r="AD5245" s="114"/>
      <c r="AF5245" s="115"/>
    </row>
    <row r="5246" spans="29:32" x14ac:dyDescent="0.25">
      <c r="AC5246" s="113"/>
      <c r="AD5246" s="114"/>
      <c r="AF5246" s="115"/>
    </row>
    <row r="5247" spans="29:32" x14ac:dyDescent="0.25">
      <c r="AC5247" s="113"/>
      <c r="AD5247" s="114"/>
      <c r="AF5247" s="115"/>
    </row>
    <row r="5248" spans="29:32" x14ac:dyDescent="0.25">
      <c r="AC5248" s="113"/>
      <c r="AD5248" s="114"/>
      <c r="AF5248" s="115"/>
    </row>
    <row r="5249" spans="29:32" x14ac:dyDescent="0.25">
      <c r="AC5249" s="113"/>
      <c r="AD5249" s="114"/>
      <c r="AF5249" s="115"/>
    </row>
    <row r="5250" spans="29:32" x14ac:dyDescent="0.25">
      <c r="AC5250" s="113"/>
      <c r="AD5250" s="114"/>
      <c r="AF5250" s="115"/>
    </row>
    <row r="5251" spans="29:32" x14ac:dyDescent="0.25">
      <c r="AC5251" s="113"/>
      <c r="AD5251" s="114"/>
      <c r="AF5251" s="115"/>
    </row>
    <row r="5252" spans="29:32" x14ac:dyDescent="0.25">
      <c r="AC5252" s="113"/>
      <c r="AD5252" s="114"/>
      <c r="AF5252" s="115"/>
    </row>
    <row r="5253" spans="29:32" x14ac:dyDescent="0.25">
      <c r="AC5253" s="113"/>
      <c r="AD5253" s="114"/>
      <c r="AF5253" s="115"/>
    </row>
    <row r="5254" spans="29:32" x14ac:dyDescent="0.25">
      <c r="AC5254" s="113"/>
      <c r="AD5254" s="114"/>
      <c r="AF5254" s="115"/>
    </row>
    <row r="5255" spans="29:32" x14ac:dyDescent="0.25">
      <c r="AC5255" s="113"/>
      <c r="AD5255" s="114"/>
      <c r="AF5255" s="115"/>
    </row>
    <row r="5256" spans="29:32" x14ac:dyDescent="0.25">
      <c r="AC5256" s="113"/>
      <c r="AD5256" s="114"/>
      <c r="AF5256" s="115"/>
    </row>
    <row r="5257" spans="29:32" x14ac:dyDescent="0.25">
      <c r="AC5257" s="113"/>
      <c r="AD5257" s="114"/>
      <c r="AF5257" s="115"/>
    </row>
    <row r="5258" spans="29:32" x14ac:dyDescent="0.25">
      <c r="AC5258" s="113"/>
      <c r="AD5258" s="114"/>
      <c r="AF5258" s="115"/>
    </row>
    <row r="5259" spans="29:32" x14ac:dyDescent="0.25">
      <c r="AC5259" s="113"/>
      <c r="AD5259" s="114"/>
      <c r="AF5259" s="115"/>
    </row>
    <row r="5260" spans="29:32" x14ac:dyDescent="0.25">
      <c r="AC5260" s="113"/>
      <c r="AD5260" s="114"/>
      <c r="AF5260" s="115"/>
    </row>
    <row r="5261" spans="29:32" x14ac:dyDescent="0.25">
      <c r="AC5261" s="113"/>
      <c r="AD5261" s="114"/>
      <c r="AF5261" s="115"/>
    </row>
    <row r="5262" spans="29:32" x14ac:dyDescent="0.25">
      <c r="AC5262" s="113"/>
      <c r="AD5262" s="114"/>
      <c r="AF5262" s="115"/>
    </row>
    <row r="5263" spans="29:32" x14ac:dyDescent="0.25">
      <c r="AC5263" s="113"/>
      <c r="AD5263" s="114"/>
      <c r="AF5263" s="115"/>
    </row>
    <row r="5264" spans="29:32" x14ac:dyDescent="0.25">
      <c r="AC5264" s="113"/>
      <c r="AD5264" s="114"/>
      <c r="AF5264" s="115"/>
    </row>
    <row r="5265" spans="29:32" x14ac:dyDescent="0.25">
      <c r="AC5265" s="113"/>
      <c r="AD5265" s="114"/>
      <c r="AF5265" s="115"/>
    </row>
    <row r="5266" spans="29:32" x14ac:dyDescent="0.25">
      <c r="AC5266" s="113"/>
      <c r="AD5266" s="114"/>
      <c r="AF5266" s="115"/>
    </row>
    <row r="5267" spans="29:32" x14ac:dyDescent="0.25">
      <c r="AC5267" s="113"/>
      <c r="AD5267" s="114"/>
      <c r="AF5267" s="115"/>
    </row>
    <row r="5268" spans="29:32" x14ac:dyDescent="0.25">
      <c r="AC5268" s="113"/>
      <c r="AD5268" s="114"/>
      <c r="AF5268" s="115"/>
    </row>
    <row r="5269" spans="29:32" x14ac:dyDescent="0.25">
      <c r="AC5269" s="113"/>
      <c r="AD5269" s="114"/>
      <c r="AF5269" s="115"/>
    </row>
    <row r="5270" spans="29:32" x14ac:dyDescent="0.25">
      <c r="AC5270" s="113"/>
      <c r="AD5270" s="114"/>
      <c r="AF5270" s="115"/>
    </row>
    <row r="5271" spans="29:32" x14ac:dyDescent="0.25">
      <c r="AC5271" s="113"/>
      <c r="AD5271" s="114"/>
      <c r="AF5271" s="115"/>
    </row>
    <row r="5272" spans="29:32" x14ac:dyDescent="0.25">
      <c r="AC5272" s="113"/>
      <c r="AD5272" s="114"/>
      <c r="AF5272" s="115"/>
    </row>
    <row r="5273" spans="29:32" x14ac:dyDescent="0.25">
      <c r="AC5273" s="113"/>
      <c r="AD5273" s="114"/>
      <c r="AF5273" s="115"/>
    </row>
    <row r="5274" spans="29:32" x14ac:dyDescent="0.25">
      <c r="AC5274" s="113"/>
      <c r="AD5274" s="114"/>
      <c r="AF5274" s="115"/>
    </row>
    <row r="5275" spans="29:32" x14ac:dyDescent="0.25">
      <c r="AC5275" s="113"/>
      <c r="AD5275" s="114"/>
      <c r="AF5275" s="115"/>
    </row>
    <row r="5276" spans="29:32" x14ac:dyDescent="0.25">
      <c r="AC5276" s="113"/>
      <c r="AD5276" s="114"/>
      <c r="AF5276" s="115"/>
    </row>
    <row r="5277" spans="29:32" x14ac:dyDescent="0.25">
      <c r="AC5277" s="113"/>
      <c r="AD5277" s="114"/>
      <c r="AF5277" s="115"/>
    </row>
    <row r="5278" spans="29:32" x14ac:dyDescent="0.25">
      <c r="AC5278" s="113"/>
      <c r="AD5278" s="114"/>
      <c r="AF5278" s="115"/>
    </row>
    <row r="5279" spans="29:32" x14ac:dyDescent="0.25">
      <c r="AC5279" s="113"/>
      <c r="AD5279" s="114"/>
      <c r="AF5279" s="115"/>
    </row>
    <row r="5280" spans="29:32" x14ac:dyDescent="0.25">
      <c r="AC5280" s="113"/>
      <c r="AD5280" s="114"/>
      <c r="AF5280" s="115"/>
    </row>
    <row r="5281" spans="29:32" x14ac:dyDescent="0.25">
      <c r="AC5281" s="113"/>
      <c r="AD5281" s="114"/>
      <c r="AF5281" s="115"/>
    </row>
    <row r="5282" spans="29:32" x14ac:dyDescent="0.25">
      <c r="AC5282" s="113"/>
      <c r="AD5282" s="114"/>
      <c r="AF5282" s="115"/>
    </row>
    <row r="5283" spans="29:32" x14ac:dyDescent="0.25">
      <c r="AC5283" s="113"/>
      <c r="AD5283" s="114"/>
      <c r="AF5283" s="115"/>
    </row>
    <row r="5284" spans="29:32" x14ac:dyDescent="0.25">
      <c r="AC5284" s="113"/>
      <c r="AD5284" s="114"/>
      <c r="AF5284" s="115"/>
    </row>
    <row r="5285" spans="29:32" x14ac:dyDescent="0.25">
      <c r="AC5285" s="113"/>
      <c r="AD5285" s="114"/>
      <c r="AF5285" s="115"/>
    </row>
    <row r="5286" spans="29:32" x14ac:dyDescent="0.25">
      <c r="AC5286" s="113"/>
      <c r="AD5286" s="114"/>
      <c r="AF5286" s="115"/>
    </row>
    <row r="5287" spans="29:32" x14ac:dyDescent="0.25">
      <c r="AC5287" s="113"/>
      <c r="AD5287" s="114"/>
      <c r="AF5287" s="115"/>
    </row>
    <row r="5288" spans="29:32" x14ac:dyDescent="0.25">
      <c r="AC5288" s="113"/>
      <c r="AD5288" s="114"/>
      <c r="AF5288" s="115"/>
    </row>
    <row r="5289" spans="29:32" x14ac:dyDescent="0.25">
      <c r="AC5289" s="113"/>
      <c r="AD5289" s="114"/>
      <c r="AF5289" s="115"/>
    </row>
    <row r="5290" spans="29:32" x14ac:dyDescent="0.25">
      <c r="AC5290" s="113"/>
      <c r="AD5290" s="114"/>
      <c r="AF5290" s="115"/>
    </row>
    <row r="5291" spans="29:32" x14ac:dyDescent="0.25">
      <c r="AC5291" s="113"/>
      <c r="AD5291" s="114"/>
      <c r="AF5291" s="115"/>
    </row>
    <row r="5292" spans="29:32" x14ac:dyDescent="0.25">
      <c r="AC5292" s="113"/>
      <c r="AD5292" s="114"/>
      <c r="AF5292" s="115"/>
    </row>
    <row r="5293" spans="29:32" x14ac:dyDescent="0.25">
      <c r="AC5293" s="113"/>
      <c r="AD5293" s="114"/>
      <c r="AF5293" s="115"/>
    </row>
    <row r="5294" spans="29:32" x14ac:dyDescent="0.25">
      <c r="AC5294" s="113"/>
      <c r="AD5294" s="114"/>
      <c r="AF5294" s="115"/>
    </row>
    <row r="5295" spans="29:32" x14ac:dyDescent="0.25">
      <c r="AC5295" s="113"/>
      <c r="AD5295" s="114"/>
      <c r="AF5295" s="115"/>
    </row>
    <row r="5296" spans="29:32" x14ac:dyDescent="0.25">
      <c r="AC5296" s="113"/>
      <c r="AD5296" s="114"/>
      <c r="AF5296" s="115"/>
    </row>
    <row r="5297" spans="29:32" x14ac:dyDescent="0.25">
      <c r="AC5297" s="113"/>
      <c r="AD5297" s="114"/>
      <c r="AF5297" s="115"/>
    </row>
    <row r="5298" spans="29:32" x14ac:dyDescent="0.25">
      <c r="AC5298" s="113"/>
      <c r="AD5298" s="114"/>
      <c r="AF5298" s="115"/>
    </row>
    <row r="5299" spans="29:32" x14ac:dyDescent="0.25">
      <c r="AC5299" s="113"/>
      <c r="AD5299" s="114"/>
      <c r="AF5299" s="115"/>
    </row>
    <row r="5300" spans="29:32" x14ac:dyDescent="0.25">
      <c r="AC5300" s="113"/>
      <c r="AD5300" s="114"/>
      <c r="AF5300" s="115"/>
    </row>
    <row r="5301" spans="29:32" x14ac:dyDescent="0.25">
      <c r="AC5301" s="113"/>
      <c r="AD5301" s="114"/>
      <c r="AF5301" s="115"/>
    </row>
    <row r="5302" spans="29:32" x14ac:dyDescent="0.25">
      <c r="AC5302" s="113"/>
      <c r="AD5302" s="114"/>
      <c r="AF5302" s="115"/>
    </row>
    <row r="5303" spans="29:32" x14ac:dyDescent="0.25">
      <c r="AC5303" s="113"/>
      <c r="AD5303" s="114"/>
      <c r="AF5303" s="115"/>
    </row>
    <row r="5304" spans="29:32" x14ac:dyDescent="0.25">
      <c r="AC5304" s="113"/>
      <c r="AD5304" s="114"/>
      <c r="AF5304" s="115"/>
    </row>
    <row r="5305" spans="29:32" x14ac:dyDescent="0.25">
      <c r="AC5305" s="113"/>
      <c r="AD5305" s="114"/>
      <c r="AF5305" s="115"/>
    </row>
    <row r="5306" spans="29:32" x14ac:dyDescent="0.25">
      <c r="AC5306" s="113"/>
      <c r="AD5306" s="114"/>
      <c r="AF5306" s="115"/>
    </row>
    <row r="5307" spans="29:32" x14ac:dyDescent="0.25">
      <c r="AC5307" s="113"/>
      <c r="AD5307" s="114"/>
      <c r="AF5307" s="115"/>
    </row>
    <row r="5308" spans="29:32" x14ac:dyDescent="0.25">
      <c r="AC5308" s="113"/>
      <c r="AD5308" s="114"/>
      <c r="AF5308" s="115"/>
    </row>
    <row r="5309" spans="29:32" x14ac:dyDescent="0.25">
      <c r="AC5309" s="113"/>
      <c r="AD5309" s="114"/>
      <c r="AF5309" s="115"/>
    </row>
    <row r="5310" spans="29:32" x14ac:dyDescent="0.25">
      <c r="AC5310" s="113"/>
      <c r="AD5310" s="114"/>
      <c r="AF5310" s="115"/>
    </row>
    <row r="5311" spans="29:32" x14ac:dyDescent="0.25">
      <c r="AC5311" s="113"/>
      <c r="AD5311" s="114"/>
      <c r="AF5311" s="115"/>
    </row>
    <row r="5312" spans="29:32" x14ac:dyDescent="0.25">
      <c r="AC5312" s="113"/>
      <c r="AD5312" s="114"/>
      <c r="AF5312" s="115"/>
    </row>
    <row r="5313" spans="29:32" x14ac:dyDescent="0.25">
      <c r="AC5313" s="113"/>
      <c r="AD5313" s="114"/>
      <c r="AF5313" s="115"/>
    </row>
    <row r="5314" spans="29:32" x14ac:dyDescent="0.25">
      <c r="AC5314" s="113"/>
      <c r="AD5314" s="114"/>
      <c r="AF5314" s="115"/>
    </row>
    <row r="5315" spans="29:32" x14ac:dyDescent="0.25">
      <c r="AC5315" s="113"/>
      <c r="AD5315" s="114"/>
      <c r="AF5315" s="115"/>
    </row>
    <row r="5316" spans="29:32" x14ac:dyDescent="0.25">
      <c r="AC5316" s="113"/>
      <c r="AD5316" s="114"/>
      <c r="AF5316" s="115"/>
    </row>
    <row r="5317" spans="29:32" x14ac:dyDescent="0.25">
      <c r="AC5317" s="113"/>
      <c r="AD5317" s="114"/>
      <c r="AF5317" s="115"/>
    </row>
    <row r="5318" spans="29:32" x14ac:dyDescent="0.25">
      <c r="AC5318" s="113"/>
      <c r="AD5318" s="114"/>
      <c r="AF5318" s="115"/>
    </row>
    <row r="5319" spans="29:32" x14ac:dyDescent="0.25">
      <c r="AC5319" s="113"/>
      <c r="AD5319" s="114"/>
      <c r="AF5319" s="115"/>
    </row>
    <row r="5320" spans="29:32" x14ac:dyDescent="0.25">
      <c r="AC5320" s="113"/>
      <c r="AD5320" s="114"/>
      <c r="AF5320" s="115"/>
    </row>
    <row r="5321" spans="29:32" x14ac:dyDescent="0.25">
      <c r="AC5321" s="113"/>
      <c r="AD5321" s="114"/>
      <c r="AF5321" s="115"/>
    </row>
    <row r="5322" spans="29:32" x14ac:dyDescent="0.25">
      <c r="AC5322" s="113"/>
      <c r="AD5322" s="114"/>
      <c r="AF5322" s="115"/>
    </row>
    <row r="5323" spans="29:32" x14ac:dyDescent="0.25">
      <c r="AC5323" s="113"/>
      <c r="AD5323" s="114"/>
      <c r="AF5323" s="115"/>
    </row>
    <row r="5324" spans="29:32" x14ac:dyDescent="0.25">
      <c r="AC5324" s="113"/>
      <c r="AD5324" s="114"/>
      <c r="AF5324" s="115"/>
    </row>
    <row r="5325" spans="29:32" x14ac:dyDescent="0.25">
      <c r="AC5325" s="113"/>
      <c r="AD5325" s="114"/>
      <c r="AF5325" s="115"/>
    </row>
    <row r="5326" spans="29:32" x14ac:dyDescent="0.25">
      <c r="AC5326" s="113"/>
      <c r="AD5326" s="114"/>
      <c r="AF5326" s="115"/>
    </row>
    <row r="5327" spans="29:32" x14ac:dyDescent="0.25">
      <c r="AC5327" s="113"/>
      <c r="AD5327" s="114"/>
      <c r="AF5327" s="115"/>
    </row>
    <row r="5328" spans="29:32" x14ac:dyDescent="0.25">
      <c r="AC5328" s="113"/>
      <c r="AD5328" s="114"/>
      <c r="AF5328" s="115"/>
    </row>
    <row r="5329" spans="29:32" x14ac:dyDescent="0.25">
      <c r="AC5329" s="113"/>
      <c r="AD5329" s="114"/>
      <c r="AF5329" s="115"/>
    </row>
    <row r="5330" spans="29:32" x14ac:dyDescent="0.25">
      <c r="AC5330" s="113"/>
      <c r="AD5330" s="114"/>
      <c r="AF5330" s="115"/>
    </row>
    <row r="5331" spans="29:32" x14ac:dyDescent="0.25">
      <c r="AC5331" s="113"/>
      <c r="AD5331" s="114"/>
      <c r="AF5331" s="115"/>
    </row>
    <row r="5332" spans="29:32" x14ac:dyDescent="0.25">
      <c r="AC5332" s="113"/>
      <c r="AD5332" s="114"/>
      <c r="AF5332" s="115"/>
    </row>
    <row r="5333" spans="29:32" x14ac:dyDescent="0.25">
      <c r="AC5333" s="113"/>
      <c r="AD5333" s="114"/>
      <c r="AF5333" s="115"/>
    </row>
    <row r="5334" spans="29:32" x14ac:dyDescent="0.25">
      <c r="AC5334" s="113"/>
      <c r="AD5334" s="114"/>
      <c r="AF5334" s="115"/>
    </row>
    <row r="5335" spans="29:32" x14ac:dyDescent="0.25">
      <c r="AC5335" s="113"/>
      <c r="AD5335" s="114"/>
      <c r="AF5335" s="115"/>
    </row>
    <row r="5336" spans="29:32" x14ac:dyDescent="0.25">
      <c r="AC5336" s="113"/>
      <c r="AD5336" s="114"/>
      <c r="AF5336" s="115"/>
    </row>
    <row r="5337" spans="29:32" x14ac:dyDescent="0.25">
      <c r="AC5337" s="113"/>
      <c r="AD5337" s="114"/>
      <c r="AF5337" s="115"/>
    </row>
    <row r="5338" spans="29:32" x14ac:dyDescent="0.25">
      <c r="AC5338" s="113"/>
      <c r="AD5338" s="114"/>
      <c r="AF5338" s="115"/>
    </row>
    <row r="5339" spans="29:32" x14ac:dyDescent="0.25">
      <c r="AC5339" s="113"/>
      <c r="AD5339" s="114"/>
      <c r="AF5339" s="115"/>
    </row>
    <row r="5340" spans="29:32" x14ac:dyDescent="0.25">
      <c r="AC5340" s="113"/>
      <c r="AD5340" s="114"/>
      <c r="AF5340" s="115"/>
    </row>
    <row r="5341" spans="29:32" x14ac:dyDescent="0.25">
      <c r="AC5341" s="113"/>
      <c r="AD5341" s="114"/>
      <c r="AF5341" s="115"/>
    </row>
    <row r="5342" spans="29:32" x14ac:dyDescent="0.25">
      <c r="AC5342" s="113"/>
      <c r="AD5342" s="114"/>
      <c r="AF5342" s="115"/>
    </row>
    <row r="5343" spans="29:32" x14ac:dyDescent="0.25">
      <c r="AC5343" s="113"/>
      <c r="AD5343" s="114"/>
      <c r="AF5343" s="115"/>
    </row>
    <row r="5344" spans="29:32" x14ac:dyDescent="0.25">
      <c r="AC5344" s="113"/>
      <c r="AD5344" s="114"/>
      <c r="AF5344" s="115"/>
    </row>
    <row r="5345" spans="29:32" x14ac:dyDescent="0.25">
      <c r="AC5345" s="113"/>
      <c r="AD5345" s="114"/>
      <c r="AF5345" s="115"/>
    </row>
    <row r="5346" spans="29:32" x14ac:dyDescent="0.25">
      <c r="AC5346" s="113"/>
      <c r="AD5346" s="114"/>
      <c r="AF5346" s="115"/>
    </row>
    <row r="5347" spans="29:32" x14ac:dyDescent="0.25">
      <c r="AC5347" s="113"/>
      <c r="AD5347" s="114"/>
      <c r="AF5347" s="115"/>
    </row>
    <row r="5348" spans="29:32" x14ac:dyDescent="0.25">
      <c r="AC5348" s="113"/>
      <c r="AD5348" s="114"/>
      <c r="AF5348" s="115"/>
    </row>
    <row r="5349" spans="29:32" x14ac:dyDescent="0.25">
      <c r="AC5349" s="113"/>
      <c r="AD5349" s="114"/>
      <c r="AF5349" s="115"/>
    </row>
    <row r="5350" spans="29:32" x14ac:dyDescent="0.25">
      <c r="AC5350" s="113"/>
      <c r="AD5350" s="114"/>
      <c r="AF5350" s="115"/>
    </row>
    <row r="5351" spans="29:32" x14ac:dyDescent="0.25">
      <c r="AC5351" s="113"/>
      <c r="AD5351" s="114"/>
      <c r="AF5351" s="115"/>
    </row>
    <row r="5352" spans="29:32" x14ac:dyDescent="0.25">
      <c r="AC5352" s="113"/>
      <c r="AD5352" s="114"/>
      <c r="AF5352" s="115"/>
    </row>
    <row r="5353" spans="29:32" x14ac:dyDescent="0.25">
      <c r="AC5353" s="113"/>
      <c r="AD5353" s="114"/>
      <c r="AF5353" s="115"/>
    </row>
    <row r="5354" spans="29:32" x14ac:dyDescent="0.25">
      <c r="AC5354" s="113"/>
      <c r="AD5354" s="114"/>
      <c r="AF5354" s="115"/>
    </row>
    <row r="5355" spans="29:32" x14ac:dyDescent="0.25">
      <c r="AC5355" s="113"/>
      <c r="AD5355" s="114"/>
      <c r="AF5355" s="115"/>
    </row>
    <row r="5356" spans="29:32" x14ac:dyDescent="0.25">
      <c r="AC5356" s="113"/>
      <c r="AD5356" s="114"/>
      <c r="AF5356" s="115"/>
    </row>
    <row r="5357" spans="29:32" x14ac:dyDescent="0.25">
      <c r="AC5357" s="113"/>
      <c r="AD5357" s="114"/>
      <c r="AF5357" s="115"/>
    </row>
    <row r="5358" spans="29:32" x14ac:dyDescent="0.25">
      <c r="AC5358" s="113"/>
      <c r="AD5358" s="114"/>
      <c r="AF5358" s="115"/>
    </row>
    <row r="5359" spans="29:32" x14ac:dyDescent="0.25">
      <c r="AC5359" s="113"/>
      <c r="AD5359" s="114"/>
      <c r="AF5359" s="115"/>
    </row>
    <row r="5360" spans="29:32" x14ac:dyDescent="0.25">
      <c r="AC5360" s="113"/>
      <c r="AD5360" s="114"/>
      <c r="AF5360" s="115"/>
    </row>
    <row r="5361" spans="29:32" x14ac:dyDescent="0.25">
      <c r="AC5361" s="113"/>
      <c r="AD5361" s="114"/>
      <c r="AF5361" s="115"/>
    </row>
    <row r="5362" spans="29:32" x14ac:dyDescent="0.25">
      <c r="AC5362" s="113"/>
      <c r="AD5362" s="114"/>
      <c r="AF5362" s="115"/>
    </row>
    <row r="5363" spans="29:32" x14ac:dyDescent="0.25">
      <c r="AC5363" s="113"/>
      <c r="AD5363" s="114"/>
      <c r="AF5363" s="115"/>
    </row>
    <row r="5364" spans="29:32" x14ac:dyDescent="0.25">
      <c r="AC5364" s="113"/>
      <c r="AD5364" s="114"/>
      <c r="AF5364" s="115"/>
    </row>
    <row r="5365" spans="29:32" x14ac:dyDescent="0.25">
      <c r="AC5365" s="113"/>
      <c r="AD5365" s="114"/>
      <c r="AF5365" s="115"/>
    </row>
    <row r="5366" spans="29:32" x14ac:dyDescent="0.25">
      <c r="AC5366" s="113"/>
      <c r="AD5366" s="114"/>
      <c r="AF5366" s="115"/>
    </row>
    <row r="5367" spans="29:32" x14ac:dyDescent="0.25">
      <c r="AC5367" s="113"/>
      <c r="AD5367" s="114"/>
      <c r="AF5367" s="115"/>
    </row>
    <row r="5368" spans="29:32" x14ac:dyDescent="0.25">
      <c r="AC5368" s="113"/>
      <c r="AD5368" s="114"/>
      <c r="AF5368" s="115"/>
    </row>
    <row r="5369" spans="29:32" x14ac:dyDescent="0.25">
      <c r="AC5369" s="113"/>
      <c r="AD5369" s="114"/>
      <c r="AF5369" s="115"/>
    </row>
    <row r="5370" spans="29:32" x14ac:dyDescent="0.25">
      <c r="AC5370" s="113"/>
      <c r="AD5370" s="114"/>
      <c r="AF5370" s="115"/>
    </row>
    <row r="5371" spans="29:32" x14ac:dyDescent="0.25">
      <c r="AC5371" s="113"/>
      <c r="AD5371" s="114"/>
      <c r="AF5371" s="115"/>
    </row>
    <row r="5372" spans="29:32" x14ac:dyDescent="0.25">
      <c r="AC5372" s="113"/>
      <c r="AD5372" s="114"/>
      <c r="AF5372" s="115"/>
    </row>
    <row r="5373" spans="29:32" x14ac:dyDescent="0.25">
      <c r="AC5373" s="113"/>
      <c r="AD5373" s="114"/>
      <c r="AF5373" s="115"/>
    </row>
    <row r="5374" spans="29:32" x14ac:dyDescent="0.25">
      <c r="AC5374" s="113"/>
      <c r="AD5374" s="114"/>
      <c r="AF5374" s="115"/>
    </row>
    <row r="5375" spans="29:32" x14ac:dyDescent="0.25">
      <c r="AC5375" s="113"/>
      <c r="AD5375" s="114"/>
      <c r="AF5375" s="115"/>
    </row>
    <row r="5376" spans="29:32" x14ac:dyDescent="0.25">
      <c r="AC5376" s="113"/>
      <c r="AD5376" s="114"/>
      <c r="AF5376" s="115"/>
    </row>
    <row r="5377" spans="29:32" x14ac:dyDescent="0.25">
      <c r="AC5377" s="113"/>
      <c r="AD5377" s="114"/>
      <c r="AF5377" s="115"/>
    </row>
    <row r="5378" spans="29:32" x14ac:dyDescent="0.25">
      <c r="AC5378" s="113"/>
      <c r="AD5378" s="114"/>
      <c r="AF5378" s="115"/>
    </row>
    <row r="5379" spans="29:32" x14ac:dyDescent="0.25">
      <c r="AC5379" s="113"/>
      <c r="AD5379" s="114"/>
      <c r="AF5379" s="115"/>
    </row>
    <row r="5380" spans="29:32" x14ac:dyDescent="0.25">
      <c r="AC5380" s="113"/>
      <c r="AD5380" s="114"/>
      <c r="AF5380" s="115"/>
    </row>
    <row r="5381" spans="29:32" x14ac:dyDescent="0.25">
      <c r="AC5381" s="113"/>
      <c r="AD5381" s="114"/>
      <c r="AF5381" s="115"/>
    </row>
    <row r="5382" spans="29:32" x14ac:dyDescent="0.25">
      <c r="AC5382" s="113"/>
      <c r="AD5382" s="114"/>
      <c r="AF5382" s="115"/>
    </row>
    <row r="5383" spans="29:32" x14ac:dyDescent="0.25">
      <c r="AC5383" s="113"/>
      <c r="AD5383" s="114"/>
      <c r="AF5383" s="115"/>
    </row>
    <row r="5384" spans="29:32" x14ac:dyDescent="0.25">
      <c r="AC5384" s="113"/>
      <c r="AD5384" s="114"/>
      <c r="AF5384" s="115"/>
    </row>
    <row r="5385" spans="29:32" x14ac:dyDescent="0.25">
      <c r="AC5385" s="113"/>
      <c r="AD5385" s="114"/>
      <c r="AF5385" s="115"/>
    </row>
    <row r="5386" spans="29:32" x14ac:dyDescent="0.25">
      <c r="AC5386" s="113"/>
      <c r="AD5386" s="114"/>
      <c r="AF5386" s="115"/>
    </row>
    <row r="5387" spans="29:32" x14ac:dyDescent="0.25">
      <c r="AC5387" s="113"/>
      <c r="AD5387" s="114"/>
      <c r="AF5387" s="115"/>
    </row>
    <row r="5388" spans="29:32" x14ac:dyDescent="0.25">
      <c r="AC5388" s="113"/>
      <c r="AD5388" s="114"/>
      <c r="AF5388" s="115"/>
    </row>
    <row r="5389" spans="29:32" x14ac:dyDescent="0.25">
      <c r="AC5389" s="113"/>
      <c r="AD5389" s="114"/>
      <c r="AF5389" s="115"/>
    </row>
    <row r="5390" spans="29:32" x14ac:dyDescent="0.25">
      <c r="AC5390" s="113"/>
      <c r="AD5390" s="114"/>
      <c r="AF5390" s="115"/>
    </row>
    <row r="5391" spans="29:32" x14ac:dyDescent="0.25">
      <c r="AC5391" s="113"/>
      <c r="AD5391" s="114"/>
      <c r="AF5391" s="115"/>
    </row>
    <row r="5392" spans="29:32" x14ac:dyDescent="0.25">
      <c r="AC5392" s="113"/>
      <c r="AD5392" s="114"/>
      <c r="AF5392" s="115"/>
    </row>
    <row r="5393" spans="29:32" x14ac:dyDescent="0.25">
      <c r="AC5393" s="113"/>
      <c r="AD5393" s="114"/>
      <c r="AF5393" s="115"/>
    </row>
    <row r="5394" spans="29:32" x14ac:dyDescent="0.25">
      <c r="AC5394" s="113"/>
      <c r="AD5394" s="114"/>
      <c r="AF5394" s="115"/>
    </row>
    <row r="5395" spans="29:32" x14ac:dyDescent="0.25">
      <c r="AC5395" s="113"/>
      <c r="AD5395" s="114"/>
      <c r="AF5395" s="115"/>
    </row>
    <row r="5396" spans="29:32" x14ac:dyDescent="0.25">
      <c r="AC5396" s="113"/>
      <c r="AD5396" s="114"/>
      <c r="AF5396" s="115"/>
    </row>
    <row r="5397" spans="29:32" x14ac:dyDescent="0.25">
      <c r="AC5397" s="113"/>
      <c r="AD5397" s="114"/>
      <c r="AF5397" s="115"/>
    </row>
    <row r="5398" spans="29:32" x14ac:dyDescent="0.25">
      <c r="AC5398" s="113"/>
      <c r="AD5398" s="114"/>
      <c r="AF5398" s="115"/>
    </row>
    <row r="5399" spans="29:32" x14ac:dyDescent="0.25">
      <c r="AC5399" s="113"/>
      <c r="AD5399" s="114"/>
      <c r="AF5399" s="115"/>
    </row>
    <row r="5400" spans="29:32" x14ac:dyDescent="0.25">
      <c r="AC5400" s="113"/>
      <c r="AD5400" s="114"/>
      <c r="AF5400" s="115"/>
    </row>
    <row r="5401" spans="29:32" x14ac:dyDescent="0.25">
      <c r="AC5401" s="113"/>
      <c r="AD5401" s="114"/>
      <c r="AF5401" s="115"/>
    </row>
    <row r="5402" spans="29:32" x14ac:dyDescent="0.25">
      <c r="AC5402" s="113"/>
      <c r="AD5402" s="114"/>
      <c r="AF5402" s="115"/>
    </row>
    <row r="5403" spans="29:32" x14ac:dyDescent="0.25">
      <c r="AC5403" s="113"/>
      <c r="AD5403" s="114"/>
      <c r="AF5403" s="115"/>
    </row>
    <row r="5404" spans="29:32" x14ac:dyDescent="0.25">
      <c r="AC5404" s="113"/>
      <c r="AD5404" s="114"/>
      <c r="AF5404" s="115"/>
    </row>
    <row r="5405" spans="29:32" x14ac:dyDescent="0.25">
      <c r="AC5405" s="113"/>
      <c r="AD5405" s="114"/>
      <c r="AF5405" s="115"/>
    </row>
    <row r="5406" spans="29:32" x14ac:dyDescent="0.25">
      <c r="AC5406" s="113"/>
      <c r="AD5406" s="114"/>
      <c r="AF5406" s="115"/>
    </row>
    <row r="5407" spans="29:32" x14ac:dyDescent="0.25">
      <c r="AC5407" s="113"/>
      <c r="AD5407" s="114"/>
      <c r="AF5407" s="115"/>
    </row>
    <row r="5408" spans="29:32" x14ac:dyDescent="0.25">
      <c r="AC5408" s="113"/>
      <c r="AD5408" s="114"/>
      <c r="AF5408" s="115"/>
    </row>
    <row r="5409" spans="29:32" x14ac:dyDescent="0.25">
      <c r="AC5409" s="113"/>
      <c r="AD5409" s="114"/>
      <c r="AF5409" s="115"/>
    </row>
    <row r="5410" spans="29:32" x14ac:dyDescent="0.25">
      <c r="AC5410" s="113"/>
      <c r="AD5410" s="114"/>
      <c r="AF5410" s="115"/>
    </row>
    <row r="5411" spans="29:32" x14ac:dyDescent="0.25">
      <c r="AC5411" s="113"/>
      <c r="AD5411" s="114"/>
      <c r="AF5411" s="115"/>
    </row>
    <row r="5412" spans="29:32" x14ac:dyDescent="0.25">
      <c r="AC5412" s="113"/>
      <c r="AD5412" s="114"/>
      <c r="AF5412" s="115"/>
    </row>
    <row r="5413" spans="29:32" x14ac:dyDescent="0.25">
      <c r="AC5413" s="113"/>
      <c r="AD5413" s="114"/>
      <c r="AF5413" s="115"/>
    </row>
    <row r="5414" spans="29:32" x14ac:dyDescent="0.25">
      <c r="AC5414" s="113"/>
      <c r="AD5414" s="114"/>
      <c r="AF5414" s="115"/>
    </row>
    <row r="5415" spans="29:32" x14ac:dyDescent="0.25">
      <c r="AC5415" s="113"/>
      <c r="AD5415" s="114"/>
      <c r="AF5415" s="115"/>
    </row>
    <row r="5416" spans="29:32" x14ac:dyDescent="0.25">
      <c r="AC5416" s="113"/>
      <c r="AD5416" s="114"/>
      <c r="AF5416" s="115"/>
    </row>
    <row r="5417" spans="29:32" x14ac:dyDescent="0.25">
      <c r="AC5417" s="113"/>
      <c r="AD5417" s="114"/>
      <c r="AF5417" s="115"/>
    </row>
    <row r="5418" spans="29:32" x14ac:dyDescent="0.25">
      <c r="AC5418" s="113"/>
      <c r="AD5418" s="114"/>
      <c r="AF5418" s="115"/>
    </row>
    <row r="5419" spans="29:32" x14ac:dyDescent="0.25">
      <c r="AC5419" s="113"/>
      <c r="AD5419" s="114"/>
      <c r="AF5419" s="115"/>
    </row>
    <row r="5420" spans="29:32" x14ac:dyDescent="0.25">
      <c r="AC5420" s="113"/>
      <c r="AD5420" s="114"/>
      <c r="AF5420" s="115"/>
    </row>
    <row r="5421" spans="29:32" x14ac:dyDescent="0.25">
      <c r="AC5421" s="113"/>
      <c r="AD5421" s="114"/>
      <c r="AF5421" s="115"/>
    </row>
    <row r="5422" spans="29:32" x14ac:dyDescent="0.25">
      <c r="AC5422" s="113"/>
      <c r="AD5422" s="114"/>
      <c r="AF5422" s="115"/>
    </row>
    <row r="5423" spans="29:32" x14ac:dyDescent="0.25">
      <c r="AC5423" s="113"/>
      <c r="AD5423" s="114"/>
      <c r="AF5423" s="115"/>
    </row>
    <row r="5424" spans="29:32" x14ac:dyDescent="0.25">
      <c r="AC5424" s="113"/>
      <c r="AD5424" s="114"/>
      <c r="AF5424" s="115"/>
    </row>
    <row r="5425" spans="29:32" x14ac:dyDescent="0.25">
      <c r="AC5425" s="113"/>
      <c r="AD5425" s="114"/>
      <c r="AF5425" s="115"/>
    </row>
    <row r="5426" spans="29:32" x14ac:dyDescent="0.25">
      <c r="AC5426" s="113"/>
      <c r="AD5426" s="114"/>
      <c r="AF5426" s="115"/>
    </row>
    <row r="5427" spans="29:32" x14ac:dyDescent="0.25">
      <c r="AC5427" s="113"/>
      <c r="AD5427" s="114"/>
      <c r="AF5427" s="115"/>
    </row>
    <row r="5428" spans="29:32" x14ac:dyDescent="0.25">
      <c r="AC5428" s="113"/>
      <c r="AD5428" s="114"/>
      <c r="AF5428" s="115"/>
    </row>
    <row r="5429" spans="29:32" x14ac:dyDescent="0.25">
      <c r="AC5429" s="113"/>
      <c r="AD5429" s="114"/>
      <c r="AF5429" s="115"/>
    </row>
    <row r="5430" spans="29:32" x14ac:dyDescent="0.25">
      <c r="AC5430" s="113"/>
      <c r="AD5430" s="114"/>
      <c r="AF5430" s="115"/>
    </row>
    <row r="5431" spans="29:32" x14ac:dyDescent="0.25">
      <c r="AC5431" s="113"/>
      <c r="AD5431" s="114"/>
      <c r="AF5431" s="115"/>
    </row>
    <row r="5432" spans="29:32" x14ac:dyDescent="0.25">
      <c r="AC5432" s="113"/>
      <c r="AD5432" s="114"/>
      <c r="AF5432" s="115"/>
    </row>
    <row r="5433" spans="29:32" x14ac:dyDescent="0.25">
      <c r="AC5433" s="113"/>
      <c r="AD5433" s="114"/>
      <c r="AF5433" s="115"/>
    </row>
    <row r="5434" spans="29:32" x14ac:dyDescent="0.25">
      <c r="AC5434" s="113"/>
      <c r="AD5434" s="114"/>
      <c r="AF5434" s="115"/>
    </row>
    <row r="5435" spans="29:32" x14ac:dyDescent="0.25">
      <c r="AC5435" s="113"/>
      <c r="AD5435" s="114"/>
      <c r="AF5435" s="115"/>
    </row>
    <row r="5436" spans="29:32" x14ac:dyDescent="0.25">
      <c r="AC5436" s="113"/>
      <c r="AD5436" s="114"/>
      <c r="AF5436" s="115"/>
    </row>
    <row r="5437" spans="29:32" x14ac:dyDescent="0.25">
      <c r="AC5437" s="113"/>
      <c r="AD5437" s="114"/>
      <c r="AF5437" s="115"/>
    </row>
    <row r="5438" spans="29:32" x14ac:dyDescent="0.25">
      <c r="AC5438" s="113"/>
      <c r="AD5438" s="114"/>
      <c r="AF5438" s="115"/>
    </row>
    <row r="5439" spans="29:32" x14ac:dyDescent="0.25">
      <c r="AC5439" s="113"/>
      <c r="AD5439" s="114"/>
      <c r="AF5439" s="115"/>
    </row>
    <row r="5440" spans="29:32" x14ac:dyDescent="0.25">
      <c r="AC5440" s="113"/>
      <c r="AD5440" s="114"/>
      <c r="AF5440" s="115"/>
    </row>
    <row r="5441" spans="29:32" x14ac:dyDescent="0.25">
      <c r="AC5441" s="113"/>
      <c r="AD5441" s="114"/>
      <c r="AF5441" s="115"/>
    </row>
    <row r="5442" spans="29:32" x14ac:dyDescent="0.25">
      <c r="AC5442" s="113"/>
      <c r="AD5442" s="114"/>
      <c r="AF5442" s="115"/>
    </row>
    <row r="5443" spans="29:32" x14ac:dyDescent="0.25">
      <c r="AC5443" s="113"/>
      <c r="AD5443" s="114"/>
      <c r="AF5443" s="115"/>
    </row>
    <row r="5444" spans="29:32" x14ac:dyDescent="0.25">
      <c r="AC5444" s="113"/>
      <c r="AD5444" s="114"/>
      <c r="AF5444" s="115"/>
    </row>
    <row r="5445" spans="29:32" x14ac:dyDescent="0.25">
      <c r="AC5445" s="113"/>
      <c r="AD5445" s="114"/>
      <c r="AF5445" s="115"/>
    </row>
    <row r="5446" spans="29:32" x14ac:dyDescent="0.25">
      <c r="AC5446" s="113"/>
      <c r="AD5446" s="114"/>
      <c r="AF5446" s="115"/>
    </row>
    <row r="5447" spans="29:32" x14ac:dyDescent="0.25">
      <c r="AC5447" s="113"/>
      <c r="AD5447" s="114"/>
      <c r="AF5447" s="115"/>
    </row>
    <row r="5448" spans="29:32" x14ac:dyDescent="0.25">
      <c r="AC5448" s="113"/>
      <c r="AD5448" s="114"/>
      <c r="AF5448" s="115"/>
    </row>
    <row r="5449" spans="29:32" x14ac:dyDescent="0.25">
      <c r="AC5449" s="113"/>
      <c r="AD5449" s="114"/>
      <c r="AF5449" s="115"/>
    </row>
    <row r="5450" spans="29:32" x14ac:dyDescent="0.25">
      <c r="AC5450" s="113"/>
      <c r="AD5450" s="114"/>
      <c r="AF5450" s="115"/>
    </row>
    <row r="5451" spans="29:32" x14ac:dyDescent="0.25">
      <c r="AC5451" s="113"/>
      <c r="AD5451" s="114"/>
      <c r="AF5451" s="115"/>
    </row>
    <row r="5452" spans="29:32" x14ac:dyDescent="0.25">
      <c r="AC5452" s="113"/>
      <c r="AD5452" s="114"/>
      <c r="AF5452" s="115"/>
    </row>
    <row r="5453" spans="29:32" x14ac:dyDescent="0.25">
      <c r="AC5453" s="113"/>
      <c r="AD5453" s="114"/>
      <c r="AF5453" s="115"/>
    </row>
    <row r="5454" spans="29:32" x14ac:dyDescent="0.25">
      <c r="AC5454" s="113"/>
      <c r="AD5454" s="114"/>
      <c r="AF5454" s="115"/>
    </row>
    <row r="5455" spans="29:32" x14ac:dyDescent="0.25">
      <c r="AC5455" s="113"/>
      <c r="AD5455" s="114"/>
      <c r="AF5455" s="115"/>
    </row>
    <row r="5456" spans="29:32" x14ac:dyDescent="0.25">
      <c r="AC5456" s="113"/>
      <c r="AD5456" s="114"/>
      <c r="AF5456" s="115"/>
    </row>
    <row r="5457" spans="29:32" x14ac:dyDescent="0.25">
      <c r="AC5457" s="113"/>
      <c r="AD5457" s="114"/>
      <c r="AF5457" s="115"/>
    </row>
    <row r="5458" spans="29:32" x14ac:dyDescent="0.25">
      <c r="AC5458" s="113"/>
      <c r="AD5458" s="114"/>
      <c r="AF5458" s="115"/>
    </row>
    <row r="5459" spans="29:32" x14ac:dyDescent="0.25">
      <c r="AC5459" s="113"/>
      <c r="AD5459" s="114"/>
      <c r="AF5459" s="115"/>
    </row>
    <row r="5460" spans="29:32" x14ac:dyDescent="0.25">
      <c r="AC5460" s="113"/>
      <c r="AD5460" s="114"/>
      <c r="AF5460" s="115"/>
    </row>
    <row r="5461" spans="29:32" x14ac:dyDescent="0.25">
      <c r="AC5461" s="113"/>
      <c r="AD5461" s="114"/>
      <c r="AF5461" s="115"/>
    </row>
    <row r="5462" spans="29:32" x14ac:dyDescent="0.25">
      <c r="AC5462" s="113"/>
      <c r="AD5462" s="114"/>
      <c r="AF5462" s="115"/>
    </row>
    <row r="5463" spans="29:32" x14ac:dyDescent="0.25">
      <c r="AC5463" s="113"/>
      <c r="AD5463" s="114"/>
      <c r="AF5463" s="115"/>
    </row>
    <row r="5464" spans="29:32" x14ac:dyDescent="0.25">
      <c r="AC5464" s="113"/>
      <c r="AD5464" s="114"/>
      <c r="AF5464" s="115"/>
    </row>
    <row r="5465" spans="29:32" x14ac:dyDescent="0.25">
      <c r="AC5465" s="113"/>
      <c r="AD5465" s="114"/>
      <c r="AF5465" s="115"/>
    </row>
    <row r="5466" spans="29:32" x14ac:dyDescent="0.25">
      <c r="AC5466" s="113"/>
      <c r="AD5466" s="114"/>
      <c r="AF5466" s="115"/>
    </row>
    <row r="5467" spans="29:32" x14ac:dyDescent="0.25">
      <c r="AC5467" s="113"/>
      <c r="AD5467" s="114"/>
      <c r="AF5467" s="115"/>
    </row>
    <row r="5468" spans="29:32" x14ac:dyDescent="0.25">
      <c r="AC5468" s="113"/>
      <c r="AD5468" s="114"/>
      <c r="AF5468" s="115"/>
    </row>
    <row r="5469" spans="29:32" x14ac:dyDescent="0.25">
      <c r="AC5469" s="113"/>
      <c r="AD5469" s="114"/>
      <c r="AF5469" s="115"/>
    </row>
    <row r="5470" spans="29:32" x14ac:dyDescent="0.25">
      <c r="AC5470" s="113"/>
      <c r="AD5470" s="114"/>
      <c r="AF5470" s="115"/>
    </row>
    <row r="5471" spans="29:32" x14ac:dyDescent="0.25">
      <c r="AC5471" s="113"/>
      <c r="AD5471" s="114"/>
      <c r="AF5471" s="115"/>
    </row>
    <row r="5472" spans="29:32" x14ac:dyDescent="0.25">
      <c r="AC5472" s="113"/>
      <c r="AD5472" s="114"/>
      <c r="AF5472" s="115"/>
    </row>
    <row r="5473" spans="29:32" x14ac:dyDescent="0.25">
      <c r="AC5473" s="113"/>
      <c r="AD5473" s="114"/>
      <c r="AF5473" s="115"/>
    </row>
    <row r="5474" spans="29:32" x14ac:dyDescent="0.25">
      <c r="AC5474" s="113"/>
      <c r="AD5474" s="114"/>
      <c r="AF5474" s="115"/>
    </row>
    <row r="5475" spans="29:32" x14ac:dyDescent="0.25">
      <c r="AC5475" s="113"/>
      <c r="AD5475" s="114"/>
      <c r="AF5475" s="115"/>
    </row>
    <row r="5476" spans="29:32" x14ac:dyDescent="0.25">
      <c r="AC5476" s="113"/>
      <c r="AD5476" s="114"/>
      <c r="AF5476" s="115"/>
    </row>
    <row r="5477" spans="29:32" x14ac:dyDescent="0.25">
      <c r="AC5477" s="113"/>
      <c r="AD5477" s="114"/>
      <c r="AF5477" s="115"/>
    </row>
    <row r="5478" spans="29:32" x14ac:dyDescent="0.25">
      <c r="AC5478" s="113"/>
      <c r="AD5478" s="114"/>
      <c r="AF5478" s="115"/>
    </row>
    <row r="5479" spans="29:32" x14ac:dyDescent="0.25">
      <c r="AC5479" s="113"/>
      <c r="AD5479" s="114"/>
      <c r="AF5479" s="115"/>
    </row>
    <row r="5480" spans="29:32" x14ac:dyDescent="0.25">
      <c r="AC5480" s="113"/>
      <c r="AD5480" s="114"/>
      <c r="AF5480" s="115"/>
    </row>
    <row r="5481" spans="29:32" x14ac:dyDescent="0.25">
      <c r="AC5481" s="113"/>
      <c r="AD5481" s="114"/>
      <c r="AF5481" s="115"/>
    </row>
    <row r="5482" spans="29:32" x14ac:dyDescent="0.25">
      <c r="AC5482" s="113"/>
      <c r="AD5482" s="114"/>
      <c r="AF5482" s="115"/>
    </row>
    <row r="5483" spans="29:32" x14ac:dyDescent="0.25">
      <c r="AC5483" s="113"/>
      <c r="AD5483" s="114"/>
      <c r="AF5483" s="115"/>
    </row>
    <row r="5484" spans="29:32" x14ac:dyDescent="0.25">
      <c r="AC5484" s="113"/>
      <c r="AD5484" s="114"/>
      <c r="AF5484" s="115"/>
    </row>
    <row r="5485" spans="29:32" x14ac:dyDescent="0.25">
      <c r="AC5485" s="113"/>
      <c r="AD5485" s="114"/>
      <c r="AF5485" s="115"/>
    </row>
    <row r="5486" spans="29:32" x14ac:dyDescent="0.25">
      <c r="AC5486" s="113"/>
      <c r="AD5486" s="114"/>
      <c r="AF5486" s="115"/>
    </row>
    <row r="5487" spans="29:32" x14ac:dyDescent="0.25">
      <c r="AC5487" s="113"/>
      <c r="AD5487" s="114"/>
      <c r="AF5487" s="115"/>
    </row>
    <row r="5488" spans="29:32" x14ac:dyDescent="0.25">
      <c r="AC5488" s="113"/>
      <c r="AD5488" s="114"/>
      <c r="AF5488" s="115"/>
    </row>
    <row r="5489" spans="29:32" x14ac:dyDescent="0.25">
      <c r="AC5489" s="113"/>
      <c r="AD5489" s="114"/>
      <c r="AF5489" s="115"/>
    </row>
    <row r="5490" spans="29:32" x14ac:dyDescent="0.25">
      <c r="AC5490" s="113"/>
      <c r="AD5490" s="114"/>
      <c r="AF5490" s="115"/>
    </row>
    <row r="5491" spans="29:32" x14ac:dyDescent="0.25">
      <c r="AC5491" s="113"/>
      <c r="AD5491" s="114"/>
      <c r="AF5491" s="115"/>
    </row>
    <row r="5492" spans="29:32" x14ac:dyDescent="0.25">
      <c r="AC5492" s="113"/>
      <c r="AD5492" s="114"/>
      <c r="AF5492" s="115"/>
    </row>
    <row r="5493" spans="29:32" x14ac:dyDescent="0.25">
      <c r="AC5493" s="113"/>
      <c r="AD5493" s="114"/>
      <c r="AF5493" s="115"/>
    </row>
    <row r="5494" spans="29:32" x14ac:dyDescent="0.25">
      <c r="AC5494" s="113"/>
      <c r="AD5494" s="114"/>
      <c r="AF5494" s="115"/>
    </row>
    <row r="5495" spans="29:32" x14ac:dyDescent="0.25">
      <c r="AC5495" s="113"/>
      <c r="AD5495" s="114"/>
      <c r="AF5495" s="115"/>
    </row>
    <row r="5496" spans="29:32" x14ac:dyDescent="0.25">
      <c r="AC5496" s="113"/>
      <c r="AD5496" s="114"/>
      <c r="AF5496" s="115"/>
    </row>
    <row r="5497" spans="29:32" x14ac:dyDescent="0.25">
      <c r="AC5497" s="113"/>
      <c r="AD5497" s="114"/>
      <c r="AF5497" s="115"/>
    </row>
    <row r="5498" spans="29:32" x14ac:dyDescent="0.25">
      <c r="AC5498" s="113"/>
      <c r="AD5498" s="114"/>
      <c r="AF5498" s="115"/>
    </row>
    <row r="5499" spans="29:32" x14ac:dyDescent="0.25">
      <c r="AC5499" s="113"/>
      <c r="AD5499" s="114"/>
      <c r="AF5499" s="115"/>
    </row>
    <row r="5500" spans="29:32" x14ac:dyDescent="0.25">
      <c r="AC5500" s="113"/>
      <c r="AD5500" s="114"/>
      <c r="AF5500" s="115"/>
    </row>
    <row r="5501" spans="29:32" x14ac:dyDescent="0.25">
      <c r="AC5501" s="113"/>
      <c r="AD5501" s="114"/>
      <c r="AF5501" s="115"/>
    </row>
    <row r="5502" spans="29:32" x14ac:dyDescent="0.25">
      <c r="AC5502" s="113"/>
      <c r="AD5502" s="114"/>
      <c r="AF5502" s="115"/>
    </row>
    <row r="5503" spans="29:32" x14ac:dyDescent="0.25">
      <c r="AC5503" s="113"/>
      <c r="AD5503" s="114"/>
      <c r="AF5503" s="115"/>
    </row>
    <row r="5504" spans="29:32" x14ac:dyDescent="0.25">
      <c r="AC5504" s="113"/>
      <c r="AD5504" s="114"/>
      <c r="AF5504" s="115"/>
    </row>
    <row r="5505" spans="29:32" x14ac:dyDescent="0.25">
      <c r="AC5505" s="113"/>
      <c r="AD5505" s="114"/>
      <c r="AF5505" s="115"/>
    </row>
    <row r="5506" spans="29:32" x14ac:dyDescent="0.25">
      <c r="AC5506" s="113"/>
      <c r="AD5506" s="114"/>
      <c r="AF5506" s="115"/>
    </row>
    <row r="5507" spans="29:32" x14ac:dyDescent="0.25">
      <c r="AC5507" s="113"/>
      <c r="AD5507" s="114"/>
      <c r="AF5507" s="115"/>
    </row>
    <row r="5508" spans="29:32" x14ac:dyDescent="0.25">
      <c r="AC5508" s="113"/>
      <c r="AD5508" s="114"/>
      <c r="AF5508" s="115"/>
    </row>
    <row r="5509" spans="29:32" x14ac:dyDescent="0.25">
      <c r="AC5509" s="113"/>
      <c r="AD5509" s="114"/>
      <c r="AF5509" s="115"/>
    </row>
    <row r="5510" spans="29:32" x14ac:dyDescent="0.25">
      <c r="AC5510" s="113"/>
      <c r="AD5510" s="114"/>
      <c r="AF5510" s="115"/>
    </row>
    <row r="5511" spans="29:32" x14ac:dyDescent="0.25">
      <c r="AC5511" s="113"/>
      <c r="AD5511" s="114"/>
      <c r="AF5511" s="115"/>
    </row>
    <row r="5512" spans="29:32" x14ac:dyDescent="0.25">
      <c r="AC5512" s="113"/>
      <c r="AD5512" s="114"/>
      <c r="AF5512" s="115"/>
    </row>
    <row r="5513" spans="29:32" x14ac:dyDescent="0.25">
      <c r="AC5513" s="113"/>
      <c r="AD5513" s="114"/>
      <c r="AF5513" s="115"/>
    </row>
    <row r="5514" spans="29:32" x14ac:dyDescent="0.25">
      <c r="AC5514" s="113"/>
      <c r="AD5514" s="114"/>
      <c r="AF5514" s="115"/>
    </row>
    <row r="5515" spans="29:32" x14ac:dyDescent="0.25">
      <c r="AC5515" s="113"/>
      <c r="AD5515" s="114"/>
      <c r="AF5515" s="115"/>
    </row>
    <row r="5516" spans="29:32" x14ac:dyDescent="0.25">
      <c r="AC5516" s="113"/>
      <c r="AD5516" s="114"/>
      <c r="AF5516" s="115"/>
    </row>
    <row r="5517" spans="29:32" x14ac:dyDescent="0.25">
      <c r="AC5517" s="113"/>
      <c r="AD5517" s="114"/>
      <c r="AF5517" s="115"/>
    </row>
    <row r="5518" spans="29:32" x14ac:dyDescent="0.25">
      <c r="AC5518" s="113"/>
      <c r="AD5518" s="114"/>
      <c r="AF5518" s="115"/>
    </row>
    <row r="5519" spans="29:32" x14ac:dyDescent="0.25">
      <c r="AC5519" s="113"/>
      <c r="AD5519" s="114"/>
      <c r="AF5519" s="115"/>
    </row>
    <row r="5520" spans="29:32" x14ac:dyDescent="0.25">
      <c r="AC5520" s="113"/>
      <c r="AD5520" s="114"/>
      <c r="AF5520" s="115"/>
    </row>
    <row r="5521" spans="29:32" x14ac:dyDescent="0.25">
      <c r="AC5521" s="113"/>
      <c r="AD5521" s="114"/>
      <c r="AF5521" s="115"/>
    </row>
    <row r="5522" spans="29:32" x14ac:dyDescent="0.25">
      <c r="AC5522" s="113"/>
      <c r="AD5522" s="114"/>
      <c r="AF5522" s="115"/>
    </row>
    <row r="5523" spans="29:32" x14ac:dyDescent="0.25">
      <c r="AC5523" s="113"/>
      <c r="AD5523" s="114"/>
      <c r="AF5523" s="115"/>
    </row>
    <row r="5524" spans="29:32" x14ac:dyDescent="0.25">
      <c r="AC5524" s="113"/>
      <c r="AD5524" s="114"/>
      <c r="AF5524" s="115"/>
    </row>
    <row r="5525" spans="29:32" x14ac:dyDescent="0.25">
      <c r="AC5525" s="113"/>
      <c r="AD5525" s="114"/>
      <c r="AF5525" s="115"/>
    </row>
    <row r="5526" spans="29:32" x14ac:dyDescent="0.25">
      <c r="AC5526" s="113"/>
      <c r="AD5526" s="114"/>
      <c r="AF5526" s="115"/>
    </row>
    <row r="5527" spans="29:32" x14ac:dyDescent="0.25">
      <c r="AC5527" s="113"/>
      <c r="AD5527" s="114"/>
      <c r="AF5527" s="115"/>
    </row>
    <row r="5528" spans="29:32" x14ac:dyDescent="0.25">
      <c r="AC5528" s="113"/>
      <c r="AD5528" s="114"/>
      <c r="AF5528" s="115"/>
    </row>
    <row r="5529" spans="29:32" x14ac:dyDescent="0.25">
      <c r="AC5529" s="113"/>
      <c r="AD5529" s="114"/>
      <c r="AF5529" s="115"/>
    </row>
    <row r="5530" spans="29:32" x14ac:dyDescent="0.25">
      <c r="AC5530" s="113"/>
      <c r="AD5530" s="114"/>
      <c r="AF5530" s="115"/>
    </row>
    <row r="5531" spans="29:32" x14ac:dyDescent="0.25">
      <c r="AC5531" s="113"/>
      <c r="AD5531" s="114"/>
      <c r="AF5531" s="115"/>
    </row>
    <row r="5532" spans="29:32" x14ac:dyDescent="0.25">
      <c r="AC5532" s="113"/>
      <c r="AD5532" s="114"/>
      <c r="AF5532" s="115"/>
    </row>
    <row r="5533" spans="29:32" x14ac:dyDescent="0.25">
      <c r="AC5533" s="113"/>
      <c r="AD5533" s="114"/>
      <c r="AF5533" s="115"/>
    </row>
    <row r="5534" spans="29:32" x14ac:dyDescent="0.25">
      <c r="AC5534" s="113"/>
      <c r="AD5534" s="114"/>
      <c r="AF5534" s="115"/>
    </row>
    <row r="5535" spans="29:32" x14ac:dyDescent="0.25">
      <c r="AC5535" s="113"/>
      <c r="AD5535" s="114"/>
      <c r="AF5535" s="115"/>
    </row>
    <row r="5536" spans="29:32" x14ac:dyDescent="0.25">
      <c r="AC5536" s="113"/>
      <c r="AD5536" s="114"/>
      <c r="AF5536" s="115"/>
    </row>
    <row r="5537" spans="29:32" x14ac:dyDescent="0.25">
      <c r="AC5537" s="113"/>
      <c r="AD5537" s="114"/>
      <c r="AF5537" s="115"/>
    </row>
    <row r="5538" spans="29:32" x14ac:dyDescent="0.25">
      <c r="AC5538" s="113"/>
      <c r="AD5538" s="114"/>
      <c r="AF5538" s="115"/>
    </row>
    <row r="5539" spans="29:32" x14ac:dyDescent="0.25">
      <c r="AC5539" s="113"/>
      <c r="AD5539" s="114"/>
      <c r="AF5539" s="115"/>
    </row>
    <row r="5540" spans="29:32" x14ac:dyDescent="0.25">
      <c r="AC5540" s="113"/>
      <c r="AD5540" s="114"/>
      <c r="AF5540" s="115"/>
    </row>
    <row r="5541" spans="29:32" x14ac:dyDescent="0.25">
      <c r="AC5541" s="113"/>
      <c r="AD5541" s="114"/>
      <c r="AF5541" s="115"/>
    </row>
    <row r="5542" spans="29:32" x14ac:dyDescent="0.25">
      <c r="AC5542" s="113"/>
      <c r="AD5542" s="114"/>
      <c r="AF5542" s="115"/>
    </row>
    <row r="5543" spans="29:32" x14ac:dyDescent="0.25">
      <c r="AC5543" s="113"/>
      <c r="AD5543" s="114"/>
      <c r="AF5543" s="115"/>
    </row>
    <row r="5544" spans="29:32" x14ac:dyDescent="0.25">
      <c r="AC5544" s="113"/>
      <c r="AD5544" s="114"/>
      <c r="AF5544" s="115"/>
    </row>
    <row r="5545" spans="29:32" x14ac:dyDescent="0.25">
      <c r="AC5545" s="113"/>
      <c r="AD5545" s="114"/>
      <c r="AF5545" s="115"/>
    </row>
    <row r="5546" spans="29:32" x14ac:dyDescent="0.25">
      <c r="AC5546" s="113"/>
      <c r="AD5546" s="114"/>
      <c r="AF5546" s="115"/>
    </row>
    <row r="5547" spans="29:32" x14ac:dyDescent="0.25">
      <c r="AC5547" s="113"/>
      <c r="AD5547" s="114"/>
      <c r="AF5547" s="115"/>
    </row>
    <row r="5548" spans="29:32" x14ac:dyDescent="0.25">
      <c r="AC5548" s="113"/>
      <c r="AD5548" s="114"/>
      <c r="AF5548" s="115"/>
    </row>
    <row r="5549" spans="29:32" x14ac:dyDescent="0.25">
      <c r="AC5549" s="113"/>
      <c r="AD5549" s="114"/>
      <c r="AF5549" s="115"/>
    </row>
    <row r="5550" spans="29:32" x14ac:dyDescent="0.25">
      <c r="AC5550" s="113"/>
      <c r="AD5550" s="114"/>
      <c r="AF5550" s="115"/>
    </row>
    <row r="5551" spans="29:32" x14ac:dyDescent="0.25">
      <c r="AC5551" s="113"/>
      <c r="AD5551" s="114"/>
      <c r="AF5551" s="115"/>
    </row>
    <row r="5552" spans="29:32" x14ac:dyDescent="0.25">
      <c r="AC5552" s="113"/>
      <c r="AD5552" s="114"/>
      <c r="AF5552" s="115"/>
    </row>
    <row r="5553" spans="29:32" x14ac:dyDescent="0.25">
      <c r="AC5553" s="113"/>
      <c r="AD5553" s="114"/>
      <c r="AF5553" s="115"/>
    </row>
    <row r="5554" spans="29:32" x14ac:dyDescent="0.25">
      <c r="AC5554" s="113"/>
      <c r="AD5554" s="114"/>
      <c r="AF5554" s="115"/>
    </row>
    <row r="5555" spans="29:32" x14ac:dyDescent="0.25">
      <c r="AC5555" s="113"/>
      <c r="AD5555" s="114"/>
      <c r="AF5555" s="115"/>
    </row>
    <row r="5556" spans="29:32" x14ac:dyDescent="0.25">
      <c r="AC5556" s="113"/>
      <c r="AD5556" s="114"/>
      <c r="AF5556" s="115"/>
    </row>
    <row r="5557" spans="29:32" x14ac:dyDescent="0.25">
      <c r="AC5557" s="113"/>
      <c r="AD5557" s="114"/>
      <c r="AF5557" s="115"/>
    </row>
    <row r="5558" spans="29:32" x14ac:dyDescent="0.25">
      <c r="AC5558" s="113"/>
      <c r="AD5558" s="114"/>
      <c r="AF5558" s="115"/>
    </row>
    <row r="5559" spans="29:32" x14ac:dyDescent="0.25">
      <c r="AC5559" s="113"/>
      <c r="AD5559" s="114"/>
      <c r="AF5559" s="115"/>
    </row>
    <row r="5560" spans="29:32" x14ac:dyDescent="0.25">
      <c r="AC5560" s="113"/>
      <c r="AD5560" s="114"/>
      <c r="AF5560" s="115"/>
    </row>
    <row r="5561" spans="29:32" x14ac:dyDescent="0.25">
      <c r="AC5561" s="113"/>
      <c r="AD5561" s="114"/>
      <c r="AF5561" s="115"/>
    </row>
    <row r="5562" spans="29:32" x14ac:dyDescent="0.25">
      <c r="AC5562" s="113"/>
      <c r="AD5562" s="114"/>
      <c r="AF5562" s="115"/>
    </row>
    <row r="5563" spans="29:32" x14ac:dyDescent="0.25">
      <c r="AC5563" s="113"/>
      <c r="AD5563" s="114"/>
      <c r="AF5563" s="115"/>
    </row>
    <row r="5564" spans="29:32" x14ac:dyDescent="0.25">
      <c r="AC5564" s="113"/>
      <c r="AD5564" s="114"/>
      <c r="AF5564" s="115"/>
    </row>
    <row r="5565" spans="29:32" x14ac:dyDescent="0.25">
      <c r="AC5565" s="113"/>
      <c r="AD5565" s="114"/>
      <c r="AF5565" s="115"/>
    </row>
    <row r="5566" spans="29:32" x14ac:dyDescent="0.25">
      <c r="AC5566" s="113"/>
      <c r="AD5566" s="114"/>
      <c r="AF5566" s="115"/>
    </row>
    <row r="5567" spans="29:32" x14ac:dyDescent="0.25">
      <c r="AC5567" s="113"/>
      <c r="AD5567" s="114"/>
      <c r="AF5567" s="115"/>
    </row>
    <row r="5568" spans="29:32" x14ac:dyDescent="0.25">
      <c r="AC5568" s="113"/>
      <c r="AD5568" s="114"/>
      <c r="AF5568" s="115"/>
    </row>
    <row r="5569" spans="29:32" x14ac:dyDescent="0.25">
      <c r="AC5569" s="113"/>
      <c r="AD5569" s="114"/>
      <c r="AF5569" s="115"/>
    </row>
    <row r="5570" spans="29:32" x14ac:dyDescent="0.25">
      <c r="AC5570" s="113"/>
      <c r="AD5570" s="114"/>
      <c r="AF5570" s="115"/>
    </row>
    <row r="5571" spans="29:32" x14ac:dyDescent="0.25">
      <c r="AC5571" s="113"/>
      <c r="AD5571" s="114"/>
      <c r="AF5571" s="115"/>
    </row>
    <row r="5572" spans="29:32" x14ac:dyDescent="0.25">
      <c r="AC5572" s="113"/>
      <c r="AD5572" s="114"/>
      <c r="AF5572" s="115"/>
    </row>
    <row r="5573" spans="29:32" x14ac:dyDescent="0.25">
      <c r="AC5573" s="113"/>
      <c r="AD5573" s="114"/>
      <c r="AF5573" s="115"/>
    </row>
    <row r="5574" spans="29:32" x14ac:dyDescent="0.25">
      <c r="AC5574" s="113"/>
      <c r="AD5574" s="114"/>
      <c r="AF5574" s="115"/>
    </row>
    <row r="5575" spans="29:32" x14ac:dyDescent="0.25">
      <c r="AC5575" s="113"/>
      <c r="AD5575" s="114"/>
      <c r="AF5575" s="115"/>
    </row>
    <row r="5576" spans="29:32" x14ac:dyDescent="0.25">
      <c r="AC5576" s="113"/>
      <c r="AD5576" s="114"/>
      <c r="AF5576" s="115"/>
    </row>
    <row r="5577" spans="29:32" x14ac:dyDescent="0.25">
      <c r="AC5577" s="113"/>
      <c r="AD5577" s="114"/>
      <c r="AF5577" s="115"/>
    </row>
    <row r="5578" spans="29:32" x14ac:dyDescent="0.25">
      <c r="AC5578" s="113"/>
      <c r="AD5578" s="114"/>
      <c r="AF5578" s="115"/>
    </row>
    <row r="5579" spans="29:32" x14ac:dyDescent="0.25">
      <c r="AC5579" s="113"/>
      <c r="AD5579" s="114"/>
      <c r="AF5579" s="115"/>
    </row>
    <row r="5580" spans="29:32" x14ac:dyDescent="0.25">
      <c r="AC5580" s="113"/>
      <c r="AD5580" s="114"/>
      <c r="AF5580" s="115"/>
    </row>
    <row r="5581" spans="29:32" x14ac:dyDescent="0.25">
      <c r="AC5581" s="113"/>
      <c r="AD5581" s="114"/>
      <c r="AF5581" s="115"/>
    </row>
    <row r="5582" spans="29:32" x14ac:dyDescent="0.25">
      <c r="AC5582" s="113"/>
      <c r="AD5582" s="114"/>
      <c r="AF5582" s="115"/>
    </row>
    <row r="5583" spans="29:32" x14ac:dyDescent="0.25">
      <c r="AC5583" s="113"/>
      <c r="AD5583" s="114"/>
      <c r="AF5583" s="115"/>
    </row>
    <row r="5584" spans="29:32" x14ac:dyDescent="0.25">
      <c r="AC5584" s="113"/>
      <c r="AD5584" s="114"/>
      <c r="AF5584" s="115"/>
    </row>
    <row r="5585" spans="29:32" x14ac:dyDescent="0.25">
      <c r="AC5585" s="113"/>
      <c r="AD5585" s="114"/>
      <c r="AF5585" s="115"/>
    </row>
    <row r="5586" spans="29:32" x14ac:dyDescent="0.25">
      <c r="AC5586" s="113"/>
      <c r="AD5586" s="114"/>
      <c r="AF5586" s="115"/>
    </row>
    <row r="5587" spans="29:32" x14ac:dyDescent="0.25">
      <c r="AC5587" s="113"/>
      <c r="AD5587" s="114"/>
      <c r="AF5587" s="115"/>
    </row>
    <row r="5588" spans="29:32" x14ac:dyDescent="0.25">
      <c r="AC5588" s="113"/>
      <c r="AD5588" s="114"/>
      <c r="AF5588" s="115"/>
    </row>
    <row r="5589" spans="29:32" x14ac:dyDescent="0.25">
      <c r="AC5589" s="113"/>
      <c r="AD5589" s="114"/>
      <c r="AF5589" s="115"/>
    </row>
    <row r="5590" spans="29:32" x14ac:dyDescent="0.25">
      <c r="AC5590" s="113"/>
      <c r="AD5590" s="114"/>
      <c r="AF5590" s="115"/>
    </row>
    <row r="5591" spans="29:32" x14ac:dyDescent="0.25">
      <c r="AC5591" s="113"/>
      <c r="AD5591" s="114"/>
      <c r="AF5591" s="115"/>
    </row>
    <row r="5592" spans="29:32" x14ac:dyDescent="0.25">
      <c r="AC5592" s="113"/>
      <c r="AD5592" s="114"/>
      <c r="AF5592" s="115"/>
    </row>
    <row r="5593" spans="29:32" x14ac:dyDescent="0.25">
      <c r="AC5593" s="113"/>
      <c r="AD5593" s="114"/>
      <c r="AF5593" s="115"/>
    </row>
    <row r="5594" spans="29:32" x14ac:dyDescent="0.25">
      <c r="AC5594" s="113"/>
      <c r="AD5594" s="114"/>
      <c r="AF5594" s="115"/>
    </row>
    <row r="5595" spans="29:32" x14ac:dyDescent="0.25">
      <c r="AC5595" s="113"/>
      <c r="AD5595" s="114"/>
      <c r="AF5595" s="115"/>
    </row>
    <row r="5596" spans="29:32" x14ac:dyDescent="0.25">
      <c r="AC5596" s="113"/>
      <c r="AD5596" s="114"/>
      <c r="AF5596" s="115"/>
    </row>
    <row r="5597" spans="29:32" x14ac:dyDescent="0.25">
      <c r="AC5597" s="113"/>
      <c r="AD5597" s="114"/>
      <c r="AF5597" s="115"/>
    </row>
    <row r="5598" spans="29:32" x14ac:dyDescent="0.25">
      <c r="AC5598" s="113"/>
      <c r="AD5598" s="114"/>
      <c r="AF5598" s="115"/>
    </row>
    <row r="5599" spans="29:32" x14ac:dyDescent="0.25">
      <c r="AC5599" s="113"/>
      <c r="AD5599" s="114"/>
      <c r="AF5599" s="115"/>
    </row>
    <row r="5600" spans="29:32" x14ac:dyDescent="0.25">
      <c r="AC5600" s="113"/>
      <c r="AD5600" s="114"/>
      <c r="AF5600" s="115"/>
    </row>
    <row r="5601" spans="29:32" x14ac:dyDescent="0.25">
      <c r="AC5601" s="113"/>
      <c r="AD5601" s="114"/>
      <c r="AF5601" s="115"/>
    </row>
    <row r="5602" spans="29:32" x14ac:dyDescent="0.25">
      <c r="AC5602" s="113"/>
      <c r="AD5602" s="114"/>
      <c r="AF5602" s="115"/>
    </row>
    <row r="5603" spans="29:32" x14ac:dyDescent="0.25">
      <c r="AC5603" s="113"/>
      <c r="AD5603" s="114"/>
      <c r="AF5603" s="115"/>
    </row>
    <row r="5604" spans="29:32" x14ac:dyDescent="0.25">
      <c r="AC5604" s="113"/>
      <c r="AD5604" s="114"/>
      <c r="AF5604" s="115"/>
    </row>
    <row r="5605" spans="29:32" x14ac:dyDescent="0.25">
      <c r="AC5605" s="113"/>
      <c r="AD5605" s="114"/>
      <c r="AF5605" s="115"/>
    </row>
    <row r="5606" spans="29:32" x14ac:dyDescent="0.25">
      <c r="AC5606" s="113"/>
      <c r="AD5606" s="114"/>
      <c r="AF5606" s="115"/>
    </row>
    <row r="5607" spans="29:32" x14ac:dyDescent="0.25">
      <c r="AC5607" s="113"/>
      <c r="AD5607" s="114"/>
      <c r="AF5607" s="115"/>
    </row>
    <row r="5608" spans="29:32" x14ac:dyDescent="0.25">
      <c r="AC5608" s="113"/>
      <c r="AD5608" s="114"/>
      <c r="AF5608" s="115"/>
    </row>
    <row r="5609" spans="29:32" x14ac:dyDescent="0.25">
      <c r="AC5609" s="113"/>
      <c r="AD5609" s="114"/>
      <c r="AF5609" s="115"/>
    </row>
    <row r="5610" spans="29:32" x14ac:dyDescent="0.25">
      <c r="AC5610" s="113"/>
      <c r="AD5610" s="114"/>
      <c r="AF5610" s="115"/>
    </row>
    <row r="5611" spans="29:32" x14ac:dyDescent="0.25">
      <c r="AC5611" s="113"/>
      <c r="AD5611" s="114"/>
      <c r="AF5611" s="115"/>
    </row>
    <row r="5612" spans="29:32" x14ac:dyDescent="0.25">
      <c r="AC5612" s="113"/>
      <c r="AD5612" s="114"/>
      <c r="AF5612" s="115"/>
    </row>
    <row r="5613" spans="29:32" x14ac:dyDescent="0.25">
      <c r="AC5613" s="113"/>
      <c r="AD5613" s="114"/>
      <c r="AF5613" s="115"/>
    </row>
    <row r="5614" spans="29:32" x14ac:dyDescent="0.25">
      <c r="AC5614" s="113"/>
      <c r="AD5614" s="114"/>
      <c r="AF5614" s="115"/>
    </row>
    <row r="5615" spans="29:32" x14ac:dyDescent="0.25">
      <c r="AC5615" s="113"/>
      <c r="AD5615" s="114"/>
      <c r="AF5615" s="115"/>
    </row>
    <row r="5616" spans="29:32" x14ac:dyDescent="0.25">
      <c r="AC5616" s="113"/>
      <c r="AD5616" s="114"/>
      <c r="AF5616" s="115"/>
    </row>
    <row r="5617" spans="29:32" x14ac:dyDescent="0.25">
      <c r="AC5617" s="113"/>
      <c r="AD5617" s="114"/>
      <c r="AF5617" s="115"/>
    </row>
    <row r="5618" spans="29:32" x14ac:dyDescent="0.25">
      <c r="AC5618" s="113"/>
      <c r="AD5618" s="114"/>
      <c r="AF5618" s="115"/>
    </row>
    <row r="5619" spans="29:32" x14ac:dyDescent="0.25">
      <c r="AC5619" s="113"/>
      <c r="AD5619" s="114"/>
      <c r="AF5619" s="115"/>
    </row>
    <row r="5620" spans="29:32" x14ac:dyDescent="0.25">
      <c r="AC5620" s="113"/>
      <c r="AD5620" s="114"/>
      <c r="AF5620" s="115"/>
    </row>
    <row r="5621" spans="29:32" x14ac:dyDescent="0.25">
      <c r="AC5621" s="113"/>
      <c r="AD5621" s="114"/>
      <c r="AF5621" s="115"/>
    </row>
    <row r="5622" spans="29:32" x14ac:dyDescent="0.25">
      <c r="AC5622" s="113"/>
      <c r="AD5622" s="114"/>
      <c r="AF5622" s="115"/>
    </row>
    <row r="5623" spans="29:32" x14ac:dyDescent="0.25">
      <c r="AC5623" s="113"/>
      <c r="AD5623" s="114"/>
      <c r="AF5623" s="115"/>
    </row>
    <row r="5624" spans="29:32" x14ac:dyDescent="0.25">
      <c r="AC5624" s="113"/>
      <c r="AD5624" s="114"/>
      <c r="AF5624" s="115"/>
    </row>
    <row r="5625" spans="29:32" x14ac:dyDescent="0.25">
      <c r="AC5625" s="113"/>
      <c r="AD5625" s="114"/>
      <c r="AF5625" s="115"/>
    </row>
    <row r="5626" spans="29:32" x14ac:dyDescent="0.25">
      <c r="AC5626" s="113"/>
      <c r="AD5626" s="114"/>
      <c r="AF5626" s="115"/>
    </row>
    <row r="5627" spans="29:32" x14ac:dyDescent="0.25">
      <c r="AC5627" s="113"/>
      <c r="AD5627" s="114"/>
      <c r="AF5627" s="115"/>
    </row>
    <row r="5628" spans="29:32" x14ac:dyDescent="0.25">
      <c r="AC5628" s="113"/>
      <c r="AD5628" s="114"/>
      <c r="AF5628" s="115"/>
    </row>
    <row r="5629" spans="29:32" x14ac:dyDescent="0.25">
      <c r="AC5629" s="113"/>
      <c r="AD5629" s="114"/>
      <c r="AF5629" s="115"/>
    </row>
    <row r="5630" spans="29:32" x14ac:dyDescent="0.25">
      <c r="AC5630" s="113"/>
      <c r="AD5630" s="114"/>
      <c r="AF5630" s="115"/>
    </row>
    <row r="5631" spans="29:32" x14ac:dyDescent="0.25">
      <c r="AC5631" s="113"/>
      <c r="AD5631" s="114"/>
      <c r="AF5631" s="115"/>
    </row>
    <row r="5632" spans="29:32" x14ac:dyDescent="0.25">
      <c r="AC5632" s="113"/>
      <c r="AD5632" s="114"/>
      <c r="AF5632" s="115"/>
    </row>
    <row r="5633" spans="29:32" x14ac:dyDescent="0.25">
      <c r="AC5633" s="113"/>
      <c r="AD5633" s="114"/>
      <c r="AF5633" s="115"/>
    </row>
    <row r="5634" spans="29:32" x14ac:dyDescent="0.25">
      <c r="AC5634" s="113"/>
      <c r="AD5634" s="114"/>
      <c r="AF5634" s="115"/>
    </row>
    <row r="5635" spans="29:32" x14ac:dyDescent="0.25">
      <c r="AC5635" s="113"/>
      <c r="AD5635" s="114"/>
      <c r="AF5635" s="115"/>
    </row>
    <row r="5636" spans="29:32" x14ac:dyDescent="0.25">
      <c r="AC5636" s="113"/>
      <c r="AD5636" s="114"/>
      <c r="AF5636" s="115"/>
    </row>
    <row r="5637" spans="29:32" x14ac:dyDescent="0.25">
      <c r="AC5637" s="113"/>
      <c r="AD5637" s="114"/>
      <c r="AF5637" s="115"/>
    </row>
    <row r="5638" spans="29:32" x14ac:dyDescent="0.25">
      <c r="AC5638" s="113"/>
      <c r="AD5638" s="114"/>
      <c r="AF5638" s="115"/>
    </row>
    <row r="5639" spans="29:32" x14ac:dyDescent="0.25">
      <c r="AC5639" s="113"/>
      <c r="AD5639" s="114"/>
      <c r="AF5639" s="115"/>
    </row>
    <row r="5640" spans="29:32" x14ac:dyDescent="0.25">
      <c r="AC5640" s="113"/>
      <c r="AD5640" s="114"/>
      <c r="AF5640" s="115"/>
    </row>
    <row r="5641" spans="29:32" x14ac:dyDescent="0.25">
      <c r="AC5641" s="113"/>
      <c r="AD5641" s="114"/>
      <c r="AF5641" s="115"/>
    </row>
    <row r="5642" spans="29:32" x14ac:dyDescent="0.25">
      <c r="AC5642" s="113"/>
      <c r="AD5642" s="114"/>
      <c r="AF5642" s="115"/>
    </row>
    <row r="5643" spans="29:32" x14ac:dyDescent="0.25">
      <c r="AC5643" s="113"/>
      <c r="AD5643" s="114"/>
      <c r="AF5643" s="115"/>
    </row>
    <row r="5644" spans="29:32" x14ac:dyDescent="0.25">
      <c r="AC5644" s="113"/>
      <c r="AD5644" s="114"/>
      <c r="AF5644" s="115"/>
    </row>
    <row r="5645" spans="29:32" x14ac:dyDescent="0.25">
      <c r="AC5645" s="113"/>
      <c r="AD5645" s="114"/>
      <c r="AF5645" s="115"/>
    </row>
    <row r="5646" spans="29:32" x14ac:dyDescent="0.25">
      <c r="AC5646" s="113"/>
      <c r="AD5646" s="114"/>
      <c r="AF5646" s="115"/>
    </row>
    <row r="5647" spans="29:32" x14ac:dyDescent="0.25">
      <c r="AC5647" s="113"/>
      <c r="AD5647" s="114"/>
      <c r="AF5647" s="115"/>
    </row>
    <row r="5648" spans="29:32" x14ac:dyDescent="0.25">
      <c r="AC5648" s="113"/>
      <c r="AD5648" s="114"/>
      <c r="AF5648" s="115"/>
    </row>
    <row r="5649" spans="29:32" x14ac:dyDescent="0.25">
      <c r="AC5649" s="113"/>
      <c r="AD5649" s="114"/>
      <c r="AF5649" s="115"/>
    </row>
    <row r="5650" spans="29:32" x14ac:dyDescent="0.25">
      <c r="AC5650" s="113"/>
      <c r="AD5650" s="114"/>
      <c r="AF5650" s="115"/>
    </row>
    <row r="5651" spans="29:32" x14ac:dyDescent="0.25">
      <c r="AC5651" s="113"/>
      <c r="AD5651" s="114"/>
      <c r="AF5651" s="115"/>
    </row>
    <row r="5652" spans="29:32" x14ac:dyDescent="0.25">
      <c r="AC5652" s="113"/>
      <c r="AD5652" s="114"/>
      <c r="AF5652" s="115"/>
    </row>
    <row r="5653" spans="29:32" x14ac:dyDescent="0.25">
      <c r="AC5653" s="113"/>
      <c r="AD5653" s="114"/>
      <c r="AF5653" s="115"/>
    </row>
    <row r="5654" spans="29:32" x14ac:dyDescent="0.25">
      <c r="AC5654" s="113"/>
      <c r="AD5654" s="114"/>
      <c r="AF5654" s="115"/>
    </row>
    <row r="5655" spans="29:32" x14ac:dyDescent="0.25">
      <c r="AC5655" s="113"/>
      <c r="AD5655" s="114"/>
      <c r="AF5655" s="115"/>
    </row>
    <row r="5656" spans="29:32" x14ac:dyDescent="0.25">
      <c r="AC5656" s="113"/>
      <c r="AD5656" s="114"/>
      <c r="AF5656" s="115"/>
    </row>
    <row r="5657" spans="29:32" x14ac:dyDescent="0.25">
      <c r="AC5657" s="113"/>
      <c r="AD5657" s="114"/>
      <c r="AF5657" s="115"/>
    </row>
    <row r="5658" spans="29:32" x14ac:dyDescent="0.25">
      <c r="AC5658" s="113"/>
      <c r="AD5658" s="114"/>
      <c r="AF5658" s="115"/>
    </row>
    <row r="5659" spans="29:32" x14ac:dyDescent="0.25">
      <c r="AC5659" s="113"/>
      <c r="AD5659" s="114"/>
      <c r="AF5659" s="115"/>
    </row>
    <row r="5660" spans="29:32" x14ac:dyDescent="0.25">
      <c r="AC5660" s="113"/>
      <c r="AD5660" s="114"/>
      <c r="AF5660" s="115"/>
    </row>
    <row r="5661" spans="29:32" x14ac:dyDescent="0.25">
      <c r="AC5661" s="113"/>
      <c r="AD5661" s="114"/>
      <c r="AF5661" s="115"/>
    </row>
    <row r="5662" spans="29:32" x14ac:dyDescent="0.25">
      <c r="AC5662" s="113"/>
      <c r="AD5662" s="114"/>
      <c r="AF5662" s="115"/>
    </row>
    <row r="5663" spans="29:32" x14ac:dyDescent="0.25">
      <c r="AC5663" s="113"/>
      <c r="AD5663" s="114"/>
      <c r="AF5663" s="115"/>
    </row>
    <row r="5664" spans="29:32" x14ac:dyDescent="0.25">
      <c r="AC5664" s="113"/>
      <c r="AD5664" s="114"/>
      <c r="AF5664" s="115"/>
    </row>
    <row r="5665" spans="29:32" x14ac:dyDescent="0.25">
      <c r="AC5665" s="113"/>
      <c r="AD5665" s="114"/>
      <c r="AF5665" s="115"/>
    </row>
    <row r="5666" spans="29:32" x14ac:dyDescent="0.25">
      <c r="AC5666" s="113"/>
      <c r="AD5666" s="114"/>
      <c r="AF5666" s="115"/>
    </row>
    <row r="5667" spans="29:32" x14ac:dyDescent="0.25">
      <c r="AC5667" s="113"/>
      <c r="AD5667" s="114"/>
      <c r="AF5667" s="115"/>
    </row>
    <row r="5668" spans="29:32" x14ac:dyDescent="0.25">
      <c r="AC5668" s="113"/>
      <c r="AD5668" s="114"/>
      <c r="AF5668" s="115"/>
    </row>
    <row r="5669" spans="29:32" x14ac:dyDescent="0.25">
      <c r="AC5669" s="113"/>
      <c r="AD5669" s="114"/>
      <c r="AF5669" s="115"/>
    </row>
    <row r="5670" spans="29:32" x14ac:dyDescent="0.25">
      <c r="AC5670" s="113"/>
      <c r="AD5670" s="114"/>
      <c r="AF5670" s="115"/>
    </row>
    <row r="5671" spans="29:32" x14ac:dyDescent="0.25">
      <c r="AC5671" s="113"/>
      <c r="AD5671" s="114"/>
      <c r="AF5671" s="115"/>
    </row>
    <row r="5672" spans="29:32" x14ac:dyDescent="0.25">
      <c r="AC5672" s="113"/>
      <c r="AD5672" s="114"/>
      <c r="AF5672" s="115"/>
    </row>
    <row r="5673" spans="29:32" x14ac:dyDescent="0.25">
      <c r="AC5673" s="113"/>
      <c r="AD5673" s="114"/>
      <c r="AF5673" s="115"/>
    </row>
    <row r="5674" spans="29:32" x14ac:dyDescent="0.25">
      <c r="AC5674" s="113"/>
      <c r="AD5674" s="114"/>
      <c r="AF5674" s="115"/>
    </row>
    <row r="5675" spans="29:32" x14ac:dyDescent="0.25">
      <c r="AC5675" s="113"/>
      <c r="AD5675" s="114"/>
      <c r="AF5675" s="115"/>
    </row>
    <row r="5676" spans="29:32" x14ac:dyDescent="0.25">
      <c r="AC5676" s="113"/>
      <c r="AD5676" s="114"/>
      <c r="AF5676" s="115"/>
    </row>
    <row r="5677" spans="29:32" x14ac:dyDescent="0.25">
      <c r="AC5677" s="113"/>
      <c r="AD5677" s="114"/>
      <c r="AF5677" s="115"/>
    </row>
    <row r="5678" spans="29:32" x14ac:dyDescent="0.25">
      <c r="AC5678" s="113"/>
      <c r="AD5678" s="114"/>
      <c r="AF5678" s="115"/>
    </row>
    <row r="5679" spans="29:32" x14ac:dyDescent="0.25">
      <c r="AC5679" s="113"/>
      <c r="AD5679" s="114"/>
      <c r="AF5679" s="115"/>
    </row>
    <row r="5680" spans="29:32" x14ac:dyDescent="0.25">
      <c r="AC5680" s="113"/>
      <c r="AD5680" s="114"/>
      <c r="AF5680" s="115"/>
    </row>
    <row r="5681" spans="29:32" x14ac:dyDescent="0.25">
      <c r="AC5681" s="113"/>
      <c r="AD5681" s="114"/>
      <c r="AF5681" s="115"/>
    </row>
    <row r="5682" spans="29:32" x14ac:dyDescent="0.25">
      <c r="AC5682" s="113"/>
      <c r="AD5682" s="114"/>
      <c r="AF5682" s="115"/>
    </row>
    <row r="5683" spans="29:32" x14ac:dyDescent="0.25">
      <c r="AC5683" s="113"/>
      <c r="AD5683" s="114"/>
      <c r="AF5683" s="115"/>
    </row>
    <row r="5684" spans="29:32" x14ac:dyDescent="0.25">
      <c r="AC5684" s="113"/>
      <c r="AD5684" s="114"/>
      <c r="AF5684" s="115"/>
    </row>
    <row r="5685" spans="29:32" x14ac:dyDescent="0.25">
      <c r="AC5685" s="113"/>
      <c r="AD5685" s="114"/>
      <c r="AF5685" s="115"/>
    </row>
    <row r="5686" spans="29:32" x14ac:dyDescent="0.25">
      <c r="AC5686" s="113"/>
      <c r="AD5686" s="114"/>
      <c r="AF5686" s="115"/>
    </row>
    <row r="5687" spans="29:32" x14ac:dyDescent="0.25">
      <c r="AC5687" s="113"/>
      <c r="AD5687" s="114"/>
      <c r="AF5687" s="115"/>
    </row>
    <row r="5688" spans="29:32" x14ac:dyDescent="0.25">
      <c r="AC5688" s="113"/>
      <c r="AD5688" s="114"/>
      <c r="AF5688" s="115"/>
    </row>
    <row r="5689" spans="29:32" x14ac:dyDescent="0.25">
      <c r="AC5689" s="113"/>
      <c r="AD5689" s="114"/>
      <c r="AF5689" s="115"/>
    </row>
    <row r="5690" spans="29:32" x14ac:dyDescent="0.25">
      <c r="AC5690" s="113"/>
      <c r="AD5690" s="114"/>
      <c r="AF5690" s="115"/>
    </row>
    <row r="5691" spans="29:32" x14ac:dyDescent="0.25">
      <c r="AC5691" s="113"/>
      <c r="AD5691" s="114"/>
      <c r="AF5691" s="115"/>
    </row>
    <row r="5692" spans="29:32" x14ac:dyDescent="0.25">
      <c r="AC5692" s="113"/>
      <c r="AD5692" s="114"/>
      <c r="AF5692" s="115"/>
    </row>
    <row r="5693" spans="29:32" x14ac:dyDescent="0.25">
      <c r="AC5693" s="113"/>
      <c r="AD5693" s="114"/>
      <c r="AF5693" s="115"/>
    </row>
    <row r="5694" spans="29:32" x14ac:dyDescent="0.25">
      <c r="AC5694" s="113"/>
      <c r="AD5694" s="114"/>
      <c r="AF5694" s="115"/>
    </row>
    <row r="5695" spans="29:32" x14ac:dyDescent="0.25">
      <c r="AC5695" s="113"/>
      <c r="AD5695" s="114"/>
      <c r="AF5695" s="115"/>
    </row>
    <row r="5696" spans="29:32" x14ac:dyDescent="0.25">
      <c r="AC5696" s="113"/>
      <c r="AD5696" s="114"/>
      <c r="AF5696" s="115"/>
    </row>
    <row r="5697" spans="29:32" x14ac:dyDescent="0.25">
      <c r="AC5697" s="113"/>
      <c r="AD5697" s="114"/>
      <c r="AF5697" s="115"/>
    </row>
    <row r="5698" spans="29:32" x14ac:dyDescent="0.25">
      <c r="AC5698" s="113"/>
      <c r="AD5698" s="114"/>
      <c r="AF5698" s="115"/>
    </row>
    <row r="5699" spans="29:32" x14ac:dyDescent="0.25">
      <c r="AC5699" s="113"/>
      <c r="AD5699" s="114"/>
      <c r="AF5699" s="115"/>
    </row>
    <row r="5700" spans="29:32" x14ac:dyDescent="0.25">
      <c r="AC5700" s="113"/>
      <c r="AD5700" s="114"/>
      <c r="AF5700" s="115"/>
    </row>
    <row r="5701" spans="29:32" x14ac:dyDescent="0.25">
      <c r="AC5701" s="113"/>
      <c r="AD5701" s="114"/>
      <c r="AF5701" s="115"/>
    </row>
    <row r="5702" spans="29:32" x14ac:dyDescent="0.25">
      <c r="AC5702" s="113"/>
      <c r="AD5702" s="114"/>
      <c r="AF5702" s="115"/>
    </row>
    <row r="5703" spans="29:32" x14ac:dyDescent="0.25">
      <c r="AC5703" s="113"/>
      <c r="AD5703" s="114"/>
      <c r="AF5703" s="115"/>
    </row>
    <row r="5704" spans="29:32" x14ac:dyDescent="0.25">
      <c r="AC5704" s="113"/>
      <c r="AD5704" s="114"/>
      <c r="AF5704" s="115"/>
    </row>
    <row r="5705" spans="29:32" x14ac:dyDescent="0.25">
      <c r="AC5705" s="113"/>
      <c r="AD5705" s="114"/>
      <c r="AF5705" s="115"/>
    </row>
    <row r="5706" spans="29:32" x14ac:dyDescent="0.25">
      <c r="AC5706" s="113"/>
      <c r="AD5706" s="114"/>
      <c r="AF5706" s="115"/>
    </row>
    <row r="5707" spans="29:32" x14ac:dyDescent="0.25">
      <c r="AC5707" s="113"/>
      <c r="AD5707" s="114"/>
      <c r="AF5707" s="115"/>
    </row>
    <row r="5708" spans="29:32" x14ac:dyDescent="0.25">
      <c r="AC5708" s="113"/>
      <c r="AD5708" s="114"/>
      <c r="AF5708" s="115"/>
    </row>
    <row r="5709" spans="29:32" x14ac:dyDescent="0.25">
      <c r="AC5709" s="113"/>
      <c r="AD5709" s="114"/>
      <c r="AF5709" s="115"/>
    </row>
    <row r="5710" spans="29:32" x14ac:dyDescent="0.25">
      <c r="AC5710" s="113"/>
      <c r="AD5710" s="114"/>
      <c r="AF5710" s="115"/>
    </row>
    <row r="5711" spans="29:32" x14ac:dyDescent="0.25">
      <c r="AC5711" s="113"/>
      <c r="AD5711" s="114"/>
      <c r="AF5711" s="115"/>
    </row>
    <row r="5712" spans="29:32" x14ac:dyDescent="0.25">
      <c r="AC5712" s="113"/>
      <c r="AD5712" s="114"/>
      <c r="AF5712" s="115"/>
    </row>
    <row r="5713" spans="29:32" x14ac:dyDescent="0.25">
      <c r="AC5713" s="113"/>
      <c r="AD5713" s="114"/>
      <c r="AF5713" s="115"/>
    </row>
    <row r="5714" spans="29:32" x14ac:dyDescent="0.25">
      <c r="AC5714" s="113"/>
      <c r="AD5714" s="114"/>
      <c r="AF5714" s="115"/>
    </row>
    <row r="5715" spans="29:32" x14ac:dyDescent="0.25">
      <c r="AC5715" s="113"/>
      <c r="AD5715" s="114"/>
      <c r="AF5715" s="115"/>
    </row>
    <row r="5716" spans="29:32" x14ac:dyDescent="0.25">
      <c r="AC5716" s="113"/>
      <c r="AD5716" s="114"/>
      <c r="AF5716" s="115"/>
    </row>
    <row r="5717" spans="29:32" x14ac:dyDescent="0.25">
      <c r="AC5717" s="113"/>
      <c r="AD5717" s="114"/>
      <c r="AF5717" s="115"/>
    </row>
    <row r="5718" spans="29:32" x14ac:dyDescent="0.25">
      <c r="AC5718" s="113"/>
      <c r="AD5718" s="114"/>
      <c r="AF5718" s="115"/>
    </row>
    <row r="5719" spans="29:32" x14ac:dyDescent="0.25">
      <c r="AC5719" s="113"/>
      <c r="AD5719" s="114"/>
      <c r="AF5719" s="115"/>
    </row>
    <row r="5720" spans="29:32" x14ac:dyDescent="0.25">
      <c r="AC5720" s="113"/>
      <c r="AD5720" s="114"/>
      <c r="AF5720" s="115"/>
    </row>
    <row r="5721" spans="29:32" x14ac:dyDescent="0.25">
      <c r="AC5721" s="113"/>
      <c r="AD5721" s="114"/>
      <c r="AF5721" s="115"/>
    </row>
    <row r="5722" spans="29:32" x14ac:dyDescent="0.25">
      <c r="AC5722" s="113"/>
      <c r="AD5722" s="114"/>
      <c r="AF5722" s="115"/>
    </row>
    <row r="5723" spans="29:32" x14ac:dyDescent="0.25">
      <c r="AC5723" s="113"/>
      <c r="AD5723" s="114"/>
      <c r="AF5723" s="115"/>
    </row>
    <row r="5724" spans="29:32" x14ac:dyDescent="0.25">
      <c r="AC5724" s="113"/>
      <c r="AD5724" s="114"/>
      <c r="AF5724" s="115"/>
    </row>
    <row r="5725" spans="29:32" x14ac:dyDescent="0.25">
      <c r="AC5725" s="113"/>
      <c r="AD5725" s="114"/>
      <c r="AF5725" s="115"/>
    </row>
    <row r="5726" spans="29:32" x14ac:dyDescent="0.25">
      <c r="AC5726" s="113"/>
      <c r="AD5726" s="114"/>
      <c r="AF5726" s="115"/>
    </row>
    <row r="5727" spans="29:32" x14ac:dyDescent="0.25">
      <c r="AC5727" s="113"/>
      <c r="AD5727" s="114"/>
      <c r="AF5727" s="115"/>
    </row>
    <row r="5728" spans="29:32" x14ac:dyDescent="0.25">
      <c r="AC5728" s="113"/>
      <c r="AD5728" s="114"/>
      <c r="AF5728" s="115"/>
    </row>
    <row r="5729" spans="29:32" x14ac:dyDescent="0.25">
      <c r="AC5729" s="113"/>
      <c r="AD5729" s="114"/>
      <c r="AF5729" s="115"/>
    </row>
    <row r="5730" spans="29:32" x14ac:dyDescent="0.25">
      <c r="AC5730" s="113"/>
      <c r="AD5730" s="114"/>
      <c r="AF5730" s="115"/>
    </row>
    <row r="5731" spans="29:32" x14ac:dyDescent="0.25">
      <c r="AC5731" s="113"/>
      <c r="AD5731" s="114"/>
      <c r="AF5731" s="115"/>
    </row>
    <row r="5732" spans="29:32" x14ac:dyDescent="0.25">
      <c r="AC5732" s="113"/>
      <c r="AD5732" s="114"/>
      <c r="AF5732" s="115"/>
    </row>
    <row r="5733" spans="29:32" x14ac:dyDescent="0.25">
      <c r="AC5733" s="113"/>
      <c r="AD5733" s="114"/>
      <c r="AF5733" s="115"/>
    </row>
    <row r="5734" spans="29:32" x14ac:dyDescent="0.25">
      <c r="AC5734" s="113"/>
      <c r="AD5734" s="114"/>
      <c r="AF5734" s="115"/>
    </row>
    <row r="5735" spans="29:32" x14ac:dyDescent="0.25">
      <c r="AC5735" s="113"/>
      <c r="AD5735" s="114"/>
      <c r="AF5735" s="115"/>
    </row>
    <row r="5736" spans="29:32" x14ac:dyDescent="0.25">
      <c r="AC5736" s="113"/>
      <c r="AD5736" s="114"/>
      <c r="AF5736" s="115"/>
    </row>
    <row r="5737" spans="29:32" x14ac:dyDescent="0.25">
      <c r="AC5737" s="113"/>
      <c r="AD5737" s="114"/>
      <c r="AF5737" s="115"/>
    </row>
    <row r="5738" spans="29:32" x14ac:dyDescent="0.25">
      <c r="AC5738" s="113"/>
      <c r="AD5738" s="114"/>
      <c r="AF5738" s="115"/>
    </row>
    <row r="5739" spans="29:32" x14ac:dyDescent="0.25">
      <c r="AC5739" s="113"/>
      <c r="AD5739" s="114"/>
      <c r="AF5739" s="115"/>
    </row>
    <row r="5740" spans="29:32" x14ac:dyDescent="0.25">
      <c r="AC5740" s="113"/>
      <c r="AD5740" s="114"/>
      <c r="AF5740" s="115"/>
    </row>
    <row r="5741" spans="29:32" x14ac:dyDescent="0.25">
      <c r="AC5741" s="113"/>
      <c r="AD5741" s="114"/>
      <c r="AF5741" s="115"/>
    </row>
    <row r="5742" spans="29:32" x14ac:dyDescent="0.25">
      <c r="AC5742" s="113"/>
      <c r="AD5742" s="114"/>
      <c r="AF5742" s="115"/>
    </row>
    <row r="5743" spans="29:32" x14ac:dyDescent="0.25">
      <c r="AC5743" s="113"/>
      <c r="AD5743" s="114"/>
      <c r="AF5743" s="115"/>
    </row>
    <row r="5744" spans="29:32" x14ac:dyDescent="0.25">
      <c r="AC5744" s="113"/>
      <c r="AD5744" s="114"/>
      <c r="AF5744" s="115"/>
    </row>
    <row r="5745" spans="29:32" x14ac:dyDescent="0.25">
      <c r="AC5745" s="113"/>
      <c r="AD5745" s="114"/>
      <c r="AF5745" s="115"/>
    </row>
    <row r="5746" spans="29:32" x14ac:dyDescent="0.25">
      <c r="AC5746" s="113"/>
      <c r="AD5746" s="114"/>
      <c r="AF5746" s="115"/>
    </row>
    <row r="5747" spans="29:32" x14ac:dyDescent="0.25">
      <c r="AC5747" s="113"/>
      <c r="AD5747" s="114"/>
      <c r="AF5747" s="115"/>
    </row>
    <row r="5748" spans="29:32" x14ac:dyDescent="0.25">
      <c r="AC5748" s="113"/>
      <c r="AD5748" s="114"/>
      <c r="AF5748" s="115"/>
    </row>
    <row r="5749" spans="29:32" x14ac:dyDescent="0.25">
      <c r="AC5749" s="113"/>
      <c r="AD5749" s="114"/>
      <c r="AF5749" s="115"/>
    </row>
    <row r="5750" spans="29:32" x14ac:dyDescent="0.25">
      <c r="AC5750" s="113"/>
      <c r="AD5750" s="114"/>
      <c r="AF5750" s="115"/>
    </row>
    <row r="5751" spans="29:32" x14ac:dyDescent="0.25">
      <c r="AC5751" s="113"/>
      <c r="AD5751" s="114"/>
      <c r="AF5751" s="115"/>
    </row>
    <row r="5752" spans="29:32" x14ac:dyDescent="0.25">
      <c r="AC5752" s="113"/>
      <c r="AD5752" s="114"/>
      <c r="AF5752" s="115"/>
    </row>
    <row r="5753" spans="29:32" x14ac:dyDescent="0.25">
      <c r="AC5753" s="113"/>
      <c r="AD5753" s="114"/>
      <c r="AF5753" s="115"/>
    </row>
    <row r="5754" spans="29:32" x14ac:dyDescent="0.25">
      <c r="AC5754" s="113"/>
      <c r="AD5754" s="114"/>
      <c r="AF5754" s="115"/>
    </row>
    <row r="5755" spans="29:32" x14ac:dyDescent="0.25">
      <c r="AC5755" s="113"/>
      <c r="AD5755" s="114"/>
      <c r="AF5755" s="115"/>
    </row>
    <row r="5756" spans="29:32" x14ac:dyDescent="0.25">
      <c r="AC5756" s="113"/>
      <c r="AD5756" s="114"/>
      <c r="AF5756" s="115"/>
    </row>
    <row r="5757" spans="29:32" x14ac:dyDescent="0.25">
      <c r="AC5757" s="113"/>
      <c r="AD5757" s="114"/>
      <c r="AF5757" s="115"/>
    </row>
    <row r="5758" spans="29:32" x14ac:dyDescent="0.25">
      <c r="AC5758" s="113"/>
      <c r="AD5758" s="114"/>
      <c r="AF5758" s="115"/>
    </row>
    <row r="5759" spans="29:32" x14ac:dyDescent="0.25">
      <c r="AC5759" s="113"/>
      <c r="AD5759" s="114"/>
      <c r="AF5759" s="115"/>
    </row>
    <row r="5760" spans="29:32" x14ac:dyDescent="0.25">
      <c r="AC5760" s="113"/>
      <c r="AD5760" s="114"/>
      <c r="AF5760" s="115"/>
    </row>
    <row r="5761" spans="29:32" x14ac:dyDescent="0.25">
      <c r="AC5761" s="113"/>
      <c r="AD5761" s="114"/>
      <c r="AF5761" s="115"/>
    </row>
    <row r="5762" spans="29:32" x14ac:dyDescent="0.25">
      <c r="AC5762" s="113"/>
      <c r="AD5762" s="114"/>
      <c r="AF5762" s="115"/>
    </row>
    <row r="5763" spans="29:32" x14ac:dyDescent="0.25">
      <c r="AC5763" s="113"/>
      <c r="AD5763" s="114"/>
      <c r="AF5763" s="115"/>
    </row>
    <row r="5764" spans="29:32" x14ac:dyDescent="0.25">
      <c r="AC5764" s="113"/>
      <c r="AD5764" s="114"/>
      <c r="AF5764" s="115"/>
    </row>
    <row r="5765" spans="29:32" x14ac:dyDescent="0.25">
      <c r="AC5765" s="113"/>
      <c r="AD5765" s="114"/>
      <c r="AF5765" s="115"/>
    </row>
    <row r="5766" spans="29:32" x14ac:dyDescent="0.25">
      <c r="AC5766" s="113"/>
      <c r="AD5766" s="114"/>
      <c r="AF5766" s="115"/>
    </row>
    <row r="5767" spans="29:32" x14ac:dyDescent="0.25">
      <c r="AC5767" s="113"/>
      <c r="AD5767" s="114"/>
      <c r="AF5767" s="115"/>
    </row>
    <row r="5768" spans="29:32" x14ac:dyDescent="0.25">
      <c r="AC5768" s="113"/>
      <c r="AD5768" s="114"/>
      <c r="AF5768" s="115"/>
    </row>
    <row r="5769" spans="29:32" x14ac:dyDescent="0.25">
      <c r="AC5769" s="113"/>
      <c r="AD5769" s="114"/>
      <c r="AF5769" s="115"/>
    </row>
    <row r="5770" spans="29:32" x14ac:dyDescent="0.25">
      <c r="AC5770" s="113"/>
      <c r="AD5770" s="114"/>
      <c r="AF5770" s="115"/>
    </row>
    <row r="5771" spans="29:32" x14ac:dyDescent="0.25">
      <c r="AC5771" s="113"/>
      <c r="AD5771" s="114"/>
      <c r="AF5771" s="115"/>
    </row>
    <row r="5772" spans="29:32" x14ac:dyDescent="0.25">
      <c r="AC5772" s="113"/>
      <c r="AD5772" s="114"/>
      <c r="AF5772" s="115"/>
    </row>
    <row r="5773" spans="29:32" x14ac:dyDescent="0.25">
      <c r="AC5773" s="113"/>
      <c r="AD5773" s="114"/>
      <c r="AF5773" s="115"/>
    </row>
    <row r="5774" spans="29:32" x14ac:dyDescent="0.25">
      <c r="AC5774" s="113"/>
      <c r="AD5774" s="114"/>
      <c r="AF5774" s="115"/>
    </row>
    <row r="5775" spans="29:32" x14ac:dyDescent="0.25">
      <c r="AC5775" s="113"/>
      <c r="AD5775" s="114"/>
      <c r="AF5775" s="115"/>
    </row>
    <row r="5776" spans="29:32" x14ac:dyDescent="0.25">
      <c r="AC5776" s="113"/>
      <c r="AD5776" s="114"/>
      <c r="AF5776" s="115"/>
    </row>
    <row r="5777" spans="29:32" x14ac:dyDescent="0.25">
      <c r="AC5777" s="113"/>
      <c r="AD5777" s="114"/>
      <c r="AF5777" s="115"/>
    </row>
    <row r="5778" spans="29:32" x14ac:dyDescent="0.25">
      <c r="AC5778" s="113"/>
      <c r="AD5778" s="114"/>
      <c r="AF5778" s="115"/>
    </row>
    <row r="5779" spans="29:32" x14ac:dyDescent="0.25">
      <c r="AC5779" s="113"/>
      <c r="AD5779" s="114"/>
      <c r="AF5779" s="115"/>
    </row>
    <row r="5780" spans="29:32" x14ac:dyDescent="0.25">
      <c r="AC5780" s="113"/>
      <c r="AD5780" s="114"/>
      <c r="AF5780" s="115"/>
    </row>
    <row r="5781" spans="29:32" x14ac:dyDescent="0.25">
      <c r="AC5781" s="113"/>
      <c r="AD5781" s="114"/>
      <c r="AF5781" s="115"/>
    </row>
    <row r="5782" spans="29:32" x14ac:dyDescent="0.25">
      <c r="AC5782" s="113"/>
      <c r="AD5782" s="114"/>
      <c r="AF5782" s="115"/>
    </row>
    <row r="5783" spans="29:32" x14ac:dyDescent="0.25">
      <c r="AC5783" s="113"/>
      <c r="AD5783" s="114"/>
      <c r="AF5783" s="115"/>
    </row>
    <row r="5784" spans="29:32" x14ac:dyDescent="0.25">
      <c r="AC5784" s="113"/>
      <c r="AD5784" s="114"/>
      <c r="AF5784" s="115"/>
    </row>
    <row r="5785" spans="29:32" x14ac:dyDescent="0.25">
      <c r="AC5785" s="113"/>
      <c r="AD5785" s="114"/>
      <c r="AF5785" s="115"/>
    </row>
    <row r="5786" spans="29:32" x14ac:dyDescent="0.25">
      <c r="AC5786" s="113"/>
      <c r="AD5786" s="114"/>
      <c r="AF5786" s="115"/>
    </row>
    <row r="5787" spans="29:32" x14ac:dyDescent="0.25">
      <c r="AC5787" s="113"/>
      <c r="AD5787" s="114"/>
      <c r="AF5787" s="115"/>
    </row>
    <row r="5788" spans="29:32" x14ac:dyDescent="0.25">
      <c r="AC5788" s="113"/>
      <c r="AD5788" s="114"/>
      <c r="AF5788" s="115"/>
    </row>
    <row r="5789" spans="29:32" x14ac:dyDescent="0.25">
      <c r="AC5789" s="113"/>
      <c r="AD5789" s="114"/>
      <c r="AF5789" s="115"/>
    </row>
    <row r="5790" spans="29:32" x14ac:dyDescent="0.25">
      <c r="AC5790" s="113"/>
      <c r="AD5790" s="114"/>
      <c r="AF5790" s="115"/>
    </row>
    <row r="5791" spans="29:32" x14ac:dyDescent="0.25">
      <c r="AC5791" s="113"/>
      <c r="AD5791" s="114"/>
      <c r="AF5791" s="115"/>
    </row>
    <row r="5792" spans="29:32" x14ac:dyDescent="0.25">
      <c r="AC5792" s="113"/>
      <c r="AD5792" s="114"/>
      <c r="AF5792" s="115"/>
    </row>
    <row r="5793" spans="29:32" x14ac:dyDescent="0.25">
      <c r="AC5793" s="113"/>
      <c r="AD5793" s="114"/>
      <c r="AF5793" s="115"/>
    </row>
    <row r="5794" spans="29:32" x14ac:dyDescent="0.25">
      <c r="AC5794" s="113"/>
      <c r="AD5794" s="114"/>
      <c r="AF5794" s="115"/>
    </row>
    <row r="5795" spans="29:32" x14ac:dyDescent="0.25">
      <c r="AC5795" s="113"/>
      <c r="AD5795" s="114"/>
      <c r="AF5795" s="115"/>
    </row>
    <row r="5796" spans="29:32" x14ac:dyDescent="0.25">
      <c r="AC5796" s="113"/>
      <c r="AD5796" s="114"/>
      <c r="AF5796" s="115"/>
    </row>
    <row r="5797" spans="29:32" x14ac:dyDescent="0.25">
      <c r="AC5797" s="113"/>
      <c r="AD5797" s="114"/>
      <c r="AF5797" s="115"/>
    </row>
    <row r="5798" spans="29:32" x14ac:dyDescent="0.25">
      <c r="AC5798" s="113"/>
      <c r="AD5798" s="114"/>
      <c r="AF5798" s="115"/>
    </row>
    <row r="5799" spans="29:32" x14ac:dyDescent="0.25">
      <c r="AC5799" s="113"/>
      <c r="AD5799" s="114"/>
      <c r="AF5799" s="115"/>
    </row>
    <row r="5800" spans="29:32" x14ac:dyDescent="0.25">
      <c r="AC5800" s="113"/>
      <c r="AD5800" s="114"/>
      <c r="AF5800" s="115"/>
    </row>
    <row r="5801" spans="29:32" x14ac:dyDescent="0.25">
      <c r="AC5801" s="113"/>
      <c r="AD5801" s="114"/>
      <c r="AF5801" s="115"/>
    </row>
    <row r="5802" spans="29:32" x14ac:dyDescent="0.25">
      <c r="AC5802" s="113"/>
      <c r="AD5802" s="114"/>
      <c r="AF5802" s="115"/>
    </row>
    <row r="5803" spans="29:32" x14ac:dyDescent="0.25">
      <c r="AC5803" s="113"/>
      <c r="AD5803" s="114"/>
      <c r="AF5803" s="115"/>
    </row>
    <row r="5804" spans="29:32" x14ac:dyDescent="0.25">
      <c r="AC5804" s="113"/>
      <c r="AD5804" s="114"/>
      <c r="AF5804" s="115"/>
    </row>
    <row r="5805" spans="29:32" x14ac:dyDescent="0.25">
      <c r="AC5805" s="113"/>
      <c r="AD5805" s="114"/>
      <c r="AF5805" s="115"/>
    </row>
    <row r="5806" spans="29:32" x14ac:dyDescent="0.25">
      <c r="AC5806" s="113"/>
      <c r="AD5806" s="114"/>
      <c r="AF5806" s="115"/>
    </row>
    <row r="5807" spans="29:32" x14ac:dyDescent="0.25">
      <c r="AC5807" s="113"/>
      <c r="AD5807" s="114"/>
      <c r="AF5807" s="115"/>
    </row>
    <row r="5808" spans="29:32" x14ac:dyDescent="0.25">
      <c r="AC5808" s="113"/>
      <c r="AD5808" s="114"/>
      <c r="AF5808" s="115"/>
    </row>
    <row r="5809" spans="29:32" x14ac:dyDescent="0.25">
      <c r="AC5809" s="113"/>
      <c r="AD5809" s="114"/>
      <c r="AF5809" s="115"/>
    </row>
    <row r="5810" spans="29:32" x14ac:dyDescent="0.25">
      <c r="AC5810" s="113"/>
      <c r="AD5810" s="114"/>
      <c r="AF5810" s="115"/>
    </row>
    <row r="5811" spans="29:32" x14ac:dyDescent="0.25">
      <c r="AC5811" s="113"/>
      <c r="AD5811" s="114"/>
      <c r="AF5811" s="115"/>
    </row>
    <row r="5812" spans="29:32" x14ac:dyDescent="0.25">
      <c r="AC5812" s="113"/>
      <c r="AD5812" s="114"/>
      <c r="AF5812" s="115"/>
    </row>
    <row r="5813" spans="29:32" x14ac:dyDescent="0.25">
      <c r="AC5813" s="113"/>
      <c r="AD5813" s="114"/>
      <c r="AF5813" s="115"/>
    </row>
    <row r="5814" spans="29:32" x14ac:dyDescent="0.25">
      <c r="AC5814" s="113"/>
      <c r="AD5814" s="114"/>
      <c r="AF5814" s="115"/>
    </row>
    <row r="5815" spans="29:32" x14ac:dyDescent="0.25">
      <c r="AC5815" s="113"/>
      <c r="AD5815" s="114"/>
      <c r="AF5815" s="115"/>
    </row>
    <row r="5816" spans="29:32" x14ac:dyDescent="0.25">
      <c r="AC5816" s="113"/>
      <c r="AD5816" s="114"/>
      <c r="AF5816" s="115"/>
    </row>
    <row r="5817" spans="29:32" x14ac:dyDescent="0.25">
      <c r="AC5817" s="113"/>
      <c r="AD5817" s="114"/>
      <c r="AF5817" s="115"/>
    </row>
    <row r="5818" spans="29:32" x14ac:dyDescent="0.25">
      <c r="AC5818" s="113"/>
      <c r="AD5818" s="114"/>
      <c r="AF5818" s="115"/>
    </row>
    <row r="5819" spans="29:32" x14ac:dyDescent="0.25">
      <c r="AC5819" s="113"/>
      <c r="AD5819" s="114"/>
      <c r="AF5819" s="115"/>
    </row>
    <row r="5820" spans="29:32" x14ac:dyDescent="0.25">
      <c r="AC5820" s="113"/>
      <c r="AD5820" s="114"/>
      <c r="AF5820" s="115"/>
    </row>
    <row r="5821" spans="29:32" x14ac:dyDescent="0.25">
      <c r="AC5821" s="113"/>
      <c r="AD5821" s="114"/>
      <c r="AF5821" s="115"/>
    </row>
    <row r="5822" spans="29:32" x14ac:dyDescent="0.25">
      <c r="AC5822" s="113"/>
      <c r="AD5822" s="114"/>
      <c r="AF5822" s="115"/>
    </row>
    <row r="5823" spans="29:32" x14ac:dyDescent="0.25">
      <c r="AC5823" s="113"/>
      <c r="AD5823" s="114"/>
      <c r="AF5823" s="115"/>
    </row>
    <row r="5824" spans="29:32" x14ac:dyDescent="0.25">
      <c r="AC5824" s="113"/>
      <c r="AD5824" s="114"/>
      <c r="AF5824" s="115"/>
    </row>
    <row r="5825" spans="29:32" x14ac:dyDescent="0.25">
      <c r="AC5825" s="113"/>
      <c r="AD5825" s="114"/>
      <c r="AF5825" s="115"/>
    </row>
    <row r="5826" spans="29:32" x14ac:dyDescent="0.25">
      <c r="AC5826" s="113"/>
      <c r="AD5826" s="114"/>
      <c r="AF5826" s="115"/>
    </row>
    <row r="5827" spans="29:32" x14ac:dyDescent="0.25">
      <c r="AC5827" s="113"/>
      <c r="AD5827" s="114"/>
      <c r="AF5827" s="115"/>
    </row>
    <row r="5828" spans="29:32" x14ac:dyDescent="0.25">
      <c r="AC5828" s="113"/>
      <c r="AD5828" s="114"/>
      <c r="AF5828" s="115"/>
    </row>
    <row r="5829" spans="29:32" x14ac:dyDescent="0.25">
      <c r="AC5829" s="113"/>
      <c r="AD5829" s="114"/>
      <c r="AF5829" s="115"/>
    </row>
    <row r="5830" spans="29:32" x14ac:dyDescent="0.25">
      <c r="AC5830" s="113"/>
      <c r="AD5830" s="114"/>
      <c r="AF5830" s="115"/>
    </row>
    <row r="5831" spans="29:32" x14ac:dyDescent="0.25">
      <c r="AC5831" s="113"/>
      <c r="AD5831" s="114"/>
      <c r="AF5831" s="115"/>
    </row>
    <row r="5832" spans="29:32" x14ac:dyDescent="0.25">
      <c r="AC5832" s="113"/>
      <c r="AD5832" s="114"/>
      <c r="AF5832" s="115"/>
    </row>
    <row r="5833" spans="29:32" x14ac:dyDescent="0.25">
      <c r="AC5833" s="113"/>
      <c r="AD5833" s="114"/>
      <c r="AF5833" s="115"/>
    </row>
    <row r="5834" spans="29:32" x14ac:dyDescent="0.25">
      <c r="AC5834" s="113"/>
      <c r="AD5834" s="114"/>
      <c r="AF5834" s="115"/>
    </row>
    <row r="5835" spans="29:32" x14ac:dyDescent="0.25">
      <c r="AC5835" s="113"/>
      <c r="AD5835" s="114"/>
      <c r="AF5835" s="115"/>
    </row>
    <row r="5836" spans="29:32" x14ac:dyDescent="0.25">
      <c r="AC5836" s="113"/>
      <c r="AD5836" s="114"/>
      <c r="AF5836" s="115"/>
    </row>
    <row r="5837" spans="29:32" x14ac:dyDescent="0.25">
      <c r="AC5837" s="113"/>
      <c r="AD5837" s="114"/>
      <c r="AF5837" s="115"/>
    </row>
    <row r="5838" spans="29:32" x14ac:dyDescent="0.25">
      <c r="AC5838" s="113"/>
      <c r="AD5838" s="114"/>
      <c r="AF5838" s="115"/>
    </row>
    <row r="5839" spans="29:32" x14ac:dyDescent="0.25">
      <c r="AC5839" s="113"/>
      <c r="AD5839" s="114"/>
      <c r="AF5839" s="115"/>
    </row>
    <row r="5840" spans="29:32" x14ac:dyDescent="0.25">
      <c r="AC5840" s="113"/>
      <c r="AD5840" s="114"/>
      <c r="AF5840" s="115"/>
    </row>
    <row r="5841" spans="29:32" x14ac:dyDescent="0.25">
      <c r="AC5841" s="113"/>
      <c r="AD5841" s="114"/>
      <c r="AF5841" s="115"/>
    </row>
    <row r="5842" spans="29:32" x14ac:dyDescent="0.25">
      <c r="AC5842" s="113"/>
      <c r="AD5842" s="114"/>
      <c r="AF5842" s="115"/>
    </row>
    <row r="5843" spans="29:32" x14ac:dyDescent="0.25">
      <c r="AC5843" s="113"/>
      <c r="AD5843" s="114"/>
      <c r="AF5843" s="115"/>
    </row>
    <row r="5844" spans="29:32" x14ac:dyDescent="0.25">
      <c r="AC5844" s="113"/>
      <c r="AD5844" s="114"/>
      <c r="AF5844" s="115"/>
    </row>
    <row r="5845" spans="29:32" x14ac:dyDescent="0.25">
      <c r="AC5845" s="113"/>
      <c r="AD5845" s="114"/>
      <c r="AF5845" s="115"/>
    </row>
    <row r="5846" spans="29:32" x14ac:dyDescent="0.25">
      <c r="AC5846" s="113"/>
      <c r="AD5846" s="114"/>
      <c r="AF5846" s="115"/>
    </row>
    <row r="5847" spans="29:32" x14ac:dyDescent="0.25">
      <c r="AC5847" s="113"/>
      <c r="AD5847" s="114"/>
      <c r="AF5847" s="115"/>
    </row>
    <row r="5848" spans="29:32" x14ac:dyDescent="0.25">
      <c r="AC5848" s="113"/>
      <c r="AD5848" s="114"/>
      <c r="AF5848" s="115"/>
    </row>
    <row r="5849" spans="29:32" x14ac:dyDescent="0.25">
      <c r="AC5849" s="113"/>
      <c r="AD5849" s="114"/>
      <c r="AF5849" s="115"/>
    </row>
    <row r="5850" spans="29:32" x14ac:dyDescent="0.25">
      <c r="AC5850" s="113"/>
      <c r="AD5850" s="114"/>
      <c r="AF5850" s="115"/>
    </row>
    <row r="5851" spans="29:32" x14ac:dyDescent="0.25">
      <c r="AC5851" s="113"/>
      <c r="AD5851" s="114"/>
      <c r="AF5851" s="115"/>
    </row>
    <row r="5852" spans="29:32" x14ac:dyDescent="0.25">
      <c r="AC5852" s="113"/>
      <c r="AD5852" s="114"/>
      <c r="AF5852" s="115"/>
    </row>
    <row r="5853" spans="29:32" x14ac:dyDescent="0.25">
      <c r="AC5853" s="113"/>
      <c r="AD5853" s="114"/>
      <c r="AF5853" s="115"/>
    </row>
    <row r="5854" spans="29:32" x14ac:dyDescent="0.25">
      <c r="AC5854" s="113"/>
      <c r="AD5854" s="114"/>
      <c r="AF5854" s="115"/>
    </row>
    <row r="5855" spans="29:32" x14ac:dyDescent="0.25">
      <c r="AC5855" s="113"/>
      <c r="AD5855" s="114"/>
      <c r="AF5855" s="115"/>
    </row>
    <row r="5856" spans="29:32" x14ac:dyDescent="0.25">
      <c r="AC5856" s="113"/>
      <c r="AD5856" s="114"/>
      <c r="AF5856" s="115"/>
    </row>
    <row r="5857" spans="29:32" x14ac:dyDescent="0.25">
      <c r="AC5857" s="113"/>
      <c r="AD5857" s="114"/>
      <c r="AF5857" s="115"/>
    </row>
    <row r="5858" spans="29:32" x14ac:dyDescent="0.25">
      <c r="AC5858" s="113"/>
      <c r="AD5858" s="114"/>
      <c r="AF5858" s="115"/>
    </row>
    <row r="5859" spans="29:32" x14ac:dyDescent="0.25">
      <c r="AC5859" s="113"/>
      <c r="AD5859" s="114"/>
      <c r="AF5859" s="115"/>
    </row>
    <row r="5860" spans="29:32" x14ac:dyDescent="0.25">
      <c r="AC5860" s="113"/>
      <c r="AD5860" s="114"/>
      <c r="AF5860" s="115"/>
    </row>
    <row r="5861" spans="29:32" x14ac:dyDescent="0.25">
      <c r="AC5861" s="113"/>
      <c r="AD5861" s="114"/>
      <c r="AF5861" s="115"/>
    </row>
    <row r="5862" spans="29:32" x14ac:dyDescent="0.25">
      <c r="AC5862" s="113"/>
      <c r="AD5862" s="114"/>
      <c r="AF5862" s="115"/>
    </row>
    <row r="5863" spans="29:32" x14ac:dyDescent="0.25">
      <c r="AC5863" s="113"/>
      <c r="AD5863" s="114"/>
      <c r="AF5863" s="115"/>
    </row>
    <row r="5864" spans="29:32" x14ac:dyDescent="0.25">
      <c r="AC5864" s="113"/>
      <c r="AD5864" s="114"/>
      <c r="AF5864" s="115"/>
    </row>
    <row r="5865" spans="29:32" x14ac:dyDescent="0.25">
      <c r="AC5865" s="113"/>
      <c r="AD5865" s="114"/>
      <c r="AF5865" s="115"/>
    </row>
    <row r="5866" spans="29:32" x14ac:dyDescent="0.25">
      <c r="AC5866" s="113"/>
      <c r="AD5866" s="114"/>
      <c r="AF5866" s="115"/>
    </row>
    <row r="5867" spans="29:32" x14ac:dyDescent="0.25">
      <c r="AC5867" s="113"/>
      <c r="AD5867" s="114"/>
      <c r="AF5867" s="115"/>
    </row>
    <row r="5868" spans="29:32" x14ac:dyDescent="0.25">
      <c r="AC5868" s="113"/>
      <c r="AD5868" s="114"/>
      <c r="AF5868" s="115"/>
    </row>
    <row r="5869" spans="29:32" x14ac:dyDescent="0.25">
      <c r="AC5869" s="113"/>
      <c r="AD5869" s="114"/>
      <c r="AF5869" s="115"/>
    </row>
    <row r="5870" spans="29:32" x14ac:dyDescent="0.25">
      <c r="AC5870" s="113"/>
      <c r="AD5870" s="114"/>
      <c r="AF5870" s="115"/>
    </row>
    <row r="5871" spans="29:32" x14ac:dyDescent="0.25">
      <c r="AC5871" s="113"/>
      <c r="AD5871" s="114"/>
      <c r="AF5871" s="115"/>
    </row>
    <row r="5872" spans="29:32" x14ac:dyDescent="0.25">
      <c r="AC5872" s="113"/>
      <c r="AD5872" s="114"/>
      <c r="AF5872" s="115"/>
    </row>
    <row r="5873" spans="29:32" x14ac:dyDescent="0.25">
      <c r="AC5873" s="113"/>
      <c r="AD5873" s="114"/>
      <c r="AF5873" s="115"/>
    </row>
    <row r="5874" spans="29:32" x14ac:dyDescent="0.25">
      <c r="AC5874" s="113"/>
      <c r="AD5874" s="114"/>
      <c r="AF5874" s="115"/>
    </row>
    <row r="5875" spans="29:32" x14ac:dyDescent="0.25">
      <c r="AC5875" s="113"/>
      <c r="AD5875" s="114"/>
      <c r="AF5875" s="115"/>
    </row>
    <row r="5876" spans="29:32" x14ac:dyDescent="0.25">
      <c r="AC5876" s="113"/>
      <c r="AD5876" s="114"/>
      <c r="AF5876" s="115"/>
    </row>
    <row r="5877" spans="29:32" x14ac:dyDescent="0.25">
      <c r="AC5877" s="113"/>
      <c r="AD5877" s="114"/>
      <c r="AF5877" s="115"/>
    </row>
    <row r="5878" spans="29:32" x14ac:dyDescent="0.25">
      <c r="AC5878" s="113"/>
      <c r="AD5878" s="114"/>
      <c r="AF5878" s="115"/>
    </row>
    <row r="5879" spans="29:32" x14ac:dyDescent="0.25">
      <c r="AC5879" s="113"/>
      <c r="AD5879" s="114"/>
      <c r="AF5879" s="115"/>
    </row>
    <row r="5880" spans="29:32" x14ac:dyDescent="0.25">
      <c r="AC5880" s="113"/>
      <c r="AD5880" s="114"/>
      <c r="AF5880" s="115"/>
    </row>
    <row r="5881" spans="29:32" x14ac:dyDescent="0.25">
      <c r="AC5881" s="113"/>
      <c r="AD5881" s="114"/>
      <c r="AF5881" s="115"/>
    </row>
    <row r="5882" spans="29:32" x14ac:dyDescent="0.25">
      <c r="AC5882" s="113"/>
      <c r="AD5882" s="114"/>
      <c r="AF5882" s="115"/>
    </row>
    <row r="5883" spans="29:32" x14ac:dyDescent="0.25">
      <c r="AC5883" s="113"/>
      <c r="AD5883" s="114"/>
      <c r="AF5883" s="115"/>
    </row>
    <row r="5884" spans="29:32" x14ac:dyDescent="0.25">
      <c r="AC5884" s="113"/>
      <c r="AD5884" s="114"/>
      <c r="AF5884" s="115"/>
    </row>
    <row r="5885" spans="29:32" x14ac:dyDescent="0.25">
      <c r="AC5885" s="113"/>
      <c r="AD5885" s="114"/>
      <c r="AF5885" s="115"/>
    </row>
    <row r="5886" spans="29:32" x14ac:dyDescent="0.25">
      <c r="AC5886" s="113"/>
      <c r="AD5886" s="114"/>
      <c r="AF5886" s="115"/>
    </row>
    <row r="5887" spans="29:32" x14ac:dyDescent="0.25">
      <c r="AC5887" s="113"/>
      <c r="AD5887" s="114"/>
      <c r="AF5887" s="115"/>
    </row>
    <row r="5888" spans="29:32" x14ac:dyDescent="0.25">
      <c r="AC5888" s="113"/>
      <c r="AD5888" s="114"/>
      <c r="AF5888" s="115"/>
    </row>
    <row r="5889" spans="29:32" x14ac:dyDescent="0.25">
      <c r="AC5889" s="113"/>
      <c r="AD5889" s="114"/>
      <c r="AF5889" s="115"/>
    </row>
    <row r="5890" spans="29:32" x14ac:dyDescent="0.25">
      <c r="AC5890" s="113"/>
      <c r="AD5890" s="114"/>
      <c r="AF5890" s="115"/>
    </row>
    <row r="5891" spans="29:32" x14ac:dyDescent="0.25">
      <c r="AC5891" s="113"/>
      <c r="AD5891" s="114"/>
      <c r="AF5891" s="115"/>
    </row>
    <row r="5892" spans="29:32" x14ac:dyDescent="0.25">
      <c r="AC5892" s="113"/>
      <c r="AD5892" s="114"/>
      <c r="AF5892" s="115"/>
    </row>
    <row r="5893" spans="29:32" x14ac:dyDescent="0.25">
      <c r="AC5893" s="113"/>
      <c r="AD5893" s="114"/>
      <c r="AF5893" s="115"/>
    </row>
    <row r="5894" spans="29:32" x14ac:dyDescent="0.25">
      <c r="AC5894" s="113"/>
      <c r="AD5894" s="114"/>
      <c r="AF5894" s="115"/>
    </row>
    <row r="5895" spans="29:32" x14ac:dyDescent="0.25">
      <c r="AC5895" s="113"/>
      <c r="AD5895" s="114"/>
      <c r="AF5895" s="115"/>
    </row>
    <row r="5896" spans="29:32" x14ac:dyDescent="0.25">
      <c r="AC5896" s="113"/>
      <c r="AD5896" s="114"/>
      <c r="AF5896" s="115"/>
    </row>
    <row r="5897" spans="29:32" x14ac:dyDescent="0.25">
      <c r="AC5897" s="113"/>
      <c r="AD5897" s="114"/>
      <c r="AF5897" s="115"/>
    </row>
    <row r="5898" spans="29:32" x14ac:dyDescent="0.25">
      <c r="AC5898" s="113"/>
      <c r="AD5898" s="114"/>
      <c r="AF5898" s="115"/>
    </row>
    <row r="5899" spans="29:32" x14ac:dyDescent="0.25">
      <c r="AC5899" s="113"/>
      <c r="AD5899" s="114"/>
      <c r="AF5899" s="115"/>
    </row>
    <row r="5900" spans="29:32" x14ac:dyDescent="0.25">
      <c r="AC5900" s="113"/>
      <c r="AD5900" s="114"/>
      <c r="AF5900" s="115"/>
    </row>
    <row r="5901" spans="29:32" x14ac:dyDescent="0.25">
      <c r="AC5901" s="113"/>
      <c r="AD5901" s="114"/>
      <c r="AF5901" s="115"/>
    </row>
    <row r="5902" spans="29:32" x14ac:dyDescent="0.25">
      <c r="AC5902" s="113"/>
      <c r="AD5902" s="114"/>
      <c r="AF5902" s="115"/>
    </row>
    <row r="5903" spans="29:32" x14ac:dyDescent="0.25">
      <c r="AC5903" s="113"/>
      <c r="AD5903" s="114"/>
      <c r="AF5903" s="115"/>
    </row>
    <row r="5904" spans="29:32" x14ac:dyDescent="0.25">
      <c r="AC5904" s="113"/>
      <c r="AD5904" s="114"/>
      <c r="AF5904" s="115"/>
    </row>
    <row r="5905" spans="29:32" x14ac:dyDescent="0.25">
      <c r="AC5905" s="113"/>
      <c r="AD5905" s="114"/>
      <c r="AF5905" s="115"/>
    </row>
    <row r="5906" spans="29:32" x14ac:dyDescent="0.25">
      <c r="AC5906" s="113"/>
      <c r="AD5906" s="114"/>
      <c r="AF5906" s="115"/>
    </row>
    <row r="5907" spans="29:32" x14ac:dyDescent="0.25">
      <c r="AC5907" s="113"/>
      <c r="AD5907" s="114"/>
      <c r="AF5907" s="115"/>
    </row>
    <row r="5908" spans="29:32" x14ac:dyDescent="0.25">
      <c r="AC5908" s="113"/>
      <c r="AD5908" s="114"/>
      <c r="AF5908" s="115"/>
    </row>
    <row r="5909" spans="29:32" x14ac:dyDescent="0.25">
      <c r="AC5909" s="113"/>
      <c r="AD5909" s="114"/>
      <c r="AF5909" s="115"/>
    </row>
    <row r="5910" spans="29:32" x14ac:dyDescent="0.25">
      <c r="AC5910" s="113"/>
      <c r="AD5910" s="114"/>
      <c r="AF5910" s="115"/>
    </row>
    <row r="5911" spans="29:32" x14ac:dyDescent="0.25">
      <c r="AC5911" s="113"/>
      <c r="AD5911" s="114"/>
      <c r="AF5911" s="115"/>
    </row>
    <row r="5912" spans="29:32" x14ac:dyDescent="0.25">
      <c r="AC5912" s="113"/>
      <c r="AD5912" s="114"/>
      <c r="AF5912" s="115"/>
    </row>
    <row r="5913" spans="29:32" x14ac:dyDescent="0.25">
      <c r="AC5913" s="113"/>
      <c r="AD5913" s="114"/>
      <c r="AF5913" s="115"/>
    </row>
    <row r="5914" spans="29:32" x14ac:dyDescent="0.25">
      <c r="AC5914" s="113"/>
      <c r="AD5914" s="114"/>
      <c r="AF5914" s="115"/>
    </row>
    <row r="5915" spans="29:32" x14ac:dyDescent="0.25">
      <c r="AC5915" s="113"/>
      <c r="AD5915" s="114"/>
      <c r="AF5915" s="115"/>
    </row>
    <row r="5916" spans="29:32" x14ac:dyDescent="0.25">
      <c r="AC5916" s="113"/>
      <c r="AD5916" s="114"/>
      <c r="AF5916" s="115"/>
    </row>
    <row r="5917" spans="29:32" x14ac:dyDescent="0.25">
      <c r="AC5917" s="113"/>
      <c r="AD5917" s="114"/>
      <c r="AF5917" s="115"/>
    </row>
    <row r="5918" spans="29:32" x14ac:dyDescent="0.25">
      <c r="AC5918" s="113"/>
      <c r="AD5918" s="114"/>
      <c r="AF5918" s="115"/>
    </row>
    <row r="5919" spans="29:32" x14ac:dyDescent="0.25">
      <c r="AC5919" s="113"/>
      <c r="AD5919" s="114"/>
      <c r="AF5919" s="115"/>
    </row>
    <row r="5920" spans="29:32" x14ac:dyDescent="0.25">
      <c r="AC5920" s="113"/>
      <c r="AD5920" s="114"/>
      <c r="AF5920" s="115"/>
    </row>
    <row r="5921" spans="29:32" x14ac:dyDescent="0.25">
      <c r="AC5921" s="113"/>
      <c r="AD5921" s="114"/>
      <c r="AF5921" s="115"/>
    </row>
    <row r="5922" spans="29:32" x14ac:dyDescent="0.25">
      <c r="AC5922" s="113"/>
      <c r="AD5922" s="114"/>
      <c r="AF5922" s="115"/>
    </row>
    <row r="5923" spans="29:32" x14ac:dyDescent="0.25">
      <c r="AC5923" s="113"/>
      <c r="AD5923" s="114"/>
      <c r="AF5923" s="115"/>
    </row>
    <row r="5924" spans="29:32" x14ac:dyDescent="0.25">
      <c r="AC5924" s="113"/>
      <c r="AD5924" s="114"/>
      <c r="AF5924" s="115"/>
    </row>
    <row r="5925" spans="29:32" x14ac:dyDescent="0.25">
      <c r="AC5925" s="113"/>
      <c r="AD5925" s="114"/>
      <c r="AF5925" s="115"/>
    </row>
    <row r="5926" spans="29:32" x14ac:dyDescent="0.25">
      <c r="AC5926" s="113"/>
      <c r="AD5926" s="114"/>
      <c r="AF5926" s="115"/>
    </row>
    <row r="5927" spans="29:32" x14ac:dyDescent="0.25">
      <c r="AC5927" s="113"/>
      <c r="AD5927" s="114"/>
      <c r="AF5927" s="115"/>
    </row>
    <row r="5928" spans="29:32" x14ac:dyDescent="0.25">
      <c r="AC5928" s="113"/>
      <c r="AD5928" s="114"/>
      <c r="AF5928" s="115"/>
    </row>
    <row r="5929" spans="29:32" x14ac:dyDescent="0.25">
      <c r="AC5929" s="113"/>
      <c r="AD5929" s="114"/>
      <c r="AF5929" s="115"/>
    </row>
    <row r="5930" spans="29:32" x14ac:dyDescent="0.25">
      <c r="AC5930" s="113"/>
      <c r="AD5930" s="114"/>
      <c r="AF5930" s="115"/>
    </row>
    <row r="5931" spans="29:32" x14ac:dyDescent="0.25">
      <c r="AC5931" s="113"/>
      <c r="AD5931" s="114"/>
      <c r="AF5931" s="115"/>
    </row>
    <row r="5932" spans="29:32" x14ac:dyDescent="0.25">
      <c r="AC5932" s="113"/>
      <c r="AD5932" s="114"/>
      <c r="AF5932" s="115"/>
    </row>
    <row r="5933" spans="29:32" x14ac:dyDescent="0.25">
      <c r="AC5933" s="113"/>
      <c r="AD5933" s="114"/>
      <c r="AF5933" s="115"/>
    </row>
    <row r="5934" spans="29:32" x14ac:dyDescent="0.25">
      <c r="AC5934" s="113"/>
      <c r="AD5934" s="114"/>
      <c r="AF5934" s="115"/>
    </row>
    <row r="5935" spans="29:32" x14ac:dyDescent="0.25">
      <c r="AC5935" s="113"/>
      <c r="AD5935" s="114"/>
      <c r="AF5935" s="115"/>
    </row>
    <row r="5936" spans="29:32" x14ac:dyDescent="0.25">
      <c r="AC5936" s="113"/>
      <c r="AD5936" s="114"/>
      <c r="AF5936" s="115"/>
    </row>
    <row r="5937" spans="29:32" x14ac:dyDescent="0.25">
      <c r="AC5937" s="113"/>
      <c r="AD5937" s="114"/>
      <c r="AF5937" s="115"/>
    </row>
    <row r="5938" spans="29:32" x14ac:dyDescent="0.25">
      <c r="AC5938" s="113"/>
      <c r="AD5938" s="114"/>
      <c r="AF5938" s="115"/>
    </row>
    <row r="5939" spans="29:32" x14ac:dyDescent="0.25">
      <c r="AC5939" s="113"/>
      <c r="AD5939" s="114"/>
      <c r="AF5939" s="115"/>
    </row>
    <row r="5940" spans="29:32" x14ac:dyDescent="0.25">
      <c r="AC5940" s="113"/>
      <c r="AD5940" s="114"/>
      <c r="AF5940" s="115"/>
    </row>
    <row r="5941" spans="29:32" x14ac:dyDescent="0.25">
      <c r="AC5941" s="113"/>
      <c r="AD5941" s="114"/>
      <c r="AF5941" s="115"/>
    </row>
    <row r="5942" spans="29:32" x14ac:dyDescent="0.25">
      <c r="AC5942" s="113"/>
      <c r="AD5942" s="114"/>
      <c r="AF5942" s="115"/>
    </row>
    <row r="5943" spans="29:32" x14ac:dyDescent="0.25">
      <c r="AC5943" s="113"/>
      <c r="AD5943" s="114"/>
      <c r="AF5943" s="115"/>
    </row>
    <row r="5944" spans="29:32" x14ac:dyDescent="0.25">
      <c r="AC5944" s="113"/>
      <c r="AD5944" s="114"/>
      <c r="AF5944" s="115"/>
    </row>
    <row r="5945" spans="29:32" x14ac:dyDescent="0.25">
      <c r="AC5945" s="113"/>
      <c r="AD5945" s="114"/>
      <c r="AF5945" s="115"/>
    </row>
    <row r="5946" spans="29:32" x14ac:dyDescent="0.25">
      <c r="AC5946" s="113"/>
      <c r="AD5946" s="114"/>
      <c r="AF5946" s="115"/>
    </row>
    <row r="5947" spans="29:32" x14ac:dyDescent="0.25">
      <c r="AC5947" s="113"/>
      <c r="AD5947" s="114"/>
      <c r="AF5947" s="115"/>
    </row>
    <row r="5948" spans="29:32" x14ac:dyDescent="0.25">
      <c r="AC5948" s="113"/>
      <c r="AD5948" s="114"/>
      <c r="AF5948" s="115"/>
    </row>
    <row r="5949" spans="29:32" x14ac:dyDescent="0.25">
      <c r="AC5949" s="113"/>
      <c r="AD5949" s="114"/>
      <c r="AF5949" s="115"/>
    </row>
    <row r="5950" spans="29:32" x14ac:dyDescent="0.25">
      <c r="AC5950" s="113"/>
      <c r="AD5950" s="114"/>
      <c r="AF5950" s="115"/>
    </row>
    <row r="5951" spans="29:32" x14ac:dyDescent="0.25">
      <c r="AC5951" s="113"/>
      <c r="AD5951" s="114"/>
      <c r="AF5951" s="115"/>
    </row>
    <row r="5952" spans="29:32" x14ac:dyDescent="0.25">
      <c r="AC5952" s="113"/>
      <c r="AD5952" s="114"/>
      <c r="AF5952" s="115"/>
    </row>
    <row r="5953" spans="29:32" x14ac:dyDescent="0.25">
      <c r="AC5953" s="113"/>
      <c r="AD5953" s="114"/>
      <c r="AF5953" s="115"/>
    </row>
    <row r="5954" spans="29:32" x14ac:dyDescent="0.25">
      <c r="AC5954" s="113"/>
      <c r="AD5954" s="114"/>
      <c r="AF5954" s="115"/>
    </row>
    <row r="5955" spans="29:32" x14ac:dyDescent="0.25">
      <c r="AC5955" s="113"/>
      <c r="AD5955" s="114"/>
      <c r="AF5955" s="115"/>
    </row>
    <row r="5956" spans="29:32" x14ac:dyDescent="0.25">
      <c r="AC5956" s="113"/>
      <c r="AD5956" s="114"/>
      <c r="AF5956" s="115"/>
    </row>
    <row r="5957" spans="29:32" x14ac:dyDescent="0.25">
      <c r="AC5957" s="113"/>
      <c r="AD5957" s="114"/>
      <c r="AF5957" s="115"/>
    </row>
    <row r="5958" spans="29:32" x14ac:dyDescent="0.25">
      <c r="AC5958" s="113"/>
      <c r="AD5958" s="114"/>
      <c r="AF5958" s="115"/>
    </row>
    <row r="5959" spans="29:32" x14ac:dyDescent="0.25">
      <c r="AC5959" s="113"/>
      <c r="AD5959" s="114"/>
      <c r="AF5959" s="115"/>
    </row>
    <row r="5960" spans="29:32" x14ac:dyDescent="0.25">
      <c r="AC5960" s="113"/>
      <c r="AD5960" s="114"/>
      <c r="AF5960" s="115"/>
    </row>
    <row r="5961" spans="29:32" x14ac:dyDescent="0.25">
      <c r="AC5961" s="113"/>
      <c r="AD5961" s="114"/>
      <c r="AF5961" s="115"/>
    </row>
    <row r="5962" spans="29:32" x14ac:dyDescent="0.25">
      <c r="AC5962" s="113"/>
      <c r="AD5962" s="114"/>
      <c r="AF5962" s="115"/>
    </row>
    <row r="5963" spans="29:32" x14ac:dyDescent="0.25">
      <c r="AC5963" s="113"/>
      <c r="AD5963" s="114"/>
      <c r="AF5963" s="115"/>
    </row>
    <row r="5964" spans="29:32" x14ac:dyDescent="0.25">
      <c r="AC5964" s="113"/>
      <c r="AD5964" s="114"/>
      <c r="AF5964" s="115"/>
    </row>
    <row r="5965" spans="29:32" x14ac:dyDescent="0.25">
      <c r="AC5965" s="113"/>
      <c r="AD5965" s="114"/>
      <c r="AF5965" s="115"/>
    </row>
    <row r="5966" spans="29:32" x14ac:dyDescent="0.25">
      <c r="AC5966" s="113"/>
      <c r="AD5966" s="114"/>
      <c r="AF5966" s="115"/>
    </row>
    <row r="5967" spans="29:32" x14ac:dyDescent="0.25">
      <c r="AC5967" s="113"/>
      <c r="AD5967" s="114"/>
      <c r="AF5967" s="115"/>
    </row>
    <row r="5968" spans="29:32" x14ac:dyDescent="0.25">
      <c r="AC5968" s="113"/>
      <c r="AD5968" s="114"/>
      <c r="AF5968" s="115"/>
    </row>
    <row r="5969" spans="29:32" x14ac:dyDescent="0.25">
      <c r="AC5969" s="113"/>
      <c r="AD5969" s="114"/>
      <c r="AF5969" s="115"/>
    </row>
    <row r="5970" spans="29:32" x14ac:dyDescent="0.25">
      <c r="AC5970" s="113"/>
      <c r="AD5970" s="114"/>
      <c r="AF5970" s="115"/>
    </row>
    <row r="5971" spans="29:32" x14ac:dyDescent="0.25">
      <c r="AC5971" s="113"/>
      <c r="AD5971" s="114"/>
      <c r="AF5971" s="115"/>
    </row>
    <row r="5972" spans="29:32" x14ac:dyDescent="0.25">
      <c r="AC5972" s="113"/>
      <c r="AD5972" s="114"/>
      <c r="AF5972" s="115"/>
    </row>
    <row r="5973" spans="29:32" x14ac:dyDescent="0.25">
      <c r="AC5973" s="113"/>
      <c r="AD5973" s="114"/>
      <c r="AF5973" s="115"/>
    </row>
    <row r="5974" spans="29:32" x14ac:dyDescent="0.25">
      <c r="AC5974" s="113"/>
      <c r="AD5974" s="114"/>
      <c r="AF5974" s="115"/>
    </row>
    <row r="5975" spans="29:32" x14ac:dyDescent="0.25">
      <c r="AC5975" s="113"/>
      <c r="AD5975" s="114"/>
      <c r="AF5975" s="115"/>
    </row>
    <row r="5976" spans="29:32" x14ac:dyDescent="0.25">
      <c r="AC5976" s="113"/>
      <c r="AD5976" s="114"/>
      <c r="AF5976" s="115"/>
    </row>
    <row r="5977" spans="29:32" x14ac:dyDescent="0.25">
      <c r="AC5977" s="113"/>
      <c r="AD5977" s="114"/>
      <c r="AF5977" s="115"/>
    </row>
    <row r="5978" spans="29:32" x14ac:dyDescent="0.25">
      <c r="AC5978" s="113"/>
      <c r="AD5978" s="114"/>
      <c r="AF5978" s="115"/>
    </row>
    <row r="5979" spans="29:32" x14ac:dyDescent="0.25">
      <c r="AC5979" s="113"/>
      <c r="AD5979" s="114"/>
      <c r="AF5979" s="115"/>
    </row>
    <row r="5980" spans="29:32" x14ac:dyDescent="0.25">
      <c r="AC5980" s="113"/>
      <c r="AD5980" s="114"/>
      <c r="AF5980" s="115"/>
    </row>
    <row r="5981" spans="29:32" x14ac:dyDescent="0.25">
      <c r="AC5981" s="113"/>
      <c r="AD5981" s="114"/>
      <c r="AF5981" s="115"/>
    </row>
    <row r="5982" spans="29:32" x14ac:dyDescent="0.25">
      <c r="AC5982" s="113"/>
      <c r="AD5982" s="114"/>
      <c r="AF5982" s="115"/>
    </row>
    <row r="5983" spans="29:32" x14ac:dyDescent="0.25">
      <c r="AC5983" s="113"/>
      <c r="AD5983" s="114"/>
      <c r="AF5983" s="115"/>
    </row>
    <row r="5984" spans="29:32" x14ac:dyDescent="0.25">
      <c r="AC5984" s="113"/>
      <c r="AD5984" s="114"/>
      <c r="AF5984" s="115"/>
    </row>
    <row r="5985" spans="29:32" x14ac:dyDescent="0.25">
      <c r="AC5985" s="113"/>
      <c r="AD5985" s="114"/>
      <c r="AF5985" s="115"/>
    </row>
    <row r="5986" spans="29:32" x14ac:dyDescent="0.25">
      <c r="AC5986" s="113"/>
      <c r="AD5986" s="114"/>
      <c r="AF5986" s="115"/>
    </row>
    <row r="5987" spans="29:32" x14ac:dyDescent="0.25">
      <c r="AC5987" s="113"/>
      <c r="AD5987" s="114"/>
      <c r="AF5987" s="115"/>
    </row>
    <row r="5988" spans="29:32" x14ac:dyDescent="0.25">
      <c r="AC5988" s="113"/>
      <c r="AD5988" s="114"/>
      <c r="AF5988" s="115"/>
    </row>
    <row r="5989" spans="29:32" x14ac:dyDescent="0.25">
      <c r="AC5989" s="113"/>
      <c r="AD5989" s="114"/>
      <c r="AF5989" s="115"/>
    </row>
    <row r="5990" spans="29:32" x14ac:dyDescent="0.25">
      <c r="AC5990" s="113"/>
      <c r="AD5990" s="114"/>
      <c r="AF5990" s="115"/>
    </row>
    <row r="5991" spans="29:32" x14ac:dyDescent="0.25">
      <c r="AC5991" s="113"/>
      <c r="AD5991" s="114"/>
      <c r="AF5991" s="115"/>
    </row>
    <row r="5992" spans="29:32" x14ac:dyDescent="0.25">
      <c r="AC5992" s="113"/>
      <c r="AD5992" s="114"/>
      <c r="AF5992" s="115"/>
    </row>
    <row r="5993" spans="29:32" x14ac:dyDescent="0.25">
      <c r="AC5993" s="113"/>
      <c r="AD5993" s="114"/>
      <c r="AF5993" s="115"/>
    </row>
    <row r="5994" spans="29:32" x14ac:dyDescent="0.25">
      <c r="AC5994" s="113"/>
      <c r="AD5994" s="114"/>
      <c r="AF5994" s="115"/>
    </row>
    <row r="5995" spans="29:32" x14ac:dyDescent="0.25">
      <c r="AC5995" s="113"/>
      <c r="AD5995" s="114"/>
      <c r="AF5995" s="115"/>
    </row>
    <row r="5996" spans="29:32" x14ac:dyDescent="0.25">
      <c r="AC5996" s="113"/>
      <c r="AD5996" s="114"/>
      <c r="AF5996" s="115"/>
    </row>
    <row r="5997" spans="29:32" x14ac:dyDescent="0.25">
      <c r="AC5997" s="113"/>
      <c r="AD5997" s="114"/>
      <c r="AF5997" s="115"/>
    </row>
    <row r="5998" spans="29:32" x14ac:dyDescent="0.25">
      <c r="AC5998" s="113"/>
      <c r="AD5998" s="114"/>
      <c r="AF5998" s="115"/>
    </row>
    <row r="5999" spans="29:32" x14ac:dyDescent="0.25">
      <c r="AC5999" s="113"/>
      <c r="AD5999" s="114"/>
      <c r="AF5999" s="115"/>
    </row>
    <row r="6000" spans="29:32" x14ac:dyDescent="0.25">
      <c r="AC6000" s="113"/>
      <c r="AD6000" s="114"/>
      <c r="AF6000" s="115"/>
    </row>
    <row r="6001" spans="29:32" x14ac:dyDescent="0.25">
      <c r="AC6001" s="113"/>
      <c r="AD6001" s="114"/>
      <c r="AF6001" s="115"/>
    </row>
    <row r="6002" spans="29:32" x14ac:dyDescent="0.25">
      <c r="AC6002" s="113"/>
      <c r="AD6002" s="114"/>
      <c r="AF6002" s="115"/>
    </row>
    <row r="6003" spans="29:32" x14ac:dyDescent="0.25">
      <c r="AC6003" s="113"/>
      <c r="AD6003" s="114"/>
      <c r="AF6003" s="115"/>
    </row>
    <row r="6004" spans="29:32" x14ac:dyDescent="0.25">
      <c r="AC6004" s="113"/>
      <c r="AD6004" s="114"/>
      <c r="AF6004" s="115"/>
    </row>
    <row r="6005" spans="29:32" x14ac:dyDescent="0.25">
      <c r="AC6005" s="113"/>
      <c r="AD6005" s="114"/>
      <c r="AF6005" s="115"/>
    </row>
    <row r="6006" spans="29:32" x14ac:dyDescent="0.25">
      <c r="AC6006" s="113"/>
      <c r="AD6006" s="114"/>
      <c r="AF6006" s="115"/>
    </row>
    <row r="6007" spans="29:32" x14ac:dyDescent="0.25">
      <c r="AC6007" s="113"/>
      <c r="AD6007" s="114"/>
      <c r="AF6007" s="115"/>
    </row>
    <row r="6008" spans="29:32" x14ac:dyDescent="0.25">
      <c r="AC6008" s="113"/>
      <c r="AD6008" s="114"/>
      <c r="AF6008" s="115"/>
    </row>
    <row r="6009" spans="29:32" x14ac:dyDescent="0.25">
      <c r="AC6009" s="113"/>
      <c r="AD6009" s="114"/>
      <c r="AF6009" s="115"/>
    </row>
    <row r="6010" spans="29:32" x14ac:dyDescent="0.25">
      <c r="AC6010" s="113"/>
      <c r="AD6010" s="114"/>
      <c r="AF6010" s="115"/>
    </row>
    <row r="6011" spans="29:32" x14ac:dyDescent="0.25">
      <c r="AC6011" s="113"/>
      <c r="AD6011" s="114"/>
      <c r="AF6011" s="115"/>
    </row>
    <row r="6012" spans="29:32" x14ac:dyDescent="0.25">
      <c r="AC6012" s="113"/>
      <c r="AD6012" s="114"/>
      <c r="AF6012" s="115"/>
    </row>
    <row r="6013" spans="29:32" x14ac:dyDescent="0.25">
      <c r="AC6013" s="113"/>
      <c r="AD6013" s="114"/>
      <c r="AF6013" s="115"/>
    </row>
    <row r="6014" spans="29:32" x14ac:dyDescent="0.25">
      <c r="AC6014" s="113"/>
      <c r="AD6014" s="114"/>
      <c r="AF6014" s="115"/>
    </row>
    <row r="6015" spans="29:32" x14ac:dyDescent="0.25">
      <c r="AC6015" s="113"/>
      <c r="AD6015" s="114"/>
      <c r="AF6015" s="115"/>
    </row>
    <row r="6016" spans="29:32" x14ac:dyDescent="0.25">
      <c r="AC6016" s="113"/>
      <c r="AD6016" s="114"/>
      <c r="AF6016" s="115"/>
    </row>
    <row r="6017" spans="29:32" x14ac:dyDescent="0.25">
      <c r="AC6017" s="113"/>
      <c r="AD6017" s="114"/>
      <c r="AF6017" s="115"/>
    </row>
    <row r="6018" spans="29:32" x14ac:dyDescent="0.25">
      <c r="AC6018" s="113"/>
      <c r="AD6018" s="114"/>
      <c r="AF6018" s="115"/>
    </row>
    <row r="6019" spans="29:32" x14ac:dyDescent="0.25">
      <c r="AC6019" s="113"/>
      <c r="AD6019" s="114"/>
      <c r="AF6019" s="115"/>
    </row>
    <row r="6020" spans="29:32" x14ac:dyDescent="0.25">
      <c r="AC6020" s="113"/>
      <c r="AD6020" s="114"/>
      <c r="AF6020" s="115"/>
    </row>
    <row r="6021" spans="29:32" x14ac:dyDescent="0.25">
      <c r="AC6021" s="113"/>
      <c r="AD6021" s="114"/>
      <c r="AF6021" s="115"/>
    </row>
    <row r="6022" spans="29:32" x14ac:dyDescent="0.25">
      <c r="AC6022" s="113"/>
      <c r="AD6022" s="114"/>
      <c r="AF6022" s="115"/>
    </row>
    <row r="6023" spans="29:32" x14ac:dyDescent="0.25">
      <c r="AC6023" s="113"/>
      <c r="AD6023" s="114"/>
      <c r="AF6023" s="115"/>
    </row>
    <row r="6024" spans="29:32" x14ac:dyDescent="0.25">
      <c r="AC6024" s="113"/>
      <c r="AD6024" s="114"/>
      <c r="AF6024" s="115"/>
    </row>
    <row r="6025" spans="29:32" x14ac:dyDescent="0.25">
      <c r="AC6025" s="113"/>
      <c r="AD6025" s="114"/>
      <c r="AF6025" s="115"/>
    </row>
    <row r="6026" spans="29:32" x14ac:dyDescent="0.25">
      <c r="AC6026" s="113"/>
      <c r="AD6026" s="114"/>
      <c r="AF6026" s="115"/>
    </row>
    <row r="6027" spans="29:32" x14ac:dyDescent="0.25">
      <c r="AC6027" s="113"/>
      <c r="AD6027" s="114"/>
      <c r="AF6027" s="115"/>
    </row>
    <row r="6028" spans="29:32" x14ac:dyDescent="0.25">
      <c r="AC6028" s="113"/>
      <c r="AD6028" s="114"/>
      <c r="AF6028" s="115"/>
    </row>
    <row r="6029" spans="29:32" x14ac:dyDescent="0.25">
      <c r="AC6029" s="113"/>
      <c r="AD6029" s="114"/>
      <c r="AF6029" s="115"/>
    </row>
    <row r="6030" spans="29:32" x14ac:dyDescent="0.25">
      <c r="AC6030" s="113"/>
      <c r="AD6030" s="114"/>
      <c r="AF6030" s="115"/>
    </row>
    <row r="6031" spans="29:32" x14ac:dyDescent="0.25">
      <c r="AC6031" s="113"/>
      <c r="AD6031" s="114"/>
      <c r="AF6031" s="115"/>
    </row>
    <row r="6032" spans="29:32" x14ac:dyDescent="0.25">
      <c r="AC6032" s="113"/>
      <c r="AD6032" s="114"/>
      <c r="AF6032" s="115"/>
    </row>
    <row r="6033" spans="29:32" x14ac:dyDescent="0.25">
      <c r="AC6033" s="113"/>
      <c r="AD6033" s="114"/>
      <c r="AF6033" s="115"/>
    </row>
    <row r="6034" spans="29:32" x14ac:dyDescent="0.25">
      <c r="AC6034" s="113"/>
      <c r="AD6034" s="114"/>
      <c r="AF6034" s="115"/>
    </row>
    <row r="6035" spans="29:32" x14ac:dyDescent="0.25">
      <c r="AC6035" s="113"/>
      <c r="AD6035" s="114"/>
      <c r="AF6035" s="115"/>
    </row>
    <row r="6036" spans="29:32" x14ac:dyDescent="0.25">
      <c r="AC6036" s="113"/>
      <c r="AD6036" s="114"/>
      <c r="AF6036" s="115"/>
    </row>
    <row r="6037" spans="29:32" x14ac:dyDescent="0.25">
      <c r="AC6037" s="113"/>
      <c r="AD6037" s="114"/>
      <c r="AF6037" s="115"/>
    </row>
    <row r="6038" spans="29:32" x14ac:dyDescent="0.25">
      <c r="AC6038" s="113"/>
      <c r="AD6038" s="114"/>
      <c r="AF6038" s="115"/>
    </row>
    <row r="6039" spans="29:32" x14ac:dyDescent="0.25">
      <c r="AC6039" s="113"/>
      <c r="AD6039" s="114"/>
      <c r="AF6039" s="115"/>
    </row>
    <row r="6040" spans="29:32" x14ac:dyDescent="0.25">
      <c r="AC6040" s="113"/>
      <c r="AD6040" s="114"/>
      <c r="AF6040" s="115"/>
    </row>
    <row r="6041" spans="29:32" x14ac:dyDescent="0.25">
      <c r="AC6041" s="113"/>
      <c r="AD6041" s="114"/>
      <c r="AF6041" s="115"/>
    </row>
    <row r="6042" spans="29:32" x14ac:dyDescent="0.25">
      <c r="AC6042" s="113"/>
      <c r="AD6042" s="114"/>
      <c r="AF6042" s="115"/>
    </row>
    <row r="6043" spans="29:32" x14ac:dyDescent="0.25">
      <c r="AC6043" s="113"/>
      <c r="AD6043" s="114"/>
      <c r="AF6043" s="115"/>
    </row>
    <row r="6044" spans="29:32" x14ac:dyDescent="0.25">
      <c r="AC6044" s="113"/>
      <c r="AD6044" s="114"/>
      <c r="AF6044" s="115"/>
    </row>
    <row r="6045" spans="29:32" x14ac:dyDescent="0.25">
      <c r="AC6045" s="113"/>
      <c r="AD6045" s="114"/>
      <c r="AF6045" s="115"/>
    </row>
    <row r="6046" spans="29:32" x14ac:dyDescent="0.25">
      <c r="AC6046" s="113"/>
      <c r="AD6046" s="114"/>
      <c r="AF6046" s="115"/>
    </row>
    <row r="6047" spans="29:32" x14ac:dyDescent="0.25">
      <c r="AC6047" s="113"/>
      <c r="AD6047" s="114"/>
      <c r="AF6047" s="115"/>
    </row>
    <row r="6048" spans="29:32" x14ac:dyDescent="0.25">
      <c r="AC6048" s="113"/>
      <c r="AD6048" s="114"/>
      <c r="AF6048" s="115"/>
    </row>
    <row r="6049" spans="29:32" x14ac:dyDescent="0.25">
      <c r="AC6049" s="113"/>
      <c r="AD6049" s="114"/>
      <c r="AF6049" s="115"/>
    </row>
    <row r="6050" spans="29:32" x14ac:dyDescent="0.25">
      <c r="AC6050" s="113"/>
      <c r="AD6050" s="114"/>
      <c r="AF6050" s="115"/>
    </row>
    <row r="6051" spans="29:32" x14ac:dyDescent="0.25">
      <c r="AC6051" s="113"/>
      <c r="AD6051" s="114"/>
      <c r="AF6051" s="115"/>
    </row>
    <row r="6052" spans="29:32" x14ac:dyDescent="0.25">
      <c r="AC6052" s="113"/>
      <c r="AD6052" s="114"/>
      <c r="AF6052" s="115"/>
    </row>
    <row r="6053" spans="29:32" x14ac:dyDescent="0.25">
      <c r="AC6053" s="113"/>
      <c r="AD6053" s="114"/>
      <c r="AF6053" s="115"/>
    </row>
    <row r="6054" spans="29:32" x14ac:dyDescent="0.25">
      <c r="AC6054" s="113"/>
      <c r="AD6054" s="114"/>
      <c r="AF6054" s="115"/>
    </row>
    <row r="6055" spans="29:32" x14ac:dyDescent="0.25">
      <c r="AC6055" s="113"/>
      <c r="AD6055" s="114"/>
      <c r="AF6055" s="115"/>
    </row>
    <row r="6056" spans="29:32" x14ac:dyDescent="0.25">
      <c r="AC6056" s="113"/>
      <c r="AD6056" s="114"/>
      <c r="AF6056" s="115"/>
    </row>
    <row r="6057" spans="29:32" x14ac:dyDescent="0.25">
      <c r="AC6057" s="113"/>
      <c r="AD6057" s="114"/>
      <c r="AF6057" s="115"/>
    </row>
    <row r="6058" spans="29:32" x14ac:dyDescent="0.25">
      <c r="AC6058" s="113"/>
      <c r="AD6058" s="114"/>
      <c r="AF6058" s="115"/>
    </row>
    <row r="6059" spans="29:32" x14ac:dyDescent="0.25">
      <c r="AC6059" s="113"/>
      <c r="AD6059" s="114"/>
      <c r="AF6059" s="115"/>
    </row>
    <row r="6060" spans="29:32" x14ac:dyDescent="0.25">
      <c r="AC6060" s="113"/>
      <c r="AD6060" s="114"/>
      <c r="AF6060" s="115"/>
    </row>
    <row r="6061" spans="29:32" x14ac:dyDescent="0.25">
      <c r="AC6061" s="113"/>
      <c r="AD6061" s="114"/>
      <c r="AF6061" s="115"/>
    </row>
    <row r="6062" spans="29:32" x14ac:dyDescent="0.25">
      <c r="AC6062" s="113"/>
      <c r="AD6062" s="114"/>
      <c r="AF6062" s="115"/>
    </row>
    <row r="6063" spans="29:32" x14ac:dyDescent="0.25">
      <c r="AC6063" s="113"/>
      <c r="AD6063" s="114"/>
      <c r="AF6063" s="115"/>
    </row>
    <row r="6064" spans="29:32" x14ac:dyDescent="0.25">
      <c r="AC6064" s="113"/>
      <c r="AD6064" s="114"/>
      <c r="AF6064" s="115"/>
    </row>
    <row r="6065" spans="29:32" x14ac:dyDescent="0.25">
      <c r="AC6065" s="113"/>
      <c r="AD6065" s="114"/>
      <c r="AF6065" s="115"/>
    </row>
    <row r="6066" spans="29:32" x14ac:dyDescent="0.25">
      <c r="AC6066" s="113"/>
      <c r="AD6066" s="114"/>
      <c r="AF6066" s="115"/>
    </row>
    <row r="6067" spans="29:32" x14ac:dyDescent="0.25">
      <c r="AC6067" s="113"/>
      <c r="AD6067" s="114"/>
      <c r="AF6067" s="115"/>
    </row>
    <row r="6068" spans="29:32" x14ac:dyDescent="0.25">
      <c r="AC6068" s="113"/>
      <c r="AD6068" s="114"/>
      <c r="AF6068" s="115"/>
    </row>
    <row r="6069" spans="29:32" x14ac:dyDescent="0.25">
      <c r="AC6069" s="113"/>
      <c r="AD6069" s="114"/>
      <c r="AF6069" s="115"/>
    </row>
    <row r="6070" spans="29:32" x14ac:dyDescent="0.25">
      <c r="AC6070" s="113"/>
      <c r="AD6070" s="114"/>
      <c r="AF6070" s="115"/>
    </row>
    <row r="6071" spans="29:32" x14ac:dyDescent="0.25">
      <c r="AC6071" s="113"/>
      <c r="AD6071" s="114"/>
      <c r="AF6071" s="115"/>
    </row>
    <row r="6072" spans="29:32" x14ac:dyDescent="0.25">
      <c r="AC6072" s="113"/>
      <c r="AD6072" s="114"/>
      <c r="AF6072" s="115"/>
    </row>
    <row r="6073" spans="29:32" x14ac:dyDescent="0.25">
      <c r="AC6073" s="113"/>
      <c r="AD6073" s="114"/>
      <c r="AF6073" s="115"/>
    </row>
    <row r="6074" spans="29:32" x14ac:dyDescent="0.25">
      <c r="AC6074" s="113"/>
      <c r="AD6074" s="114"/>
      <c r="AF6074" s="115"/>
    </row>
    <row r="6075" spans="29:32" x14ac:dyDescent="0.25">
      <c r="AC6075" s="113"/>
      <c r="AD6075" s="114"/>
      <c r="AF6075" s="115"/>
    </row>
    <row r="6076" spans="29:32" x14ac:dyDescent="0.25">
      <c r="AC6076" s="113"/>
      <c r="AD6076" s="114"/>
      <c r="AF6076" s="115"/>
    </row>
    <row r="6077" spans="29:32" x14ac:dyDescent="0.25">
      <c r="AC6077" s="113"/>
      <c r="AD6077" s="114"/>
      <c r="AF6077" s="115"/>
    </row>
    <row r="6078" spans="29:32" x14ac:dyDescent="0.25">
      <c r="AC6078" s="113"/>
      <c r="AD6078" s="114"/>
      <c r="AF6078" s="115"/>
    </row>
    <row r="6079" spans="29:32" x14ac:dyDescent="0.25">
      <c r="AC6079" s="113"/>
      <c r="AD6079" s="114"/>
      <c r="AF6079" s="115"/>
    </row>
    <row r="6080" spans="29:32" x14ac:dyDescent="0.25">
      <c r="AC6080" s="113"/>
      <c r="AD6080" s="114"/>
      <c r="AF6080" s="115"/>
    </row>
    <row r="6081" spans="29:32" x14ac:dyDescent="0.25">
      <c r="AC6081" s="113"/>
      <c r="AD6081" s="114"/>
      <c r="AF6081" s="115"/>
    </row>
    <row r="6082" spans="29:32" x14ac:dyDescent="0.25">
      <c r="AC6082" s="113"/>
      <c r="AD6082" s="114"/>
      <c r="AF6082" s="115"/>
    </row>
    <row r="6083" spans="29:32" x14ac:dyDescent="0.25">
      <c r="AC6083" s="113"/>
      <c r="AD6083" s="114"/>
      <c r="AF6083" s="115"/>
    </row>
    <row r="6084" spans="29:32" x14ac:dyDescent="0.25">
      <c r="AC6084" s="113"/>
      <c r="AD6084" s="114"/>
      <c r="AF6084" s="115"/>
    </row>
    <row r="6085" spans="29:32" x14ac:dyDescent="0.25">
      <c r="AC6085" s="113"/>
      <c r="AD6085" s="114"/>
      <c r="AF6085" s="115"/>
    </row>
    <row r="6086" spans="29:32" x14ac:dyDescent="0.25">
      <c r="AC6086" s="113"/>
      <c r="AD6086" s="114"/>
      <c r="AF6086" s="115"/>
    </row>
    <row r="6087" spans="29:32" x14ac:dyDescent="0.25">
      <c r="AC6087" s="113"/>
      <c r="AD6087" s="114"/>
      <c r="AF6087" s="115"/>
    </row>
    <row r="6088" spans="29:32" x14ac:dyDescent="0.25">
      <c r="AC6088" s="113"/>
      <c r="AD6088" s="114"/>
      <c r="AF6088" s="115"/>
    </row>
    <row r="6089" spans="29:32" x14ac:dyDescent="0.25">
      <c r="AC6089" s="113"/>
      <c r="AD6089" s="114"/>
      <c r="AF6089" s="115"/>
    </row>
    <row r="6090" spans="29:32" x14ac:dyDescent="0.25">
      <c r="AC6090" s="113"/>
      <c r="AD6090" s="114"/>
      <c r="AF6090" s="115"/>
    </row>
    <row r="6091" spans="29:32" x14ac:dyDescent="0.25">
      <c r="AC6091" s="113"/>
      <c r="AD6091" s="114"/>
      <c r="AF6091" s="115"/>
    </row>
    <row r="6092" spans="29:32" x14ac:dyDescent="0.25">
      <c r="AC6092" s="113"/>
      <c r="AD6092" s="114"/>
      <c r="AF6092" s="115"/>
    </row>
    <row r="6093" spans="29:32" x14ac:dyDescent="0.25">
      <c r="AC6093" s="113"/>
      <c r="AD6093" s="114"/>
      <c r="AF6093" s="115"/>
    </row>
    <row r="6094" spans="29:32" x14ac:dyDescent="0.25">
      <c r="AC6094" s="113"/>
      <c r="AD6094" s="114"/>
      <c r="AF6094" s="115"/>
    </row>
    <row r="6095" spans="29:32" x14ac:dyDescent="0.25">
      <c r="AC6095" s="113"/>
      <c r="AD6095" s="114"/>
      <c r="AF6095" s="115"/>
    </row>
    <row r="6096" spans="29:32" x14ac:dyDescent="0.25">
      <c r="AC6096" s="113"/>
      <c r="AD6096" s="114"/>
      <c r="AF6096" s="115"/>
    </row>
    <row r="6097" spans="29:32" x14ac:dyDescent="0.25">
      <c r="AC6097" s="113"/>
      <c r="AD6097" s="114"/>
      <c r="AF6097" s="115"/>
    </row>
    <row r="6098" spans="29:32" x14ac:dyDescent="0.25">
      <c r="AC6098" s="113"/>
      <c r="AD6098" s="114"/>
      <c r="AF6098" s="115"/>
    </row>
    <row r="6099" spans="29:32" x14ac:dyDescent="0.25">
      <c r="AC6099" s="113"/>
      <c r="AD6099" s="114"/>
      <c r="AF6099" s="115"/>
    </row>
    <row r="6100" spans="29:32" x14ac:dyDescent="0.25">
      <c r="AC6100" s="113"/>
      <c r="AD6100" s="114"/>
      <c r="AF6100" s="115"/>
    </row>
    <row r="6101" spans="29:32" x14ac:dyDescent="0.25">
      <c r="AC6101" s="113"/>
      <c r="AD6101" s="114"/>
      <c r="AF6101" s="115"/>
    </row>
    <row r="6102" spans="29:32" x14ac:dyDescent="0.25">
      <c r="AC6102" s="113"/>
      <c r="AD6102" s="114"/>
      <c r="AF6102" s="115"/>
    </row>
    <row r="6103" spans="29:32" x14ac:dyDescent="0.25">
      <c r="AC6103" s="113"/>
      <c r="AD6103" s="114"/>
      <c r="AF6103" s="115"/>
    </row>
    <row r="6104" spans="29:32" x14ac:dyDescent="0.25">
      <c r="AC6104" s="113"/>
      <c r="AD6104" s="114"/>
      <c r="AF6104" s="115"/>
    </row>
    <row r="6105" spans="29:32" x14ac:dyDescent="0.25">
      <c r="AC6105" s="113"/>
      <c r="AD6105" s="114"/>
      <c r="AF6105" s="115"/>
    </row>
    <row r="6106" spans="29:32" x14ac:dyDescent="0.25">
      <c r="AC6106" s="113"/>
      <c r="AD6106" s="114"/>
      <c r="AF6106" s="115"/>
    </row>
    <row r="6107" spans="29:32" x14ac:dyDescent="0.25">
      <c r="AC6107" s="113"/>
      <c r="AD6107" s="114"/>
      <c r="AF6107" s="115"/>
    </row>
    <row r="6108" spans="29:32" x14ac:dyDescent="0.25">
      <c r="AC6108" s="113"/>
      <c r="AD6108" s="114"/>
      <c r="AF6108" s="115"/>
    </row>
    <row r="6109" spans="29:32" x14ac:dyDescent="0.25">
      <c r="AC6109" s="113"/>
      <c r="AD6109" s="114"/>
      <c r="AF6109" s="115"/>
    </row>
    <row r="6110" spans="29:32" x14ac:dyDescent="0.25">
      <c r="AC6110" s="113"/>
      <c r="AD6110" s="114"/>
      <c r="AF6110" s="115"/>
    </row>
    <row r="6111" spans="29:32" x14ac:dyDescent="0.25">
      <c r="AC6111" s="113"/>
      <c r="AD6111" s="114"/>
      <c r="AF6111" s="115"/>
    </row>
    <row r="6112" spans="29:32" x14ac:dyDescent="0.25">
      <c r="AC6112" s="113"/>
      <c r="AD6112" s="114"/>
      <c r="AF6112" s="115"/>
    </row>
    <row r="6113" spans="29:32" x14ac:dyDescent="0.25">
      <c r="AC6113" s="113"/>
      <c r="AD6113" s="114"/>
      <c r="AF6113" s="115"/>
    </row>
    <row r="6114" spans="29:32" x14ac:dyDescent="0.25">
      <c r="AC6114" s="113"/>
      <c r="AD6114" s="114"/>
      <c r="AF6114" s="115"/>
    </row>
    <row r="6115" spans="29:32" x14ac:dyDescent="0.25">
      <c r="AC6115" s="113"/>
      <c r="AD6115" s="114"/>
      <c r="AF6115" s="115"/>
    </row>
    <row r="6116" spans="29:32" x14ac:dyDescent="0.25">
      <c r="AC6116" s="113"/>
      <c r="AD6116" s="114"/>
      <c r="AF6116" s="115"/>
    </row>
    <row r="6117" spans="29:32" x14ac:dyDescent="0.25">
      <c r="AC6117" s="113"/>
      <c r="AD6117" s="114"/>
      <c r="AF6117" s="115"/>
    </row>
    <row r="6118" spans="29:32" x14ac:dyDescent="0.25">
      <c r="AC6118" s="113"/>
      <c r="AD6118" s="114"/>
      <c r="AF6118" s="115"/>
    </row>
    <row r="6119" spans="29:32" x14ac:dyDescent="0.25">
      <c r="AC6119" s="113"/>
      <c r="AD6119" s="114"/>
      <c r="AF6119" s="115"/>
    </row>
    <row r="6120" spans="29:32" x14ac:dyDescent="0.25">
      <c r="AC6120" s="113"/>
      <c r="AD6120" s="114"/>
      <c r="AF6120" s="115"/>
    </row>
    <row r="6121" spans="29:32" x14ac:dyDescent="0.25">
      <c r="AC6121" s="113"/>
      <c r="AD6121" s="114"/>
      <c r="AF6121" s="115"/>
    </row>
    <row r="6122" spans="29:32" x14ac:dyDescent="0.25">
      <c r="AC6122" s="113"/>
      <c r="AD6122" s="114"/>
      <c r="AF6122" s="115"/>
    </row>
    <row r="6123" spans="29:32" x14ac:dyDescent="0.25">
      <c r="AC6123" s="113"/>
      <c r="AD6123" s="114"/>
      <c r="AF6123" s="115"/>
    </row>
    <row r="6124" spans="29:32" x14ac:dyDescent="0.25">
      <c r="AC6124" s="113"/>
      <c r="AD6124" s="114"/>
      <c r="AF6124" s="115"/>
    </row>
    <row r="6125" spans="29:32" x14ac:dyDescent="0.25">
      <c r="AC6125" s="113"/>
      <c r="AD6125" s="114"/>
      <c r="AF6125" s="115"/>
    </row>
    <row r="6126" spans="29:32" x14ac:dyDescent="0.25">
      <c r="AC6126" s="113"/>
      <c r="AD6126" s="114"/>
      <c r="AF6126" s="115"/>
    </row>
    <row r="6127" spans="29:32" x14ac:dyDescent="0.25">
      <c r="AC6127" s="113"/>
      <c r="AD6127" s="114"/>
      <c r="AF6127" s="115"/>
    </row>
    <row r="6128" spans="29:32" x14ac:dyDescent="0.25">
      <c r="AC6128" s="113"/>
      <c r="AD6128" s="114"/>
      <c r="AF6128" s="115"/>
    </row>
    <row r="6129" spans="29:32" x14ac:dyDescent="0.25">
      <c r="AC6129" s="113"/>
      <c r="AD6129" s="114"/>
      <c r="AF6129" s="115"/>
    </row>
    <row r="6130" spans="29:32" x14ac:dyDescent="0.25">
      <c r="AC6130" s="113"/>
      <c r="AD6130" s="114"/>
      <c r="AF6130" s="115"/>
    </row>
    <row r="6131" spans="29:32" x14ac:dyDescent="0.25">
      <c r="AC6131" s="113"/>
      <c r="AD6131" s="114"/>
      <c r="AF6131" s="115"/>
    </row>
    <row r="6132" spans="29:32" x14ac:dyDescent="0.25">
      <c r="AC6132" s="113"/>
      <c r="AD6132" s="114"/>
      <c r="AF6132" s="115"/>
    </row>
    <row r="6133" spans="29:32" x14ac:dyDescent="0.25">
      <c r="AC6133" s="113"/>
      <c r="AD6133" s="114"/>
      <c r="AF6133" s="115"/>
    </row>
    <row r="6134" spans="29:32" x14ac:dyDescent="0.25">
      <c r="AC6134" s="113"/>
      <c r="AD6134" s="114"/>
      <c r="AF6134" s="115"/>
    </row>
    <row r="6135" spans="29:32" x14ac:dyDescent="0.25">
      <c r="AC6135" s="113"/>
      <c r="AD6135" s="114"/>
      <c r="AF6135" s="115"/>
    </row>
    <row r="6136" spans="29:32" x14ac:dyDescent="0.25">
      <c r="AC6136" s="113"/>
      <c r="AD6136" s="114"/>
      <c r="AF6136" s="115"/>
    </row>
    <row r="6137" spans="29:32" x14ac:dyDescent="0.25">
      <c r="AC6137" s="113"/>
      <c r="AD6137" s="114"/>
      <c r="AF6137" s="115"/>
    </row>
    <row r="6138" spans="29:32" x14ac:dyDescent="0.25">
      <c r="AC6138" s="113"/>
      <c r="AD6138" s="114"/>
      <c r="AF6138" s="115"/>
    </row>
    <row r="6139" spans="29:32" x14ac:dyDescent="0.25">
      <c r="AC6139" s="113"/>
      <c r="AD6139" s="114"/>
      <c r="AF6139" s="115"/>
    </row>
    <row r="6140" spans="29:32" x14ac:dyDescent="0.25">
      <c r="AC6140" s="113"/>
      <c r="AD6140" s="114"/>
      <c r="AF6140" s="115"/>
    </row>
    <row r="6141" spans="29:32" x14ac:dyDescent="0.25">
      <c r="AC6141" s="113"/>
      <c r="AD6141" s="114"/>
      <c r="AF6141" s="115"/>
    </row>
    <row r="6142" spans="29:32" x14ac:dyDescent="0.25">
      <c r="AC6142" s="113"/>
      <c r="AD6142" s="114"/>
      <c r="AF6142" s="115"/>
    </row>
    <row r="6143" spans="29:32" x14ac:dyDescent="0.25">
      <c r="AC6143" s="113"/>
      <c r="AD6143" s="114"/>
      <c r="AF6143" s="115"/>
    </row>
    <row r="6144" spans="29:32" x14ac:dyDescent="0.25">
      <c r="AC6144" s="113"/>
      <c r="AD6144" s="114"/>
      <c r="AF6144" s="115"/>
    </row>
    <row r="6145" spans="29:32" x14ac:dyDescent="0.25">
      <c r="AC6145" s="113"/>
      <c r="AD6145" s="114"/>
      <c r="AF6145" s="115"/>
    </row>
    <row r="6146" spans="29:32" x14ac:dyDescent="0.25">
      <c r="AC6146" s="113"/>
      <c r="AD6146" s="114"/>
      <c r="AF6146" s="115"/>
    </row>
    <row r="6147" spans="29:32" x14ac:dyDescent="0.25">
      <c r="AC6147" s="113"/>
      <c r="AD6147" s="114"/>
      <c r="AF6147" s="115"/>
    </row>
    <row r="6148" spans="29:32" x14ac:dyDescent="0.25">
      <c r="AC6148" s="113"/>
      <c r="AD6148" s="114"/>
      <c r="AF6148" s="115"/>
    </row>
    <row r="6149" spans="29:32" x14ac:dyDescent="0.25">
      <c r="AC6149" s="113"/>
      <c r="AD6149" s="114"/>
      <c r="AF6149" s="115"/>
    </row>
    <row r="6150" spans="29:32" x14ac:dyDescent="0.25">
      <c r="AC6150" s="113"/>
      <c r="AD6150" s="114"/>
      <c r="AF6150" s="115"/>
    </row>
    <row r="6151" spans="29:32" x14ac:dyDescent="0.25">
      <c r="AC6151" s="113"/>
      <c r="AD6151" s="114"/>
      <c r="AF6151" s="115"/>
    </row>
    <row r="6152" spans="29:32" x14ac:dyDescent="0.25">
      <c r="AC6152" s="113"/>
      <c r="AD6152" s="114"/>
      <c r="AF6152" s="115"/>
    </row>
    <row r="6153" spans="29:32" x14ac:dyDescent="0.25">
      <c r="AC6153" s="113"/>
      <c r="AD6153" s="114"/>
      <c r="AF6153" s="115"/>
    </row>
    <row r="6154" spans="29:32" x14ac:dyDescent="0.25">
      <c r="AC6154" s="113"/>
      <c r="AD6154" s="114"/>
      <c r="AF6154" s="115"/>
    </row>
    <row r="6155" spans="29:32" x14ac:dyDescent="0.25">
      <c r="AC6155" s="113"/>
      <c r="AD6155" s="114"/>
      <c r="AF6155" s="115"/>
    </row>
    <row r="6156" spans="29:32" x14ac:dyDescent="0.25">
      <c r="AC6156" s="113"/>
      <c r="AD6156" s="114"/>
      <c r="AF6156" s="115"/>
    </row>
    <row r="6157" spans="29:32" x14ac:dyDescent="0.25">
      <c r="AC6157" s="113"/>
      <c r="AD6157" s="114"/>
      <c r="AF6157" s="115"/>
    </row>
    <row r="6158" spans="29:32" x14ac:dyDescent="0.25">
      <c r="AC6158" s="113"/>
      <c r="AD6158" s="114"/>
      <c r="AF6158" s="115"/>
    </row>
    <row r="6159" spans="29:32" x14ac:dyDescent="0.25">
      <c r="AC6159" s="113"/>
      <c r="AD6159" s="114"/>
      <c r="AF6159" s="115"/>
    </row>
    <row r="6160" spans="29:32" x14ac:dyDescent="0.25">
      <c r="AC6160" s="113"/>
      <c r="AD6160" s="114"/>
      <c r="AF6160" s="115"/>
    </row>
    <row r="6161" spans="29:32" x14ac:dyDescent="0.25">
      <c r="AC6161" s="113"/>
      <c r="AD6161" s="114"/>
      <c r="AF6161" s="115"/>
    </row>
    <row r="6162" spans="29:32" x14ac:dyDescent="0.25">
      <c r="AC6162" s="113"/>
      <c r="AD6162" s="114"/>
      <c r="AF6162" s="115"/>
    </row>
    <row r="6163" spans="29:32" x14ac:dyDescent="0.25">
      <c r="AC6163" s="113"/>
      <c r="AD6163" s="114"/>
      <c r="AF6163" s="115"/>
    </row>
    <row r="6164" spans="29:32" x14ac:dyDescent="0.25">
      <c r="AC6164" s="113"/>
      <c r="AD6164" s="114"/>
      <c r="AF6164" s="115"/>
    </row>
    <row r="6165" spans="29:32" x14ac:dyDescent="0.25">
      <c r="AC6165" s="113"/>
      <c r="AD6165" s="114"/>
      <c r="AF6165" s="115"/>
    </row>
    <row r="6166" spans="29:32" x14ac:dyDescent="0.25">
      <c r="AC6166" s="113"/>
      <c r="AD6166" s="114"/>
      <c r="AF6166" s="115"/>
    </row>
    <row r="6167" spans="29:32" x14ac:dyDescent="0.25">
      <c r="AC6167" s="113"/>
      <c r="AD6167" s="114"/>
      <c r="AF6167" s="115"/>
    </row>
    <row r="6168" spans="29:32" x14ac:dyDescent="0.25">
      <c r="AC6168" s="113"/>
      <c r="AD6168" s="114"/>
      <c r="AF6168" s="115"/>
    </row>
    <row r="6169" spans="29:32" x14ac:dyDescent="0.25">
      <c r="AC6169" s="113"/>
      <c r="AD6169" s="114"/>
      <c r="AF6169" s="115"/>
    </row>
    <row r="6170" spans="29:32" x14ac:dyDescent="0.25">
      <c r="AC6170" s="113"/>
      <c r="AD6170" s="114"/>
      <c r="AF6170" s="115"/>
    </row>
    <row r="6171" spans="29:32" x14ac:dyDescent="0.25">
      <c r="AC6171" s="113"/>
      <c r="AD6171" s="114"/>
      <c r="AF6171" s="115"/>
    </row>
    <row r="6172" spans="29:32" x14ac:dyDescent="0.25">
      <c r="AC6172" s="113"/>
      <c r="AD6172" s="114"/>
      <c r="AF6172" s="115"/>
    </row>
    <row r="6173" spans="29:32" x14ac:dyDescent="0.25">
      <c r="AC6173" s="113"/>
      <c r="AD6173" s="114"/>
      <c r="AF6173" s="115"/>
    </row>
    <row r="6174" spans="29:32" x14ac:dyDescent="0.25">
      <c r="AC6174" s="113"/>
      <c r="AD6174" s="114"/>
      <c r="AF6174" s="115"/>
    </row>
    <row r="6175" spans="29:32" x14ac:dyDescent="0.25">
      <c r="AC6175" s="113"/>
      <c r="AD6175" s="114"/>
      <c r="AF6175" s="115"/>
    </row>
    <row r="6176" spans="29:32" x14ac:dyDescent="0.25">
      <c r="AC6176" s="113"/>
      <c r="AD6176" s="114"/>
      <c r="AF6176" s="115"/>
    </row>
    <row r="6177" spans="29:32" x14ac:dyDescent="0.25">
      <c r="AC6177" s="113"/>
      <c r="AD6177" s="114"/>
      <c r="AF6177" s="115"/>
    </row>
    <row r="6178" spans="29:32" x14ac:dyDescent="0.25">
      <c r="AC6178" s="113"/>
      <c r="AD6178" s="114"/>
      <c r="AF6178" s="115"/>
    </row>
    <row r="6179" spans="29:32" x14ac:dyDescent="0.25">
      <c r="AC6179" s="113"/>
      <c r="AD6179" s="114"/>
      <c r="AF6179" s="115"/>
    </row>
    <row r="6180" spans="29:32" x14ac:dyDescent="0.25">
      <c r="AC6180" s="113"/>
      <c r="AD6180" s="114"/>
      <c r="AF6180" s="115"/>
    </row>
    <row r="6181" spans="29:32" x14ac:dyDescent="0.25">
      <c r="AC6181" s="113"/>
      <c r="AD6181" s="114"/>
      <c r="AF6181" s="115"/>
    </row>
    <row r="6182" spans="29:32" x14ac:dyDescent="0.25">
      <c r="AC6182" s="113"/>
      <c r="AD6182" s="114"/>
      <c r="AF6182" s="115"/>
    </row>
    <row r="6183" spans="29:32" x14ac:dyDescent="0.25">
      <c r="AC6183" s="113"/>
      <c r="AD6183" s="114"/>
      <c r="AF6183" s="115"/>
    </row>
    <row r="6184" spans="29:32" x14ac:dyDescent="0.25">
      <c r="AC6184" s="113"/>
      <c r="AD6184" s="114"/>
      <c r="AF6184" s="115"/>
    </row>
    <row r="6185" spans="29:32" x14ac:dyDescent="0.25">
      <c r="AC6185" s="113"/>
      <c r="AD6185" s="114"/>
      <c r="AF6185" s="115"/>
    </row>
    <row r="6186" spans="29:32" x14ac:dyDescent="0.25">
      <c r="AC6186" s="113"/>
      <c r="AD6186" s="114"/>
      <c r="AF6186" s="115"/>
    </row>
    <row r="6187" spans="29:32" x14ac:dyDescent="0.25">
      <c r="AC6187" s="113"/>
      <c r="AD6187" s="114"/>
      <c r="AF6187" s="115"/>
    </row>
    <row r="6188" spans="29:32" x14ac:dyDescent="0.25">
      <c r="AC6188" s="113"/>
      <c r="AD6188" s="114"/>
      <c r="AF6188" s="115"/>
    </row>
    <row r="6189" spans="29:32" x14ac:dyDescent="0.25">
      <c r="AC6189" s="113"/>
      <c r="AD6189" s="114"/>
      <c r="AF6189" s="115"/>
    </row>
    <row r="6190" spans="29:32" x14ac:dyDescent="0.25">
      <c r="AC6190" s="113"/>
      <c r="AD6190" s="114"/>
      <c r="AF6190" s="115"/>
    </row>
    <row r="6191" spans="29:32" x14ac:dyDescent="0.25">
      <c r="AC6191" s="113"/>
      <c r="AD6191" s="114"/>
      <c r="AF6191" s="115"/>
    </row>
    <row r="6192" spans="29:32" x14ac:dyDescent="0.25">
      <c r="AC6192" s="113"/>
      <c r="AD6192" s="114"/>
      <c r="AF6192" s="115"/>
    </row>
    <row r="6193" spans="29:32" x14ac:dyDescent="0.25">
      <c r="AC6193" s="113"/>
      <c r="AD6193" s="114"/>
      <c r="AF6193" s="115"/>
    </row>
    <row r="6194" spans="29:32" x14ac:dyDescent="0.25">
      <c r="AC6194" s="113"/>
      <c r="AD6194" s="114"/>
      <c r="AF6194" s="115"/>
    </row>
    <row r="6195" spans="29:32" x14ac:dyDescent="0.25">
      <c r="AC6195" s="113"/>
      <c r="AD6195" s="114"/>
      <c r="AF6195" s="115"/>
    </row>
    <row r="6196" spans="29:32" x14ac:dyDescent="0.25">
      <c r="AC6196" s="113"/>
      <c r="AD6196" s="114"/>
      <c r="AF6196" s="115"/>
    </row>
    <row r="6197" spans="29:32" x14ac:dyDescent="0.25">
      <c r="AC6197" s="113"/>
      <c r="AD6197" s="114"/>
      <c r="AF6197" s="115"/>
    </row>
    <row r="6198" spans="29:32" x14ac:dyDescent="0.25">
      <c r="AC6198" s="113"/>
      <c r="AD6198" s="114"/>
      <c r="AF6198" s="115"/>
    </row>
    <row r="6199" spans="29:32" x14ac:dyDescent="0.25">
      <c r="AC6199" s="113"/>
      <c r="AD6199" s="114"/>
      <c r="AF6199" s="115"/>
    </row>
    <row r="6200" spans="29:32" x14ac:dyDescent="0.25">
      <c r="AC6200" s="113"/>
      <c r="AD6200" s="114"/>
      <c r="AF6200" s="115"/>
    </row>
    <row r="6201" spans="29:32" x14ac:dyDescent="0.25">
      <c r="AC6201" s="113"/>
      <c r="AD6201" s="114"/>
      <c r="AF6201" s="115"/>
    </row>
    <row r="6202" spans="29:32" x14ac:dyDescent="0.25">
      <c r="AC6202" s="113"/>
      <c r="AD6202" s="114"/>
      <c r="AF6202" s="115"/>
    </row>
    <row r="6203" spans="29:32" x14ac:dyDescent="0.25">
      <c r="AC6203" s="113"/>
      <c r="AD6203" s="114"/>
      <c r="AF6203" s="115"/>
    </row>
    <row r="6204" spans="29:32" x14ac:dyDescent="0.25">
      <c r="AC6204" s="113"/>
      <c r="AD6204" s="114"/>
      <c r="AF6204" s="115"/>
    </row>
    <row r="6205" spans="29:32" x14ac:dyDescent="0.25">
      <c r="AC6205" s="113"/>
      <c r="AD6205" s="114"/>
      <c r="AF6205" s="115"/>
    </row>
    <row r="6206" spans="29:32" x14ac:dyDescent="0.25">
      <c r="AC6206" s="113"/>
      <c r="AD6206" s="114"/>
      <c r="AF6206" s="115"/>
    </row>
    <row r="6207" spans="29:32" x14ac:dyDescent="0.25">
      <c r="AC6207" s="113"/>
      <c r="AD6207" s="114"/>
      <c r="AF6207" s="115"/>
    </row>
    <row r="6208" spans="29:32" x14ac:dyDescent="0.25">
      <c r="AC6208" s="113"/>
      <c r="AD6208" s="114"/>
      <c r="AF6208" s="115"/>
    </row>
    <row r="6209" spans="29:32" x14ac:dyDescent="0.25">
      <c r="AC6209" s="113"/>
      <c r="AD6209" s="114"/>
      <c r="AF6209" s="115"/>
    </row>
    <row r="6210" spans="29:32" x14ac:dyDescent="0.25">
      <c r="AC6210" s="113"/>
      <c r="AD6210" s="114"/>
      <c r="AF6210" s="115"/>
    </row>
    <row r="6211" spans="29:32" x14ac:dyDescent="0.25">
      <c r="AC6211" s="113"/>
      <c r="AD6211" s="114"/>
      <c r="AF6211" s="115"/>
    </row>
    <row r="6212" spans="29:32" x14ac:dyDescent="0.25">
      <c r="AC6212" s="113"/>
      <c r="AD6212" s="114"/>
      <c r="AF6212" s="115"/>
    </row>
    <row r="6213" spans="29:32" x14ac:dyDescent="0.25">
      <c r="AC6213" s="113"/>
      <c r="AD6213" s="114"/>
      <c r="AF6213" s="115"/>
    </row>
    <row r="6214" spans="29:32" x14ac:dyDescent="0.25">
      <c r="AC6214" s="113"/>
      <c r="AD6214" s="114"/>
      <c r="AF6214" s="115"/>
    </row>
    <row r="6215" spans="29:32" x14ac:dyDescent="0.25">
      <c r="AC6215" s="113"/>
      <c r="AD6215" s="114"/>
      <c r="AF6215" s="115"/>
    </row>
    <row r="6216" spans="29:32" x14ac:dyDescent="0.25">
      <c r="AC6216" s="113"/>
      <c r="AD6216" s="114"/>
      <c r="AF6216" s="115"/>
    </row>
    <row r="6217" spans="29:32" x14ac:dyDescent="0.25">
      <c r="AC6217" s="113"/>
      <c r="AD6217" s="114"/>
      <c r="AF6217" s="115"/>
    </row>
    <row r="6218" spans="29:32" x14ac:dyDescent="0.25">
      <c r="AC6218" s="113"/>
      <c r="AD6218" s="114"/>
      <c r="AF6218" s="115"/>
    </row>
    <row r="6219" spans="29:32" x14ac:dyDescent="0.25">
      <c r="AC6219" s="113"/>
      <c r="AD6219" s="114"/>
      <c r="AF6219" s="115"/>
    </row>
    <row r="6220" spans="29:32" x14ac:dyDescent="0.25">
      <c r="AC6220" s="113"/>
      <c r="AD6220" s="114"/>
      <c r="AF6220" s="115"/>
    </row>
    <row r="6221" spans="29:32" x14ac:dyDescent="0.25">
      <c r="AC6221" s="113"/>
      <c r="AD6221" s="114"/>
      <c r="AF6221" s="115"/>
    </row>
    <row r="6222" spans="29:32" x14ac:dyDescent="0.25">
      <c r="AC6222" s="113"/>
      <c r="AD6222" s="114"/>
      <c r="AF6222" s="115"/>
    </row>
    <row r="6223" spans="29:32" x14ac:dyDescent="0.25">
      <c r="AC6223" s="113"/>
      <c r="AD6223" s="114"/>
      <c r="AF6223" s="115"/>
    </row>
    <row r="6224" spans="29:32" x14ac:dyDescent="0.25">
      <c r="AC6224" s="113"/>
      <c r="AD6224" s="114"/>
      <c r="AF6224" s="115"/>
    </row>
    <row r="6225" spans="29:32" x14ac:dyDescent="0.25">
      <c r="AC6225" s="113"/>
      <c r="AD6225" s="114"/>
      <c r="AF6225" s="115"/>
    </row>
    <row r="6226" spans="29:32" x14ac:dyDescent="0.25">
      <c r="AC6226" s="113"/>
      <c r="AD6226" s="114"/>
      <c r="AF6226" s="115"/>
    </row>
    <row r="6227" spans="29:32" x14ac:dyDescent="0.25">
      <c r="AC6227" s="113"/>
      <c r="AD6227" s="114"/>
      <c r="AF6227" s="115"/>
    </row>
    <row r="6228" spans="29:32" x14ac:dyDescent="0.25">
      <c r="AC6228" s="113"/>
      <c r="AD6228" s="114"/>
      <c r="AF6228" s="115"/>
    </row>
    <row r="6229" spans="29:32" x14ac:dyDescent="0.25">
      <c r="AC6229" s="113"/>
      <c r="AD6229" s="114"/>
      <c r="AF6229" s="115"/>
    </row>
    <row r="6230" spans="29:32" x14ac:dyDescent="0.25">
      <c r="AC6230" s="113"/>
      <c r="AD6230" s="114"/>
      <c r="AF6230" s="115"/>
    </row>
    <row r="6231" spans="29:32" x14ac:dyDescent="0.25">
      <c r="AC6231" s="113"/>
      <c r="AD6231" s="114"/>
      <c r="AF6231" s="115"/>
    </row>
    <row r="6232" spans="29:32" x14ac:dyDescent="0.25">
      <c r="AC6232" s="113"/>
      <c r="AD6232" s="114"/>
      <c r="AF6232" s="115"/>
    </row>
    <row r="6233" spans="29:32" x14ac:dyDescent="0.25">
      <c r="AC6233" s="113"/>
      <c r="AD6233" s="114"/>
      <c r="AF6233" s="115"/>
    </row>
    <row r="6234" spans="29:32" x14ac:dyDescent="0.25">
      <c r="AC6234" s="113"/>
      <c r="AD6234" s="114"/>
      <c r="AF6234" s="115"/>
    </row>
    <row r="6235" spans="29:32" x14ac:dyDescent="0.25">
      <c r="AC6235" s="113"/>
      <c r="AD6235" s="114"/>
      <c r="AF6235" s="115"/>
    </row>
    <row r="6236" spans="29:32" x14ac:dyDescent="0.25">
      <c r="AC6236" s="113"/>
      <c r="AD6236" s="114"/>
      <c r="AF6236" s="115"/>
    </row>
    <row r="6237" spans="29:32" x14ac:dyDescent="0.25">
      <c r="AC6237" s="113"/>
      <c r="AD6237" s="114"/>
      <c r="AF6237" s="115"/>
    </row>
    <row r="6238" spans="29:32" x14ac:dyDescent="0.25">
      <c r="AC6238" s="113"/>
      <c r="AD6238" s="114"/>
      <c r="AF6238" s="115"/>
    </row>
    <row r="6239" spans="29:32" x14ac:dyDescent="0.25">
      <c r="AC6239" s="113"/>
      <c r="AD6239" s="114"/>
      <c r="AF6239" s="115"/>
    </row>
    <row r="6240" spans="29:32" x14ac:dyDescent="0.25">
      <c r="AC6240" s="113"/>
      <c r="AD6240" s="114"/>
      <c r="AF6240" s="115"/>
    </row>
    <row r="6241" spans="29:32" x14ac:dyDescent="0.25">
      <c r="AC6241" s="113"/>
      <c r="AD6241" s="114"/>
      <c r="AF6241" s="115"/>
    </row>
    <row r="6242" spans="29:32" x14ac:dyDescent="0.25">
      <c r="AC6242" s="113"/>
      <c r="AD6242" s="114"/>
      <c r="AF6242" s="115"/>
    </row>
    <row r="6243" spans="29:32" x14ac:dyDescent="0.25">
      <c r="AC6243" s="113"/>
      <c r="AD6243" s="114"/>
      <c r="AF6243" s="115"/>
    </row>
    <row r="6244" spans="29:32" x14ac:dyDescent="0.25">
      <c r="AC6244" s="113"/>
      <c r="AD6244" s="114"/>
      <c r="AF6244" s="115"/>
    </row>
    <row r="6245" spans="29:32" x14ac:dyDescent="0.25">
      <c r="AC6245" s="113"/>
      <c r="AD6245" s="114"/>
      <c r="AF6245" s="115"/>
    </row>
    <row r="6246" spans="29:32" x14ac:dyDescent="0.25">
      <c r="AC6246" s="113"/>
      <c r="AD6246" s="114"/>
      <c r="AF6246" s="115"/>
    </row>
    <row r="6247" spans="29:32" x14ac:dyDescent="0.25">
      <c r="AC6247" s="113"/>
      <c r="AD6247" s="114"/>
      <c r="AF6247" s="115"/>
    </row>
    <row r="6248" spans="29:32" x14ac:dyDescent="0.25">
      <c r="AC6248" s="113"/>
      <c r="AD6248" s="114"/>
      <c r="AF6248" s="115"/>
    </row>
    <row r="6249" spans="29:32" x14ac:dyDescent="0.25">
      <c r="AC6249" s="113"/>
      <c r="AD6249" s="114"/>
      <c r="AF6249" s="115"/>
    </row>
    <row r="6250" spans="29:32" x14ac:dyDescent="0.25">
      <c r="AC6250" s="113"/>
      <c r="AD6250" s="114"/>
      <c r="AF6250" s="115"/>
    </row>
    <row r="6251" spans="29:32" x14ac:dyDescent="0.25">
      <c r="AC6251" s="113"/>
      <c r="AD6251" s="114"/>
      <c r="AF6251" s="115"/>
    </row>
    <row r="6252" spans="29:32" x14ac:dyDescent="0.25">
      <c r="AC6252" s="113"/>
      <c r="AD6252" s="114"/>
      <c r="AF6252" s="115"/>
    </row>
    <row r="6253" spans="29:32" x14ac:dyDescent="0.25">
      <c r="AC6253" s="113"/>
      <c r="AD6253" s="114"/>
      <c r="AF6253" s="115"/>
    </row>
    <row r="6254" spans="29:32" x14ac:dyDescent="0.25">
      <c r="AC6254" s="113"/>
      <c r="AD6254" s="114"/>
      <c r="AF6254" s="115"/>
    </row>
    <row r="6255" spans="29:32" x14ac:dyDescent="0.25">
      <c r="AC6255" s="113"/>
      <c r="AD6255" s="114"/>
      <c r="AF6255" s="115"/>
    </row>
    <row r="6256" spans="29:32" x14ac:dyDescent="0.25">
      <c r="AC6256" s="113"/>
      <c r="AD6256" s="114"/>
      <c r="AF6256" s="115"/>
    </row>
    <row r="6257" spans="29:32" x14ac:dyDescent="0.25">
      <c r="AC6257" s="113"/>
      <c r="AD6257" s="114"/>
      <c r="AF6257" s="115"/>
    </row>
    <row r="6258" spans="29:32" x14ac:dyDescent="0.25">
      <c r="AC6258" s="113"/>
      <c r="AD6258" s="114"/>
      <c r="AF6258" s="115"/>
    </row>
    <row r="6259" spans="29:32" x14ac:dyDescent="0.25">
      <c r="AC6259" s="113"/>
      <c r="AD6259" s="114"/>
      <c r="AF6259" s="115"/>
    </row>
    <row r="6260" spans="29:32" x14ac:dyDescent="0.25">
      <c r="AC6260" s="113"/>
      <c r="AD6260" s="114"/>
      <c r="AF6260" s="115"/>
    </row>
    <row r="6261" spans="29:32" x14ac:dyDescent="0.25">
      <c r="AC6261" s="113"/>
      <c r="AD6261" s="114"/>
      <c r="AF6261" s="115"/>
    </row>
    <row r="6262" spans="29:32" x14ac:dyDescent="0.25">
      <c r="AC6262" s="113"/>
      <c r="AD6262" s="114"/>
      <c r="AF6262" s="115"/>
    </row>
    <row r="6263" spans="29:32" x14ac:dyDescent="0.25">
      <c r="AC6263" s="113"/>
      <c r="AD6263" s="114"/>
      <c r="AF6263" s="115"/>
    </row>
    <row r="6264" spans="29:32" x14ac:dyDescent="0.25">
      <c r="AC6264" s="113"/>
      <c r="AD6264" s="114"/>
      <c r="AF6264" s="115"/>
    </row>
    <row r="6265" spans="29:32" x14ac:dyDescent="0.25">
      <c r="AC6265" s="113"/>
      <c r="AD6265" s="114"/>
      <c r="AF6265" s="115"/>
    </row>
    <row r="6266" spans="29:32" x14ac:dyDescent="0.25">
      <c r="AC6266" s="113"/>
      <c r="AD6266" s="114"/>
      <c r="AF6266" s="115"/>
    </row>
    <row r="6267" spans="29:32" x14ac:dyDescent="0.25">
      <c r="AC6267" s="113"/>
      <c r="AD6267" s="114"/>
      <c r="AF6267" s="115"/>
    </row>
    <row r="6268" spans="29:32" x14ac:dyDescent="0.25">
      <c r="AC6268" s="113"/>
      <c r="AD6268" s="114"/>
      <c r="AF6268" s="115"/>
    </row>
    <row r="6269" spans="29:32" x14ac:dyDescent="0.25">
      <c r="AC6269" s="113"/>
      <c r="AD6269" s="114"/>
      <c r="AF6269" s="115"/>
    </row>
    <row r="6270" spans="29:32" x14ac:dyDescent="0.25">
      <c r="AC6270" s="113"/>
      <c r="AD6270" s="114"/>
      <c r="AF6270" s="115"/>
    </row>
    <row r="6271" spans="29:32" x14ac:dyDescent="0.25">
      <c r="AC6271" s="113"/>
      <c r="AD6271" s="114"/>
      <c r="AF6271" s="115"/>
    </row>
    <row r="6272" spans="29:32" x14ac:dyDescent="0.25">
      <c r="AC6272" s="113"/>
      <c r="AD6272" s="114"/>
      <c r="AF6272" s="115"/>
    </row>
    <row r="6273" spans="29:32" x14ac:dyDescent="0.25">
      <c r="AC6273" s="113"/>
      <c r="AD6273" s="114"/>
      <c r="AF6273" s="115"/>
    </row>
    <row r="6274" spans="29:32" x14ac:dyDescent="0.25">
      <c r="AC6274" s="113"/>
      <c r="AD6274" s="114"/>
      <c r="AF6274" s="115"/>
    </row>
    <row r="6275" spans="29:32" x14ac:dyDescent="0.25">
      <c r="AC6275" s="113"/>
      <c r="AD6275" s="114"/>
      <c r="AF6275" s="115"/>
    </row>
    <row r="6276" spans="29:32" x14ac:dyDescent="0.25">
      <c r="AC6276" s="113"/>
      <c r="AD6276" s="114"/>
      <c r="AF6276" s="115"/>
    </row>
    <row r="6277" spans="29:32" x14ac:dyDescent="0.25">
      <c r="AC6277" s="113"/>
      <c r="AD6277" s="114"/>
      <c r="AF6277" s="115"/>
    </row>
    <row r="6278" spans="29:32" x14ac:dyDescent="0.25">
      <c r="AC6278" s="113"/>
      <c r="AD6278" s="114"/>
      <c r="AF6278" s="115"/>
    </row>
    <row r="6279" spans="29:32" x14ac:dyDescent="0.25">
      <c r="AC6279" s="113"/>
      <c r="AD6279" s="114"/>
      <c r="AF6279" s="115"/>
    </row>
    <row r="6280" spans="29:32" x14ac:dyDescent="0.25">
      <c r="AC6280" s="113"/>
      <c r="AD6280" s="114"/>
      <c r="AF6280" s="115"/>
    </row>
    <row r="6281" spans="29:32" x14ac:dyDescent="0.25">
      <c r="AC6281" s="113"/>
      <c r="AD6281" s="114"/>
      <c r="AF6281" s="115"/>
    </row>
    <row r="6282" spans="29:32" x14ac:dyDescent="0.25">
      <c r="AC6282" s="113"/>
      <c r="AD6282" s="114"/>
      <c r="AF6282" s="115"/>
    </row>
    <row r="6283" spans="29:32" x14ac:dyDescent="0.25">
      <c r="AC6283" s="113"/>
      <c r="AD6283" s="114"/>
      <c r="AF6283" s="115"/>
    </row>
    <row r="6284" spans="29:32" x14ac:dyDescent="0.25">
      <c r="AC6284" s="113"/>
      <c r="AD6284" s="114"/>
      <c r="AF6284" s="115"/>
    </row>
    <row r="6285" spans="29:32" x14ac:dyDescent="0.25">
      <c r="AC6285" s="113"/>
      <c r="AD6285" s="114"/>
      <c r="AF6285" s="115"/>
    </row>
    <row r="6286" spans="29:32" x14ac:dyDescent="0.25">
      <c r="AC6286" s="113"/>
      <c r="AD6286" s="114"/>
      <c r="AF6286" s="115"/>
    </row>
    <row r="6287" spans="29:32" x14ac:dyDescent="0.25">
      <c r="AC6287" s="113"/>
      <c r="AD6287" s="114"/>
      <c r="AF6287" s="115"/>
    </row>
    <row r="6288" spans="29:32" x14ac:dyDescent="0.25">
      <c r="AC6288" s="113"/>
      <c r="AD6288" s="114"/>
      <c r="AF6288" s="115"/>
    </row>
    <row r="6289" spans="29:32" x14ac:dyDescent="0.25">
      <c r="AC6289" s="113"/>
      <c r="AD6289" s="114"/>
      <c r="AF6289" s="115"/>
    </row>
    <row r="6290" spans="29:32" x14ac:dyDescent="0.25">
      <c r="AC6290" s="113"/>
      <c r="AD6290" s="114"/>
      <c r="AF6290" s="115"/>
    </row>
    <row r="6291" spans="29:32" x14ac:dyDescent="0.25">
      <c r="AC6291" s="113"/>
      <c r="AD6291" s="114"/>
      <c r="AF6291" s="115"/>
    </row>
    <row r="6292" spans="29:32" x14ac:dyDescent="0.25">
      <c r="AC6292" s="113"/>
      <c r="AD6292" s="114"/>
      <c r="AF6292" s="115"/>
    </row>
    <row r="6293" spans="29:32" x14ac:dyDescent="0.25">
      <c r="AC6293" s="113"/>
      <c r="AD6293" s="114"/>
      <c r="AF6293" s="115"/>
    </row>
    <row r="6294" spans="29:32" x14ac:dyDescent="0.25">
      <c r="AC6294" s="113"/>
      <c r="AD6294" s="114"/>
      <c r="AF6294" s="115"/>
    </row>
    <row r="6295" spans="29:32" x14ac:dyDescent="0.25">
      <c r="AC6295" s="113"/>
      <c r="AD6295" s="114"/>
      <c r="AF6295" s="115"/>
    </row>
    <row r="6296" spans="29:32" x14ac:dyDescent="0.25">
      <c r="AC6296" s="113"/>
      <c r="AD6296" s="114"/>
      <c r="AF6296" s="115"/>
    </row>
    <row r="6297" spans="29:32" x14ac:dyDescent="0.25">
      <c r="AC6297" s="113"/>
      <c r="AD6297" s="114"/>
      <c r="AF6297" s="115"/>
    </row>
    <row r="6298" spans="29:32" x14ac:dyDescent="0.25">
      <c r="AC6298" s="113"/>
      <c r="AD6298" s="114"/>
      <c r="AF6298" s="115"/>
    </row>
    <row r="6299" spans="29:32" x14ac:dyDescent="0.25">
      <c r="AC6299" s="113"/>
      <c r="AD6299" s="114"/>
      <c r="AF6299" s="115"/>
    </row>
    <row r="6300" spans="29:32" x14ac:dyDescent="0.25">
      <c r="AC6300" s="113"/>
      <c r="AD6300" s="114"/>
      <c r="AF6300" s="115"/>
    </row>
    <row r="6301" spans="29:32" x14ac:dyDescent="0.25">
      <c r="AC6301" s="113"/>
      <c r="AD6301" s="114"/>
      <c r="AF6301" s="115"/>
    </row>
    <row r="6302" spans="29:32" x14ac:dyDescent="0.25">
      <c r="AC6302" s="113"/>
      <c r="AD6302" s="114"/>
      <c r="AF6302" s="115"/>
    </row>
    <row r="6303" spans="29:32" x14ac:dyDescent="0.25">
      <c r="AC6303" s="113"/>
      <c r="AD6303" s="114"/>
      <c r="AF6303" s="115"/>
    </row>
    <row r="6304" spans="29:32" x14ac:dyDescent="0.25">
      <c r="AC6304" s="113"/>
      <c r="AD6304" s="114"/>
      <c r="AF6304" s="115"/>
    </row>
    <row r="6305" spans="29:32" x14ac:dyDescent="0.25">
      <c r="AC6305" s="113"/>
      <c r="AD6305" s="114"/>
      <c r="AF6305" s="115"/>
    </row>
    <row r="6306" spans="29:32" x14ac:dyDescent="0.25">
      <c r="AC6306" s="113"/>
      <c r="AD6306" s="114"/>
      <c r="AF6306" s="115"/>
    </row>
    <row r="6307" spans="29:32" x14ac:dyDescent="0.25">
      <c r="AC6307" s="113"/>
      <c r="AD6307" s="114"/>
      <c r="AF6307" s="115"/>
    </row>
    <row r="6308" spans="29:32" x14ac:dyDescent="0.25">
      <c r="AC6308" s="113"/>
      <c r="AD6308" s="114"/>
      <c r="AF6308" s="115"/>
    </row>
    <row r="6309" spans="29:32" x14ac:dyDescent="0.25">
      <c r="AC6309" s="113"/>
      <c r="AD6309" s="114"/>
      <c r="AF6309" s="115"/>
    </row>
    <row r="6310" spans="29:32" x14ac:dyDescent="0.25">
      <c r="AC6310" s="113"/>
      <c r="AD6310" s="114"/>
      <c r="AF6310" s="115"/>
    </row>
    <row r="6311" spans="29:32" x14ac:dyDescent="0.25">
      <c r="AC6311" s="113"/>
      <c r="AD6311" s="114"/>
      <c r="AF6311" s="115"/>
    </row>
    <row r="6312" spans="29:32" x14ac:dyDescent="0.25">
      <c r="AC6312" s="113"/>
      <c r="AD6312" s="114"/>
      <c r="AF6312" s="115"/>
    </row>
    <row r="6313" spans="29:32" x14ac:dyDescent="0.25">
      <c r="AC6313" s="113"/>
      <c r="AD6313" s="114"/>
      <c r="AF6313" s="115"/>
    </row>
    <row r="6314" spans="29:32" x14ac:dyDescent="0.25">
      <c r="AC6314" s="113"/>
      <c r="AD6314" s="114"/>
      <c r="AF6314" s="115"/>
    </row>
    <row r="6315" spans="29:32" x14ac:dyDescent="0.25">
      <c r="AC6315" s="113"/>
      <c r="AD6315" s="114"/>
      <c r="AF6315" s="115"/>
    </row>
    <row r="6316" spans="29:32" x14ac:dyDescent="0.25">
      <c r="AC6316" s="113"/>
      <c r="AD6316" s="114"/>
      <c r="AF6316" s="115"/>
    </row>
    <row r="6317" spans="29:32" x14ac:dyDescent="0.25">
      <c r="AC6317" s="113"/>
      <c r="AD6317" s="114"/>
      <c r="AF6317" s="115"/>
    </row>
    <row r="6318" spans="29:32" x14ac:dyDescent="0.25">
      <c r="AC6318" s="113"/>
      <c r="AD6318" s="114"/>
      <c r="AF6318" s="115"/>
    </row>
    <row r="6319" spans="29:32" x14ac:dyDescent="0.25">
      <c r="AC6319" s="113"/>
      <c r="AD6319" s="114"/>
      <c r="AF6319" s="115"/>
    </row>
    <row r="6320" spans="29:32" x14ac:dyDescent="0.25">
      <c r="AC6320" s="113"/>
      <c r="AD6320" s="114"/>
      <c r="AF6320" s="115"/>
    </row>
    <row r="6321" spans="29:32" x14ac:dyDescent="0.25">
      <c r="AC6321" s="113"/>
      <c r="AD6321" s="114"/>
      <c r="AF6321" s="115"/>
    </row>
    <row r="6322" spans="29:32" x14ac:dyDescent="0.25">
      <c r="AC6322" s="113"/>
      <c r="AD6322" s="114"/>
      <c r="AF6322" s="115"/>
    </row>
    <row r="6323" spans="29:32" x14ac:dyDescent="0.25">
      <c r="AC6323" s="113"/>
      <c r="AD6323" s="114"/>
      <c r="AF6323" s="115"/>
    </row>
    <row r="6324" spans="29:32" x14ac:dyDescent="0.25">
      <c r="AC6324" s="113"/>
      <c r="AD6324" s="114"/>
      <c r="AF6324" s="115"/>
    </row>
    <row r="6325" spans="29:32" x14ac:dyDescent="0.25">
      <c r="AC6325" s="113"/>
      <c r="AD6325" s="114"/>
      <c r="AF6325" s="115"/>
    </row>
    <row r="6326" spans="29:32" x14ac:dyDescent="0.25">
      <c r="AC6326" s="113"/>
      <c r="AD6326" s="114"/>
      <c r="AF6326" s="115"/>
    </row>
    <row r="6327" spans="29:32" x14ac:dyDescent="0.25">
      <c r="AC6327" s="113"/>
      <c r="AD6327" s="114"/>
      <c r="AF6327" s="115"/>
    </row>
    <row r="6328" spans="29:32" x14ac:dyDescent="0.25">
      <c r="AC6328" s="113"/>
      <c r="AD6328" s="114"/>
      <c r="AF6328" s="115"/>
    </row>
    <row r="6329" spans="29:32" x14ac:dyDescent="0.25">
      <c r="AC6329" s="113"/>
      <c r="AD6329" s="114"/>
      <c r="AF6329" s="115"/>
    </row>
    <row r="6330" spans="29:32" x14ac:dyDescent="0.25">
      <c r="AC6330" s="113"/>
      <c r="AD6330" s="114"/>
      <c r="AF6330" s="115"/>
    </row>
    <row r="6331" spans="29:32" x14ac:dyDescent="0.25">
      <c r="AC6331" s="113"/>
      <c r="AD6331" s="114"/>
      <c r="AF6331" s="115"/>
    </row>
    <row r="6332" spans="29:32" x14ac:dyDescent="0.25">
      <c r="AC6332" s="113"/>
      <c r="AD6332" s="114"/>
      <c r="AF6332" s="115"/>
    </row>
    <row r="6333" spans="29:32" x14ac:dyDescent="0.25">
      <c r="AC6333" s="113"/>
      <c r="AD6333" s="114"/>
      <c r="AF6333" s="115"/>
    </row>
    <row r="6334" spans="29:32" x14ac:dyDescent="0.25">
      <c r="AC6334" s="113"/>
      <c r="AD6334" s="114"/>
      <c r="AF6334" s="115"/>
    </row>
    <row r="6335" spans="29:32" x14ac:dyDescent="0.25">
      <c r="AC6335" s="113"/>
      <c r="AD6335" s="114"/>
      <c r="AF6335" s="115"/>
    </row>
    <row r="6336" spans="29:32" x14ac:dyDescent="0.25">
      <c r="AC6336" s="113"/>
      <c r="AD6336" s="114"/>
      <c r="AF6336" s="115"/>
    </row>
    <row r="6337" spans="29:32" x14ac:dyDescent="0.25">
      <c r="AC6337" s="113"/>
      <c r="AD6337" s="114"/>
      <c r="AF6337" s="115"/>
    </row>
    <row r="6338" spans="29:32" x14ac:dyDescent="0.25">
      <c r="AC6338" s="113"/>
      <c r="AD6338" s="114"/>
      <c r="AF6338" s="115"/>
    </row>
    <row r="6339" spans="29:32" x14ac:dyDescent="0.25">
      <c r="AC6339" s="113"/>
      <c r="AD6339" s="114"/>
      <c r="AF6339" s="115"/>
    </row>
    <row r="6340" spans="29:32" x14ac:dyDescent="0.25">
      <c r="AC6340" s="113"/>
      <c r="AD6340" s="114"/>
      <c r="AF6340" s="115"/>
    </row>
    <row r="6341" spans="29:32" x14ac:dyDescent="0.25">
      <c r="AC6341" s="113"/>
      <c r="AD6341" s="114"/>
      <c r="AF6341" s="115"/>
    </row>
    <row r="6342" spans="29:32" x14ac:dyDescent="0.25">
      <c r="AC6342" s="113"/>
      <c r="AD6342" s="114"/>
      <c r="AF6342" s="115"/>
    </row>
    <row r="6343" spans="29:32" x14ac:dyDescent="0.25">
      <c r="AC6343" s="113"/>
      <c r="AD6343" s="114"/>
      <c r="AF6343" s="115"/>
    </row>
    <row r="6344" spans="29:32" x14ac:dyDescent="0.25">
      <c r="AC6344" s="113"/>
      <c r="AD6344" s="114"/>
      <c r="AF6344" s="115"/>
    </row>
    <row r="6345" spans="29:32" x14ac:dyDescent="0.25">
      <c r="AC6345" s="113"/>
      <c r="AD6345" s="114"/>
      <c r="AF6345" s="115"/>
    </row>
    <row r="6346" spans="29:32" x14ac:dyDescent="0.25">
      <c r="AC6346" s="113"/>
      <c r="AD6346" s="114"/>
      <c r="AF6346" s="115"/>
    </row>
    <row r="6347" spans="29:32" x14ac:dyDescent="0.25">
      <c r="AC6347" s="113"/>
      <c r="AD6347" s="114"/>
      <c r="AF6347" s="115"/>
    </row>
    <row r="6348" spans="29:32" x14ac:dyDescent="0.25">
      <c r="AC6348" s="113"/>
      <c r="AD6348" s="114"/>
      <c r="AF6348" s="115"/>
    </row>
    <row r="6349" spans="29:32" x14ac:dyDescent="0.25">
      <c r="AC6349" s="113"/>
      <c r="AD6349" s="114"/>
      <c r="AF6349" s="115"/>
    </row>
    <row r="6350" spans="29:32" x14ac:dyDescent="0.25">
      <c r="AC6350" s="113"/>
      <c r="AD6350" s="114"/>
      <c r="AF6350" s="115"/>
    </row>
    <row r="6351" spans="29:32" x14ac:dyDescent="0.25">
      <c r="AC6351" s="113"/>
      <c r="AD6351" s="114"/>
      <c r="AF6351" s="115"/>
    </row>
    <row r="6352" spans="29:32" x14ac:dyDescent="0.25">
      <c r="AC6352" s="113"/>
      <c r="AD6352" s="114"/>
      <c r="AF6352" s="115"/>
    </row>
    <row r="6353" spans="29:32" x14ac:dyDescent="0.25">
      <c r="AC6353" s="113"/>
      <c r="AD6353" s="114"/>
      <c r="AF6353" s="115"/>
    </row>
    <row r="6354" spans="29:32" x14ac:dyDescent="0.25">
      <c r="AC6354" s="113"/>
      <c r="AD6354" s="114"/>
      <c r="AF6354" s="115"/>
    </row>
    <row r="6355" spans="29:32" x14ac:dyDescent="0.25">
      <c r="AC6355" s="113"/>
      <c r="AD6355" s="114"/>
      <c r="AF6355" s="115"/>
    </row>
    <row r="6356" spans="29:32" x14ac:dyDescent="0.25">
      <c r="AC6356" s="113"/>
      <c r="AD6356" s="114"/>
      <c r="AF6356" s="115"/>
    </row>
    <row r="6357" spans="29:32" x14ac:dyDescent="0.25">
      <c r="AC6357" s="113"/>
      <c r="AD6357" s="114"/>
      <c r="AF6357" s="115"/>
    </row>
    <row r="6358" spans="29:32" x14ac:dyDescent="0.25">
      <c r="AC6358" s="113"/>
      <c r="AD6358" s="114"/>
      <c r="AF6358" s="115"/>
    </row>
    <row r="6359" spans="29:32" x14ac:dyDescent="0.25">
      <c r="AC6359" s="113"/>
      <c r="AD6359" s="114"/>
      <c r="AF6359" s="115"/>
    </row>
    <row r="6360" spans="29:32" x14ac:dyDescent="0.25">
      <c r="AC6360" s="113"/>
      <c r="AD6360" s="114"/>
      <c r="AF6360" s="115"/>
    </row>
    <row r="6361" spans="29:32" x14ac:dyDescent="0.25">
      <c r="AC6361" s="113"/>
      <c r="AD6361" s="114"/>
      <c r="AF6361" s="115"/>
    </row>
    <row r="6362" spans="29:32" x14ac:dyDescent="0.25">
      <c r="AC6362" s="113"/>
      <c r="AD6362" s="114"/>
      <c r="AF6362" s="115"/>
    </row>
    <row r="6363" spans="29:32" x14ac:dyDescent="0.25">
      <c r="AC6363" s="113"/>
      <c r="AD6363" s="114"/>
      <c r="AF6363" s="115"/>
    </row>
    <row r="6364" spans="29:32" x14ac:dyDescent="0.25">
      <c r="AC6364" s="113"/>
      <c r="AD6364" s="114"/>
      <c r="AF6364" s="115"/>
    </row>
    <row r="6365" spans="29:32" x14ac:dyDescent="0.25">
      <c r="AC6365" s="113"/>
      <c r="AD6365" s="114"/>
      <c r="AF6365" s="115"/>
    </row>
    <row r="6366" spans="29:32" x14ac:dyDescent="0.25">
      <c r="AC6366" s="113"/>
      <c r="AD6366" s="114"/>
      <c r="AF6366" s="115"/>
    </row>
    <row r="6367" spans="29:32" x14ac:dyDescent="0.25">
      <c r="AC6367" s="113"/>
      <c r="AD6367" s="114"/>
      <c r="AF6367" s="115"/>
    </row>
    <row r="6368" spans="29:32" x14ac:dyDescent="0.25">
      <c r="AC6368" s="113"/>
      <c r="AD6368" s="114"/>
      <c r="AF6368" s="115"/>
    </row>
    <row r="6369" spans="29:32" x14ac:dyDescent="0.25">
      <c r="AC6369" s="113"/>
      <c r="AD6369" s="114"/>
      <c r="AF6369" s="115"/>
    </row>
    <row r="6370" spans="29:32" x14ac:dyDescent="0.25">
      <c r="AC6370" s="113"/>
      <c r="AD6370" s="114"/>
      <c r="AF6370" s="115"/>
    </row>
    <row r="6371" spans="29:32" x14ac:dyDescent="0.25">
      <c r="AC6371" s="113"/>
      <c r="AD6371" s="114"/>
      <c r="AF6371" s="115"/>
    </row>
    <row r="6372" spans="29:32" x14ac:dyDescent="0.25">
      <c r="AC6372" s="113"/>
      <c r="AD6372" s="114"/>
      <c r="AF6372" s="115"/>
    </row>
    <row r="6373" spans="29:32" x14ac:dyDescent="0.25">
      <c r="AC6373" s="113"/>
      <c r="AD6373" s="114"/>
      <c r="AF6373" s="115"/>
    </row>
    <row r="6374" spans="29:32" x14ac:dyDescent="0.25">
      <c r="AC6374" s="113"/>
      <c r="AD6374" s="114"/>
      <c r="AF6374" s="115"/>
    </row>
    <row r="6375" spans="29:32" x14ac:dyDescent="0.25">
      <c r="AC6375" s="113"/>
      <c r="AD6375" s="114"/>
      <c r="AF6375" s="115"/>
    </row>
    <row r="6376" spans="29:32" x14ac:dyDescent="0.25">
      <c r="AC6376" s="113"/>
      <c r="AD6376" s="114"/>
      <c r="AF6376" s="115"/>
    </row>
    <row r="6377" spans="29:32" x14ac:dyDescent="0.25">
      <c r="AC6377" s="113"/>
      <c r="AD6377" s="114"/>
      <c r="AF6377" s="115"/>
    </row>
    <row r="6378" spans="29:32" x14ac:dyDescent="0.25">
      <c r="AC6378" s="113"/>
      <c r="AD6378" s="114"/>
      <c r="AF6378" s="115"/>
    </row>
    <row r="6379" spans="29:32" x14ac:dyDescent="0.25">
      <c r="AC6379" s="113"/>
      <c r="AD6379" s="114"/>
      <c r="AF6379" s="115"/>
    </row>
    <row r="6380" spans="29:32" x14ac:dyDescent="0.25">
      <c r="AC6380" s="113"/>
      <c r="AD6380" s="114"/>
      <c r="AF6380" s="115"/>
    </row>
    <row r="6381" spans="29:32" x14ac:dyDescent="0.25">
      <c r="AC6381" s="113"/>
      <c r="AD6381" s="114"/>
      <c r="AF6381" s="115"/>
    </row>
    <row r="6382" spans="29:32" x14ac:dyDescent="0.25">
      <c r="AC6382" s="113"/>
      <c r="AD6382" s="114"/>
      <c r="AF6382" s="115"/>
    </row>
    <row r="6383" spans="29:32" x14ac:dyDescent="0.25">
      <c r="AC6383" s="113"/>
      <c r="AD6383" s="114"/>
      <c r="AF6383" s="115"/>
    </row>
    <row r="6384" spans="29:32" x14ac:dyDescent="0.25">
      <c r="AC6384" s="113"/>
      <c r="AD6384" s="114"/>
      <c r="AF6384" s="115"/>
    </row>
    <row r="6385" spans="29:32" x14ac:dyDescent="0.25">
      <c r="AC6385" s="113"/>
      <c r="AD6385" s="114"/>
      <c r="AF6385" s="115"/>
    </row>
    <row r="6386" spans="29:32" x14ac:dyDescent="0.25">
      <c r="AC6386" s="113"/>
      <c r="AD6386" s="114"/>
      <c r="AF6386" s="115"/>
    </row>
    <row r="6387" spans="29:32" x14ac:dyDescent="0.25">
      <c r="AC6387" s="113"/>
      <c r="AD6387" s="114"/>
      <c r="AF6387" s="115"/>
    </row>
    <row r="6388" spans="29:32" x14ac:dyDescent="0.25">
      <c r="AC6388" s="113"/>
      <c r="AD6388" s="114"/>
      <c r="AF6388" s="115"/>
    </row>
    <row r="6389" spans="29:32" x14ac:dyDescent="0.25">
      <c r="AC6389" s="113"/>
      <c r="AD6389" s="114"/>
      <c r="AF6389" s="115"/>
    </row>
    <row r="6390" spans="29:32" x14ac:dyDescent="0.25">
      <c r="AC6390" s="113"/>
      <c r="AD6390" s="114"/>
      <c r="AF6390" s="115"/>
    </row>
    <row r="6391" spans="29:32" x14ac:dyDescent="0.25">
      <c r="AC6391" s="113"/>
      <c r="AD6391" s="114"/>
      <c r="AF6391" s="115"/>
    </row>
    <row r="6392" spans="29:32" x14ac:dyDescent="0.25">
      <c r="AC6392" s="113"/>
      <c r="AD6392" s="114"/>
      <c r="AF6392" s="115"/>
    </row>
    <row r="6393" spans="29:32" x14ac:dyDescent="0.25">
      <c r="AC6393" s="113"/>
      <c r="AD6393" s="114"/>
      <c r="AF6393" s="115"/>
    </row>
    <row r="6394" spans="29:32" x14ac:dyDescent="0.25">
      <c r="AC6394" s="113"/>
      <c r="AD6394" s="114"/>
      <c r="AF6394" s="115"/>
    </row>
    <row r="6395" spans="29:32" x14ac:dyDescent="0.25">
      <c r="AC6395" s="113"/>
      <c r="AD6395" s="114"/>
      <c r="AF6395" s="115"/>
    </row>
    <row r="6396" spans="29:32" x14ac:dyDescent="0.25">
      <c r="AC6396" s="113"/>
      <c r="AD6396" s="114"/>
      <c r="AF6396" s="115"/>
    </row>
    <row r="6397" spans="29:32" x14ac:dyDescent="0.25">
      <c r="AC6397" s="113"/>
      <c r="AD6397" s="114"/>
      <c r="AF6397" s="115"/>
    </row>
    <row r="6398" spans="29:32" x14ac:dyDescent="0.25">
      <c r="AC6398" s="113"/>
      <c r="AD6398" s="114"/>
      <c r="AF6398" s="115"/>
    </row>
    <row r="6399" spans="29:32" x14ac:dyDescent="0.25">
      <c r="AC6399" s="113"/>
      <c r="AD6399" s="114"/>
      <c r="AF6399" s="115"/>
    </row>
    <row r="6400" spans="29:32" x14ac:dyDescent="0.25">
      <c r="AC6400" s="113"/>
      <c r="AD6400" s="114"/>
      <c r="AF6400" s="115"/>
    </row>
    <row r="6401" spans="29:32" x14ac:dyDescent="0.25">
      <c r="AC6401" s="113"/>
      <c r="AD6401" s="114"/>
      <c r="AF6401" s="115"/>
    </row>
    <row r="6402" spans="29:32" x14ac:dyDescent="0.25">
      <c r="AC6402" s="113"/>
      <c r="AD6402" s="114"/>
      <c r="AF6402" s="115"/>
    </row>
    <row r="6403" spans="29:32" x14ac:dyDescent="0.25">
      <c r="AC6403" s="113"/>
      <c r="AD6403" s="114"/>
      <c r="AF6403" s="115"/>
    </row>
    <row r="6404" spans="29:32" x14ac:dyDescent="0.25">
      <c r="AC6404" s="113"/>
      <c r="AD6404" s="114"/>
      <c r="AF6404" s="115"/>
    </row>
    <row r="6405" spans="29:32" x14ac:dyDescent="0.25">
      <c r="AC6405" s="113"/>
      <c r="AD6405" s="114"/>
      <c r="AF6405" s="115"/>
    </row>
    <row r="6406" spans="29:32" x14ac:dyDescent="0.25">
      <c r="AC6406" s="113"/>
      <c r="AD6406" s="114"/>
      <c r="AF6406" s="115"/>
    </row>
    <row r="6407" spans="29:32" x14ac:dyDescent="0.25">
      <c r="AC6407" s="113"/>
      <c r="AD6407" s="114"/>
      <c r="AF6407" s="115"/>
    </row>
    <row r="6408" spans="29:32" x14ac:dyDescent="0.25">
      <c r="AC6408" s="113"/>
      <c r="AD6408" s="114"/>
      <c r="AF6408" s="115"/>
    </row>
    <row r="6409" spans="29:32" x14ac:dyDescent="0.25">
      <c r="AC6409" s="113"/>
      <c r="AD6409" s="114"/>
      <c r="AF6409" s="115"/>
    </row>
    <row r="6410" spans="29:32" x14ac:dyDescent="0.25">
      <c r="AC6410" s="113"/>
      <c r="AD6410" s="114"/>
      <c r="AF6410" s="115"/>
    </row>
    <row r="6411" spans="29:32" x14ac:dyDescent="0.25">
      <c r="AC6411" s="113"/>
      <c r="AD6411" s="114"/>
      <c r="AF6411" s="115"/>
    </row>
    <row r="6412" spans="29:32" x14ac:dyDescent="0.25">
      <c r="AC6412" s="113"/>
      <c r="AD6412" s="114"/>
      <c r="AF6412" s="115"/>
    </row>
    <row r="6413" spans="29:32" x14ac:dyDescent="0.25">
      <c r="AC6413" s="113"/>
      <c r="AD6413" s="114"/>
      <c r="AF6413" s="115"/>
    </row>
    <row r="6414" spans="29:32" x14ac:dyDescent="0.25">
      <c r="AC6414" s="113"/>
      <c r="AD6414" s="114"/>
      <c r="AF6414" s="115"/>
    </row>
    <row r="6415" spans="29:32" x14ac:dyDescent="0.25">
      <c r="AC6415" s="113"/>
      <c r="AD6415" s="114"/>
      <c r="AF6415" s="115"/>
    </row>
    <row r="6416" spans="29:32" x14ac:dyDescent="0.25">
      <c r="AC6416" s="113"/>
      <c r="AD6416" s="114"/>
      <c r="AF6416" s="115"/>
    </row>
    <row r="6417" spans="29:32" x14ac:dyDescent="0.25">
      <c r="AC6417" s="113"/>
      <c r="AD6417" s="114"/>
      <c r="AF6417" s="115"/>
    </row>
    <row r="6418" spans="29:32" x14ac:dyDescent="0.25">
      <c r="AC6418" s="113"/>
      <c r="AD6418" s="114"/>
      <c r="AF6418" s="115"/>
    </row>
    <row r="6419" spans="29:32" x14ac:dyDescent="0.25">
      <c r="AC6419" s="113"/>
      <c r="AD6419" s="114"/>
      <c r="AF6419" s="115"/>
    </row>
    <row r="6420" spans="29:32" x14ac:dyDescent="0.25">
      <c r="AC6420" s="113"/>
      <c r="AD6420" s="114"/>
      <c r="AF6420" s="115"/>
    </row>
    <row r="6421" spans="29:32" x14ac:dyDescent="0.25">
      <c r="AC6421" s="113"/>
      <c r="AD6421" s="114"/>
      <c r="AF6421" s="115"/>
    </row>
    <row r="6422" spans="29:32" x14ac:dyDescent="0.25">
      <c r="AC6422" s="113"/>
      <c r="AD6422" s="114"/>
      <c r="AF6422" s="115"/>
    </row>
    <row r="6423" spans="29:32" x14ac:dyDescent="0.25">
      <c r="AC6423" s="113"/>
      <c r="AD6423" s="114"/>
      <c r="AF6423" s="115"/>
    </row>
    <row r="6424" spans="29:32" x14ac:dyDescent="0.25">
      <c r="AC6424" s="113"/>
      <c r="AD6424" s="114"/>
      <c r="AF6424" s="115"/>
    </row>
    <row r="6425" spans="29:32" x14ac:dyDescent="0.25">
      <c r="AC6425" s="113"/>
      <c r="AD6425" s="114"/>
      <c r="AF6425" s="115"/>
    </row>
    <row r="6426" spans="29:32" x14ac:dyDescent="0.25">
      <c r="AC6426" s="113"/>
      <c r="AD6426" s="114"/>
      <c r="AF6426" s="115"/>
    </row>
    <row r="6427" spans="29:32" x14ac:dyDescent="0.25">
      <c r="AC6427" s="113"/>
      <c r="AD6427" s="114"/>
      <c r="AF6427" s="115"/>
    </row>
    <row r="6428" spans="29:32" x14ac:dyDescent="0.25">
      <c r="AC6428" s="113"/>
      <c r="AD6428" s="114"/>
      <c r="AF6428" s="115"/>
    </row>
    <row r="6429" spans="29:32" x14ac:dyDescent="0.25">
      <c r="AC6429" s="113"/>
      <c r="AD6429" s="114"/>
      <c r="AF6429" s="115"/>
    </row>
    <row r="6430" spans="29:32" x14ac:dyDescent="0.25">
      <c r="AC6430" s="113"/>
      <c r="AD6430" s="114"/>
      <c r="AF6430" s="115"/>
    </row>
    <row r="6431" spans="29:32" x14ac:dyDescent="0.25">
      <c r="AC6431" s="113"/>
      <c r="AD6431" s="114"/>
      <c r="AF6431" s="115"/>
    </row>
    <row r="6432" spans="29:32" x14ac:dyDescent="0.25">
      <c r="AC6432" s="113"/>
      <c r="AD6432" s="114"/>
      <c r="AF6432" s="115"/>
    </row>
    <row r="6433" spans="29:32" x14ac:dyDescent="0.25">
      <c r="AC6433" s="113"/>
      <c r="AD6433" s="114"/>
      <c r="AF6433" s="115"/>
    </row>
    <row r="6434" spans="29:32" x14ac:dyDescent="0.25">
      <c r="AC6434" s="113"/>
      <c r="AD6434" s="114"/>
      <c r="AF6434" s="115"/>
    </row>
    <row r="6435" spans="29:32" x14ac:dyDescent="0.25">
      <c r="AC6435" s="113"/>
      <c r="AD6435" s="114"/>
      <c r="AF6435" s="115"/>
    </row>
    <row r="6436" spans="29:32" x14ac:dyDescent="0.25">
      <c r="AC6436" s="113"/>
      <c r="AD6436" s="114"/>
      <c r="AF6436" s="115"/>
    </row>
    <row r="6437" spans="29:32" x14ac:dyDescent="0.25">
      <c r="AC6437" s="113"/>
      <c r="AD6437" s="114"/>
      <c r="AF6437" s="115"/>
    </row>
    <row r="6438" spans="29:32" x14ac:dyDescent="0.25">
      <c r="AC6438" s="113"/>
      <c r="AD6438" s="114"/>
      <c r="AF6438" s="115"/>
    </row>
    <row r="6439" spans="29:32" x14ac:dyDescent="0.25">
      <c r="AC6439" s="113"/>
      <c r="AD6439" s="114"/>
      <c r="AF6439" s="115"/>
    </row>
    <row r="6440" spans="29:32" x14ac:dyDescent="0.25">
      <c r="AC6440" s="113"/>
      <c r="AD6440" s="114"/>
      <c r="AF6440" s="115"/>
    </row>
    <row r="6441" spans="29:32" x14ac:dyDescent="0.25">
      <c r="AC6441" s="113"/>
      <c r="AD6441" s="114"/>
      <c r="AF6441" s="115"/>
    </row>
    <row r="6442" spans="29:32" x14ac:dyDescent="0.25">
      <c r="AC6442" s="113"/>
      <c r="AD6442" s="114"/>
      <c r="AF6442" s="115"/>
    </row>
    <row r="6443" spans="29:32" x14ac:dyDescent="0.25">
      <c r="AC6443" s="113"/>
      <c r="AD6443" s="114"/>
      <c r="AF6443" s="115"/>
    </row>
    <row r="6444" spans="29:32" x14ac:dyDescent="0.25">
      <c r="AC6444" s="113"/>
      <c r="AD6444" s="114"/>
      <c r="AF6444" s="115"/>
    </row>
    <row r="6445" spans="29:32" x14ac:dyDescent="0.25">
      <c r="AC6445" s="113"/>
      <c r="AD6445" s="114"/>
      <c r="AF6445" s="115"/>
    </row>
    <row r="6446" spans="29:32" x14ac:dyDescent="0.25">
      <c r="AC6446" s="113"/>
      <c r="AD6446" s="114"/>
      <c r="AF6446" s="115"/>
    </row>
    <row r="6447" spans="29:32" x14ac:dyDescent="0.25">
      <c r="AC6447" s="113"/>
      <c r="AD6447" s="114"/>
      <c r="AF6447" s="115"/>
    </row>
    <row r="6448" spans="29:32" x14ac:dyDescent="0.25">
      <c r="AC6448" s="113"/>
      <c r="AD6448" s="114"/>
      <c r="AF6448" s="115"/>
    </row>
    <row r="6449" spans="29:32" x14ac:dyDescent="0.25">
      <c r="AC6449" s="113"/>
      <c r="AD6449" s="114"/>
      <c r="AF6449" s="115"/>
    </row>
    <row r="6450" spans="29:32" x14ac:dyDescent="0.25">
      <c r="AC6450" s="113"/>
      <c r="AD6450" s="114"/>
      <c r="AF6450" s="115"/>
    </row>
    <row r="6451" spans="29:32" x14ac:dyDescent="0.25">
      <c r="AC6451" s="113"/>
      <c r="AD6451" s="114"/>
      <c r="AF6451" s="115"/>
    </row>
    <row r="6452" spans="29:32" x14ac:dyDescent="0.25">
      <c r="AC6452" s="113"/>
      <c r="AD6452" s="114"/>
      <c r="AF6452" s="115"/>
    </row>
    <row r="6453" spans="29:32" x14ac:dyDescent="0.25">
      <c r="AC6453" s="113"/>
      <c r="AD6453" s="114"/>
      <c r="AF6453" s="115"/>
    </row>
    <row r="6454" spans="29:32" x14ac:dyDescent="0.25">
      <c r="AC6454" s="113"/>
      <c r="AD6454" s="114"/>
      <c r="AF6454" s="115"/>
    </row>
    <row r="6455" spans="29:32" x14ac:dyDescent="0.25">
      <c r="AC6455" s="113"/>
      <c r="AD6455" s="114"/>
      <c r="AF6455" s="115"/>
    </row>
    <row r="6456" spans="29:32" x14ac:dyDescent="0.25">
      <c r="AC6456" s="113"/>
      <c r="AD6456" s="114"/>
      <c r="AF6456" s="115"/>
    </row>
    <row r="6457" spans="29:32" x14ac:dyDescent="0.25">
      <c r="AC6457" s="113"/>
      <c r="AD6457" s="114"/>
      <c r="AF6457" s="115"/>
    </row>
    <row r="6458" spans="29:32" x14ac:dyDescent="0.25">
      <c r="AC6458" s="113"/>
      <c r="AD6458" s="114"/>
      <c r="AF6458" s="115"/>
    </row>
    <row r="6459" spans="29:32" x14ac:dyDescent="0.25">
      <c r="AC6459" s="113"/>
      <c r="AD6459" s="114"/>
      <c r="AF6459" s="115"/>
    </row>
    <row r="6460" spans="29:32" x14ac:dyDescent="0.25">
      <c r="AC6460" s="113"/>
      <c r="AD6460" s="114"/>
      <c r="AF6460" s="115"/>
    </row>
    <row r="6461" spans="29:32" x14ac:dyDescent="0.25">
      <c r="AC6461" s="113"/>
      <c r="AD6461" s="114"/>
      <c r="AF6461" s="115"/>
    </row>
    <row r="6462" spans="29:32" x14ac:dyDescent="0.25">
      <c r="AC6462" s="113"/>
      <c r="AD6462" s="114"/>
      <c r="AF6462" s="115"/>
    </row>
    <row r="6463" spans="29:32" x14ac:dyDescent="0.25">
      <c r="AC6463" s="113"/>
      <c r="AD6463" s="114"/>
      <c r="AF6463" s="115"/>
    </row>
    <row r="6464" spans="29:32" x14ac:dyDescent="0.25">
      <c r="AC6464" s="113"/>
      <c r="AD6464" s="114"/>
      <c r="AF6464" s="115"/>
    </row>
    <row r="6465" spans="29:32" x14ac:dyDescent="0.25">
      <c r="AC6465" s="113"/>
      <c r="AD6465" s="114"/>
      <c r="AF6465" s="115"/>
    </row>
    <row r="6466" spans="29:32" x14ac:dyDescent="0.25">
      <c r="AC6466" s="113"/>
      <c r="AD6466" s="114"/>
      <c r="AF6466" s="115"/>
    </row>
    <row r="6467" spans="29:32" x14ac:dyDescent="0.25">
      <c r="AC6467" s="113"/>
      <c r="AD6467" s="114"/>
      <c r="AF6467" s="115"/>
    </row>
    <row r="6468" spans="29:32" x14ac:dyDescent="0.25">
      <c r="AC6468" s="113"/>
      <c r="AD6468" s="114"/>
      <c r="AF6468" s="115"/>
    </row>
    <row r="6469" spans="29:32" x14ac:dyDescent="0.25">
      <c r="AC6469" s="113"/>
      <c r="AD6469" s="114"/>
      <c r="AF6469" s="115"/>
    </row>
    <row r="6470" spans="29:32" x14ac:dyDescent="0.25">
      <c r="AC6470" s="113"/>
      <c r="AD6470" s="114"/>
      <c r="AF6470" s="115"/>
    </row>
    <row r="6471" spans="29:32" x14ac:dyDescent="0.25">
      <c r="AC6471" s="113"/>
      <c r="AD6471" s="114"/>
      <c r="AF6471" s="115"/>
    </row>
    <row r="6472" spans="29:32" x14ac:dyDescent="0.25">
      <c r="AC6472" s="113"/>
      <c r="AD6472" s="114"/>
      <c r="AF6472" s="115"/>
    </row>
    <row r="6473" spans="29:32" x14ac:dyDescent="0.25">
      <c r="AC6473" s="113"/>
      <c r="AD6473" s="114"/>
      <c r="AF6473" s="115"/>
    </row>
    <row r="6474" spans="29:32" x14ac:dyDescent="0.25">
      <c r="AC6474" s="113"/>
      <c r="AD6474" s="114"/>
      <c r="AF6474" s="115"/>
    </row>
    <row r="6475" spans="29:32" x14ac:dyDescent="0.25">
      <c r="AC6475" s="113"/>
      <c r="AD6475" s="114"/>
      <c r="AF6475" s="115"/>
    </row>
    <row r="6476" spans="29:32" x14ac:dyDescent="0.25">
      <c r="AC6476" s="113"/>
      <c r="AD6476" s="114"/>
      <c r="AF6476" s="115"/>
    </row>
    <row r="6477" spans="29:32" x14ac:dyDescent="0.25">
      <c r="AC6477" s="113"/>
      <c r="AD6477" s="114"/>
      <c r="AF6477" s="115"/>
    </row>
    <row r="6478" spans="29:32" x14ac:dyDescent="0.25">
      <c r="AC6478" s="113"/>
      <c r="AD6478" s="114"/>
      <c r="AF6478" s="115"/>
    </row>
    <row r="6479" spans="29:32" x14ac:dyDescent="0.25">
      <c r="AC6479" s="113"/>
      <c r="AD6479" s="114"/>
      <c r="AF6479" s="115"/>
    </row>
    <row r="6480" spans="29:32" x14ac:dyDescent="0.25">
      <c r="AC6480" s="113"/>
      <c r="AD6480" s="114"/>
      <c r="AF6480" s="115"/>
    </row>
    <row r="6481" spans="29:32" x14ac:dyDescent="0.25">
      <c r="AC6481" s="113"/>
      <c r="AD6481" s="114"/>
      <c r="AF6481" s="115"/>
    </row>
    <row r="6482" spans="29:32" x14ac:dyDescent="0.25">
      <c r="AC6482" s="113"/>
      <c r="AD6482" s="114"/>
      <c r="AF6482" s="115"/>
    </row>
    <row r="6483" spans="29:32" x14ac:dyDescent="0.25">
      <c r="AC6483" s="113"/>
      <c r="AD6483" s="114"/>
      <c r="AF6483" s="115"/>
    </row>
    <row r="6484" spans="29:32" x14ac:dyDescent="0.25">
      <c r="AC6484" s="113"/>
      <c r="AD6484" s="114"/>
      <c r="AF6484" s="115"/>
    </row>
    <row r="6485" spans="29:32" x14ac:dyDescent="0.25">
      <c r="AC6485" s="113"/>
      <c r="AD6485" s="114"/>
      <c r="AF6485" s="115"/>
    </row>
    <row r="6486" spans="29:32" x14ac:dyDescent="0.25">
      <c r="AC6486" s="113"/>
      <c r="AD6486" s="114"/>
      <c r="AF6486" s="115"/>
    </row>
    <row r="6487" spans="29:32" x14ac:dyDescent="0.25">
      <c r="AC6487" s="113"/>
      <c r="AD6487" s="114"/>
      <c r="AF6487" s="115"/>
    </row>
    <row r="6488" spans="29:32" x14ac:dyDescent="0.25">
      <c r="AC6488" s="113"/>
      <c r="AD6488" s="114"/>
      <c r="AF6488" s="115"/>
    </row>
    <row r="6489" spans="29:32" x14ac:dyDescent="0.25">
      <c r="AC6489" s="113"/>
      <c r="AD6489" s="114"/>
      <c r="AF6489" s="115"/>
    </row>
    <row r="6490" spans="29:32" x14ac:dyDescent="0.25">
      <c r="AC6490" s="113"/>
      <c r="AD6490" s="114"/>
      <c r="AF6490" s="115"/>
    </row>
    <row r="6491" spans="29:32" x14ac:dyDescent="0.25">
      <c r="AC6491" s="113"/>
      <c r="AD6491" s="114"/>
      <c r="AF6491" s="115"/>
    </row>
    <row r="6492" spans="29:32" x14ac:dyDescent="0.25">
      <c r="AC6492" s="113"/>
      <c r="AD6492" s="114"/>
      <c r="AF6492" s="115"/>
    </row>
    <row r="6493" spans="29:32" x14ac:dyDescent="0.25">
      <c r="AC6493" s="113"/>
      <c r="AD6493" s="114"/>
      <c r="AF6493" s="115"/>
    </row>
    <row r="6494" spans="29:32" x14ac:dyDescent="0.25">
      <c r="AC6494" s="113"/>
      <c r="AD6494" s="114"/>
      <c r="AF6494" s="115"/>
    </row>
    <row r="6495" spans="29:32" x14ac:dyDescent="0.25">
      <c r="AC6495" s="113"/>
      <c r="AD6495" s="114"/>
      <c r="AF6495" s="115"/>
    </row>
    <row r="6496" spans="29:32" x14ac:dyDescent="0.25">
      <c r="AC6496" s="113"/>
      <c r="AD6496" s="114"/>
      <c r="AF6496" s="115"/>
    </row>
    <row r="6497" spans="29:32" x14ac:dyDescent="0.25">
      <c r="AC6497" s="113"/>
      <c r="AD6497" s="114"/>
      <c r="AF6497" s="115"/>
    </row>
    <row r="6498" spans="29:32" x14ac:dyDescent="0.25">
      <c r="AC6498" s="113"/>
      <c r="AD6498" s="114"/>
      <c r="AF6498" s="115"/>
    </row>
    <row r="6499" spans="29:32" x14ac:dyDescent="0.25">
      <c r="AC6499" s="113"/>
      <c r="AD6499" s="114"/>
      <c r="AF6499" s="115"/>
    </row>
    <row r="6500" spans="29:32" x14ac:dyDescent="0.25">
      <c r="AC6500" s="113"/>
      <c r="AD6500" s="114"/>
      <c r="AF6500" s="115"/>
    </row>
    <row r="6501" spans="29:32" x14ac:dyDescent="0.25">
      <c r="AC6501" s="113"/>
      <c r="AD6501" s="114"/>
      <c r="AF6501" s="115"/>
    </row>
    <row r="6502" spans="29:32" x14ac:dyDescent="0.25">
      <c r="AC6502" s="113"/>
      <c r="AD6502" s="114"/>
      <c r="AF6502" s="115"/>
    </row>
    <row r="6503" spans="29:32" x14ac:dyDescent="0.25">
      <c r="AC6503" s="113"/>
      <c r="AD6503" s="114"/>
      <c r="AF6503" s="115"/>
    </row>
    <row r="6504" spans="29:32" x14ac:dyDescent="0.25">
      <c r="AC6504" s="113"/>
      <c r="AD6504" s="114"/>
      <c r="AF6504" s="115"/>
    </row>
    <row r="6505" spans="29:32" x14ac:dyDescent="0.25">
      <c r="AC6505" s="113"/>
      <c r="AD6505" s="114"/>
      <c r="AF6505" s="115"/>
    </row>
    <row r="6506" spans="29:32" x14ac:dyDescent="0.25">
      <c r="AC6506" s="113"/>
      <c r="AD6506" s="114"/>
      <c r="AF6506" s="115"/>
    </row>
    <row r="6507" spans="29:32" x14ac:dyDescent="0.25">
      <c r="AC6507" s="113"/>
      <c r="AD6507" s="114"/>
      <c r="AF6507" s="115"/>
    </row>
    <row r="6508" spans="29:32" x14ac:dyDescent="0.25">
      <c r="AC6508" s="113"/>
      <c r="AD6508" s="114"/>
      <c r="AF6508" s="115"/>
    </row>
    <row r="6509" spans="29:32" x14ac:dyDescent="0.25">
      <c r="AC6509" s="113"/>
      <c r="AD6509" s="114"/>
      <c r="AF6509" s="115"/>
    </row>
    <row r="6510" spans="29:32" x14ac:dyDescent="0.25">
      <c r="AC6510" s="113"/>
      <c r="AD6510" s="114"/>
      <c r="AF6510" s="115"/>
    </row>
    <row r="6511" spans="29:32" x14ac:dyDescent="0.25">
      <c r="AC6511" s="113"/>
      <c r="AD6511" s="114"/>
      <c r="AF6511" s="115"/>
    </row>
    <row r="6512" spans="29:32" x14ac:dyDescent="0.25">
      <c r="AC6512" s="113"/>
      <c r="AD6512" s="114"/>
      <c r="AF6512" s="115"/>
    </row>
    <row r="6513" spans="29:32" x14ac:dyDescent="0.25">
      <c r="AC6513" s="113"/>
      <c r="AD6513" s="114"/>
      <c r="AF6513" s="115"/>
    </row>
    <row r="6514" spans="29:32" x14ac:dyDescent="0.25">
      <c r="AC6514" s="113"/>
      <c r="AD6514" s="114"/>
      <c r="AF6514" s="115"/>
    </row>
    <row r="6515" spans="29:32" x14ac:dyDescent="0.25">
      <c r="AC6515" s="113"/>
      <c r="AD6515" s="114"/>
      <c r="AF6515" s="115"/>
    </row>
    <row r="6516" spans="29:32" x14ac:dyDescent="0.25">
      <c r="AC6516" s="113"/>
      <c r="AD6516" s="114"/>
      <c r="AF6516" s="115"/>
    </row>
    <row r="6517" spans="29:32" x14ac:dyDescent="0.25">
      <c r="AC6517" s="113"/>
      <c r="AD6517" s="114"/>
      <c r="AF6517" s="115"/>
    </row>
    <row r="6518" spans="29:32" x14ac:dyDescent="0.25">
      <c r="AC6518" s="113"/>
      <c r="AD6518" s="114"/>
      <c r="AF6518" s="115"/>
    </row>
    <row r="6519" spans="29:32" x14ac:dyDescent="0.25">
      <c r="AC6519" s="113"/>
      <c r="AD6519" s="114"/>
      <c r="AF6519" s="115"/>
    </row>
    <row r="6520" spans="29:32" x14ac:dyDescent="0.25">
      <c r="AC6520" s="113"/>
      <c r="AD6520" s="114"/>
      <c r="AF6520" s="115"/>
    </row>
    <row r="6521" spans="29:32" x14ac:dyDescent="0.25">
      <c r="AC6521" s="113"/>
      <c r="AD6521" s="114"/>
      <c r="AF6521" s="115"/>
    </row>
    <row r="6522" spans="29:32" x14ac:dyDescent="0.25">
      <c r="AC6522" s="113"/>
      <c r="AD6522" s="114"/>
      <c r="AF6522" s="115"/>
    </row>
    <row r="6523" spans="29:32" x14ac:dyDescent="0.25">
      <c r="AC6523" s="113"/>
      <c r="AD6523" s="114"/>
      <c r="AF6523" s="115"/>
    </row>
    <row r="6524" spans="29:32" x14ac:dyDescent="0.25">
      <c r="AC6524" s="113"/>
      <c r="AD6524" s="114"/>
      <c r="AF6524" s="115"/>
    </row>
    <row r="6525" spans="29:32" x14ac:dyDescent="0.25">
      <c r="AC6525" s="113"/>
      <c r="AD6525" s="114"/>
      <c r="AF6525" s="115"/>
    </row>
    <row r="6526" spans="29:32" x14ac:dyDescent="0.25">
      <c r="AC6526" s="113"/>
      <c r="AD6526" s="114"/>
      <c r="AF6526" s="115"/>
    </row>
    <row r="6527" spans="29:32" x14ac:dyDescent="0.25">
      <c r="AC6527" s="113"/>
      <c r="AD6527" s="114"/>
      <c r="AF6527" s="115"/>
    </row>
    <row r="6528" spans="29:32" x14ac:dyDescent="0.25">
      <c r="AC6528" s="113"/>
      <c r="AD6528" s="114"/>
      <c r="AF6528" s="115"/>
    </row>
    <row r="6529" spans="29:32" x14ac:dyDescent="0.25">
      <c r="AC6529" s="113"/>
      <c r="AD6529" s="114"/>
      <c r="AF6529" s="115"/>
    </row>
    <row r="6530" spans="29:32" x14ac:dyDescent="0.25">
      <c r="AC6530" s="113"/>
      <c r="AD6530" s="114"/>
      <c r="AF6530" s="115"/>
    </row>
    <row r="6531" spans="29:32" x14ac:dyDescent="0.25">
      <c r="AC6531" s="113"/>
      <c r="AD6531" s="114"/>
      <c r="AF6531" s="115"/>
    </row>
    <row r="6532" spans="29:32" x14ac:dyDescent="0.25">
      <c r="AC6532" s="113"/>
      <c r="AD6532" s="114"/>
      <c r="AF6532" s="115"/>
    </row>
    <row r="6533" spans="29:32" x14ac:dyDescent="0.25">
      <c r="AC6533" s="113"/>
      <c r="AD6533" s="114"/>
      <c r="AF6533" s="115"/>
    </row>
    <row r="6534" spans="29:32" x14ac:dyDescent="0.25">
      <c r="AC6534" s="113"/>
      <c r="AD6534" s="114"/>
      <c r="AF6534" s="115"/>
    </row>
    <row r="6535" spans="29:32" x14ac:dyDescent="0.25">
      <c r="AC6535" s="113"/>
      <c r="AD6535" s="114"/>
      <c r="AF6535" s="115"/>
    </row>
    <row r="6536" spans="29:32" x14ac:dyDescent="0.25">
      <c r="AC6536" s="113"/>
      <c r="AD6536" s="114"/>
      <c r="AF6536" s="115"/>
    </row>
    <row r="6537" spans="29:32" x14ac:dyDescent="0.25">
      <c r="AC6537" s="113"/>
      <c r="AD6537" s="114"/>
      <c r="AF6537" s="115"/>
    </row>
    <row r="6538" spans="29:32" x14ac:dyDescent="0.25">
      <c r="AC6538" s="113"/>
      <c r="AD6538" s="114"/>
      <c r="AF6538" s="115"/>
    </row>
    <row r="6539" spans="29:32" x14ac:dyDescent="0.25">
      <c r="AC6539" s="113"/>
      <c r="AD6539" s="114"/>
      <c r="AF6539" s="115"/>
    </row>
    <row r="6540" spans="29:32" x14ac:dyDescent="0.25">
      <c r="AC6540" s="113"/>
      <c r="AD6540" s="114"/>
      <c r="AF6540" s="115"/>
    </row>
    <row r="6541" spans="29:32" x14ac:dyDescent="0.25">
      <c r="AC6541" s="113"/>
      <c r="AD6541" s="114"/>
      <c r="AF6541" s="115"/>
    </row>
    <row r="6542" spans="29:32" x14ac:dyDescent="0.25">
      <c r="AC6542" s="113"/>
      <c r="AD6542" s="114"/>
      <c r="AF6542" s="115"/>
    </row>
    <row r="6543" spans="29:32" x14ac:dyDescent="0.25">
      <c r="AC6543" s="113"/>
      <c r="AD6543" s="114"/>
      <c r="AF6543" s="115"/>
    </row>
    <row r="6544" spans="29:32" x14ac:dyDescent="0.25">
      <c r="AC6544" s="113"/>
      <c r="AD6544" s="114"/>
      <c r="AF6544" s="115"/>
    </row>
    <row r="6545" spans="29:32" x14ac:dyDescent="0.25">
      <c r="AC6545" s="113"/>
      <c r="AD6545" s="114"/>
      <c r="AF6545" s="115"/>
    </row>
    <row r="6546" spans="29:32" x14ac:dyDescent="0.25">
      <c r="AC6546" s="113"/>
      <c r="AD6546" s="114"/>
      <c r="AF6546" s="115"/>
    </row>
    <row r="6547" spans="29:32" x14ac:dyDescent="0.25">
      <c r="AC6547" s="113"/>
      <c r="AD6547" s="114"/>
      <c r="AF6547" s="115"/>
    </row>
    <row r="6548" spans="29:32" x14ac:dyDescent="0.25">
      <c r="AC6548" s="113"/>
      <c r="AD6548" s="114"/>
      <c r="AF6548" s="115"/>
    </row>
    <row r="6549" spans="29:32" x14ac:dyDescent="0.25">
      <c r="AC6549" s="113"/>
      <c r="AD6549" s="114"/>
      <c r="AF6549" s="115"/>
    </row>
    <row r="6550" spans="29:32" x14ac:dyDescent="0.25">
      <c r="AC6550" s="113"/>
      <c r="AD6550" s="114"/>
      <c r="AF6550" s="115"/>
    </row>
    <row r="6551" spans="29:32" x14ac:dyDescent="0.25">
      <c r="AC6551" s="113"/>
      <c r="AD6551" s="114"/>
      <c r="AF6551" s="115"/>
    </row>
    <row r="6552" spans="29:32" x14ac:dyDescent="0.25">
      <c r="AC6552" s="113"/>
      <c r="AD6552" s="114"/>
      <c r="AF6552" s="115"/>
    </row>
    <row r="6553" spans="29:32" x14ac:dyDescent="0.25">
      <c r="AC6553" s="113"/>
      <c r="AD6553" s="114"/>
      <c r="AF6553" s="115"/>
    </row>
    <row r="6554" spans="29:32" x14ac:dyDescent="0.25">
      <c r="AC6554" s="113"/>
      <c r="AD6554" s="114"/>
      <c r="AF6554" s="115"/>
    </row>
    <row r="6555" spans="29:32" x14ac:dyDescent="0.25">
      <c r="AC6555" s="113"/>
      <c r="AD6555" s="114"/>
      <c r="AF6555" s="115"/>
    </row>
    <row r="6556" spans="29:32" x14ac:dyDescent="0.25">
      <c r="AC6556" s="113"/>
      <c r="AD6556" s="114"/>
      <c r="AF6556" s="115"/>
    </row>
    <row r="6557" spans="29:32" x14ac:dyDescent="0.25">
      <c r="AC6557" s="113"/>
      <c r="AD6557" s="114"/>
      <c r="AF6557" s="115"/>
    </row>
    <row r="6558" spans="29:32" x14ac:dyDescent="0.25">
      <c r="AC6558" s="113"/>
      <c r="AD6558" s="114"/>
      <c r="AF6558" s="115"/>
    </row>
    <row r="6559" spans="29:32" x14ac:dyDescent="0.25">
      <c r="AC6559" s="113"/>
      <c r="AD6559" s="114"/>
      <c r="AF6559" s="115"/>
    </row>
    <row r="6560" spans="29:32" x14ac:dyDescent="0.25">
      <c r="AC6560" s="113"/>
      <c r="AD6560" s="114"/>
      <c r="AF6560" s="115"/>
    </row>
    <row r="6561" spans="29:32" x14ac:dyDescent="0.25">
      <c r="AC6561" s="113"/>
      <c r="AD6561" s="114"/>
      <c r="AF6561" s="115"/>
    </row>
    <row r="6562" spans="29:32" x14ac:dyDescent="0.25">
      <c r="AC6562" s="113"/>
      <c r="AD6562" s="114"/>
      <c r="AF6562" s="115"/>
    </row>
    <row r="6563" spans="29:32" x14ac:dyDescent="0.25">
      <c r="AC6563" s="113"/>
      <c r="AD6563" s="114"/>
      <c r="AF6563" s="115"/>
    </row>
    <row r="6564" spans="29:32" x14ac:dyDescent="0.25">
      <c r="AC6564" s="113"/>
      <c r="AD6564" s="114"/>
      <c r="AF6564" s="115"/>
    </row>
    <row r="6565" spans="29:32" x14ac:dyDescent="0.25">
      <c r="AC6565" s="113"/>
      <c r="AD6565" s="114"/>
      <c r="AF6565" s="115"/>
    </row>
    <row r="6566" spans="29:32" x14ac:dyDescent="0.25">
      <c r="AC6566" s="113"/>
      <c r="AD6566" s="114"/>
      <c r="AF6566" s="115"/>
    </row>
    <row r="6567" spans="29:32" x14ac:dyDescent="0.25">
      <c r="AC6567" s="113"/>
      <c r="AD6567" s="114"/>
      <c r="AF6567" s="115"/>
    </row>
    <row r="6568" spans="29:32" x14ac:dyDescent="0.25">
      <c r="AC6568" s="113"/>
      <c r="AD6568" s="114"/>
      <c r="AF6568" s="115"/>
    </row>
    <row r="6569" spans="29:32" x14ac:dyDescent="0.25">
      <c r="AC6569" s="113"/>
      <c r="AD6569" s="114"/>
      <c r="AF6569" s="115"/>
    </row>
    <row r="6570" spans="29:32" x14ac:dyDescent="0.25">
      <c r="AC6570" s="113"/>
      <c r="AD6570" s="114"/>
      <c r="AF6570" s="115"/>
    </row>
    <row r="6571" spans="29:32" x14ac:dyDescent="0.25">
      <c r="AC6571" s="113"/>
      <c r="AD6571" s="114"/>
      <c r="AF6571" s="115"/>
    </row>
    <row r="6572" spans="29:32" x14ac:dyDescent="0.25">
      <c r="AC6572" s="113"/>
      <c r="AD6572" s="114"/>
      <c r="AF6572" s="115"/>
    </row>
    <row r="6573" spans="29:32" x14ac:dyDescent="0.25">
      <c r="AC6573" s="113"/>
      <c r="AD6573" s="114"/>
      <c r="AF6573" s="115"/>
    </row>
    <row r="6574" spans="29:32" x14ac:dyDescent="0.25">
      <c r="AC6574" s="113"/>
      <c r="AD6574" s="114"/>
      <c r="AF6574" s="115"/>
    </row>
    <row r="6575" spans="29:32" x14ac:dyDescent="0.25">
      <c r="AC6575" s="113"/>
      <c r="AD6575" s="114"/>
      <c r="AF6575" s="115"/>
    </row>
    <row r="6576" spans="29:32" x14ac:dyDescent="0.25">
      <c r="AC6576" s="113"/>
      <c r="AD6576" s="114"/>
      <c r="AF6576" s="115"/>
    </row>
    <row r="6577" spans="29:32" x14ac:dyDescent="0.25">
      <c r="AC6577" s="113"/>
      <c r="AD6577" s="114"/>
      <c r="AF6577" s="115"/>
    </row>
    <row r="6578" spans="29:32" x14ac:dyDescent="0.25">
      <c r="AC6578" s="113"/>
      <c r="AD6578" s="114"/>
      <c r="AF6578" s="115"/>
    </row>
    <row r="6579" spans="29:32" x14ac:dyDescent="0.25">
      <c r="AC6579" s="113"/>
      <c r="AD6579" s="114"/>
      <c r="AF6579" s="115"/>
    </row>
    <row r="6580" spans="29:32" x14ac:dyDescent="0.25">
      <c r="AC6580" s="113"/>
      <c r="AD6580" s="114"/>
      <c r="AF6580" s="115"/>
    </row>
    <row r="6581" spans="29:32" x14ac:dyDescent="0.25">
      <c r="AC6581" s="113"/>
      <c r="AD6581" s="114"/>
      <c r="AF6581" s="115"/>
    </row>
    <row r="6582" spans="29:32" x14ac:dyDescent="0.25">
      <c r="AC6582" s="113"/>
      <c r="AD6582" s="114"/>
      <c r="AF6582" s="115"/>
    </row>
    <row r="6583" spans="29:32" x14ac:dyDescent="0.25">
      <c r="AC6583" s="113"/>
      <c r="AD6583" s="114"/>
      <c r="AF6583" s="115"/>
    </row>
    <row r="6584" spans="29:32" x14ac:dyDescent="0.25">
      <c r="AC6584" s="113"/>
      <c r="AD6584" s="114"/>
      <c r="AF6584" s="115"/>
    </row>
    <row r="6585" spans="29:32" x14ac:dyDescent="0.25">
      <c r="AC6585" s="113"/>
      <c r="AD6585" s="114"/>
      <c r="AF6585" s="115"/>
    </row>
    <row r="6586" spans="29:32" x14ac:dyDescent="0.25">
      <c r="AC6586" s="113"/>
      <c r="AD6586" s="114"/>
      <c r="AF6586" s="115"/>
    </row>
    <row r="6587" spans="29:32" x14ac:dyDescent="0.25">
      <c r="AC6587" s="113"/>
      <c r="AD6587" s="114"/>
      <c r="AF6587" s="115"/>
    </row>
    <row r="6588" spans="29:32" x14ac:dyDescent="0.25">
      <c r="AC6588" s="113"/>
      <c r="AD6588" s="114"/>
      <c r="AF6588" s="115"/>
    </row>
    <row r="6589" spans="29:32" x14ac:dyDescent="0.25">
      <c r="AC6589" s="113"/>
      <c r="AD6589" s="114"/>
      <c r="AF6589" s="115"/>
    </row>
    <row r="6590" spans="29:32" x14ac:dyDescent="0.25">
      <c r="AC6590" s="113"/>
      <c r="AD6590" s="114"/>
      <c r="AF6590" s="115"/>
    </row>
    <row r="6591" spans="29:32" x14ac:dyDescent="0.25">
      <c r="AC6591" s="113"/>
      <c r="AD6591" s="114"/>
      <c r="AF6591" s="115"/>
    </row>
    <row r="6592" spans="29:32" x14ac:dyDescent="0.25">
      <c r="AC6592" s="113"/>
      <c r="AD6592" s="114"/>
      <c r="AF6592" s="115"/>
    </row>
    <row r="6593" spans="29:32" x14ac:dyDescent="0.25">
      <c r="AC6593" s="113"/>
      <c r="AD6593" s="114"/>
      <c r="AF6593" s="115"/>
    </row>
    <row r="6594" spans="29:32" x14ac:dyDescent="0.25">
      <c r="AC6594" s="113"/>
      <c r="AD6594" s="114"/>
      <c r="AF6594" s="115"/>
    </row>
    <row r="6595" spans="29:32" x14ac:dyDescent="0.25">
      <c r="AC6595" s="113"/>
      <c r="AD6595" s="114"/>
      <c r="AF6595" s="115"/>
    </row>
    <row r="6596" spans="29:32" x14ac:dyDescent="0.25">
      <c r="AC6596" s="113"/>
      <c r="AD6596" s="114"/>
      <c r="AF6596" s="115"/>
    </row>
    <row r="6597" spans="29:32" x14ac:dyDescent="0.25">
      <c r="AC6597" s="113"/>
      <c r="AD6597" s="114"/>
      <c r="AF6597" s="115"/>
    </row>
    <row r="6598" spans="29:32" x14ac:dyDescent="0.25">
      <c r="AC6598" s="113"/>
      <c r="AD6598" s="114"/>
      <c r="AF6598" s="115"/>
    </row>
    <row r="6599" spans="29:32" x14ac:dyDescent="0.25">
      <c r="AC6599" s="113"/>
      <c r="AD6599" s="114"/>
      <c r="AF6599" s="115"/>
    </row>
    <row r="6600" spans="29:32" x14ac:dyDescent="0.25">
      <c r="AC6600" s="113"/>
      <c r="AD6600" s="114"/>
      <c r="AF6600" s="115"/>
    </row>
    <row r="6601" spans="29:32" x14ac:dyDescent="0.25">
      <c r="AC6601" s="113"/>
      <c r="AD6601" s="114"/>
      <c r="AF6601" s="115"/>
    </row>
    <row r="6602" spans="29:32" x14ac:dyDescent="0.25">
      <c r="AC6602" s="113"/>
      <c r="AD6602" s="114"/>
      <c r="AF6602" s="115"/>
    </row>
    <row r="6603" spans="29:32" x14ac:dyDescent="0.25">
      <c r="AC6603" s="113"/>
      <c r="AD6603" s="114"/>
      <c r="AF6603" s="115"/>
    </row>
    <row r="6604" spans="29:32" x14ac:dyDescent="0.25">
      <c r="AC6604" s="113"/>
      <c r="AD6604" s="114"/>
      <c r="AF6604" s="115"/>
    </row>
    <row r="6605" spans="29:32" x14ac:dyDescent="0.25">
      <c r="AC6605" s="113"/>
      <c r="AD6605" s="114"/>
      <c r="AF6605" s="115"/>
    </row>
    <row r="6606" spans="29:32" x14ac:dyDescent="0.25">
      <c r="AC6606" s="113"/>
      <c r="AD6606" s="114"/>
      <c r="AF6606" s="115"/>
    </row>
    <row r="6607" spans="29:32" x14ac:dyDescent="0.25">
      <c r="AC6607" s="113"/>
      <c r="AD6607" s="114"/>
      <c r="AF6607" s="115"/>
    </row>
    <row r="6608" spans="29:32" x14ac:dyDescent="0.25">
      <c r="AC6608" s="113"/>
      <c r="AD6608" s="114"/>
      <c r="AF6608" s="115"/>
    </row>
    <row r="6609" spans="29:32" x14ac:dyDescent="0.25">
      <c r="AC6609" s="113"/>
      <c r="AD6609" s="114"/>
      <c r="AF6609" s="115"/>
    </row>
    <row r="6610" spans="29:32" x14ac:dyDescent="0.25">
      <c r="AC6610" s="113"/>
      <c r="AD6610" s="114"/>
      <c r="AF6610" s="115"/>
    </row>
    <row r="6611" spans="29:32" x14ac:dyDescent="0.25">
      <c r="AC6611" s="113"/>
      <c r="AD6611" s="114"/>
      <c r="AF6611" s="115"/>
    </row>
    <row r="6612" spans="29:32" x14ac:dyDescent="0.25">
      <c r="AC6612" s="113"/>
      <c r="AD6612" s="114"/>
      <c r="AF6612" s="115"/>
    </row>
    <row r="6613" spans="29:32" x14ac:dyDescent="0.25">
      <c r="AC6613" s="113"/>
      <c r="AD6613" s="114"/>
      <c r="AF6613" s="115"/>
    </row>
    <row r="6614" spans="29:32" x14ac:dyDescent="0.25">
      <c r="AC6614" s="113"/>
      <c r="AD6614" s="114"/>
      <c r="AF6614" s="115"/>
    </row>
    <row r="6615" spans="29:32" x14ac:dyDescent="0.25">
      <c r="AC6615" s="113"/>
      <c r="AD6615" s="114"/>
      <c r="AF6615" s="115"/>
    </row>
    <row r="6616" spans="29:32" x14ac:dyDescent="0.25">
      <c r="AC6616" s="113"/>
      <c r="AD6616" s="114"/>
      <c r="AF6616" s="115"/>
    </row>
    <row r="6617" spans="29:32" x14ac:dyDescent="0.25">
      <c r="AC6617" s="113"/>
      <c r="AD6617" s="114"/>
      <c r="AF6617" s="115"/>
    </row>
    <row r="6618" spans="29:32" x14ac:dyDescent="0.25">
      <c r="AC6618" s="113"/>
      <c r="AD6618" s="114"/>
      <c r="AF6618" s="115"/>
    </row>
    <row r="6619" spans="29:32" x14ac:dyDescent="0.25">
      <c r="AC6619" s="113"/>
      <c r="AD6619" s="114"/>
      <c r="AF6619" s="115"/>
    </row>
    <row r="6620" spans="29:32" x14ac:dyDescent="0.25">
      <c r="AC6620" s="113"/>
      <c r="AD6620" s="114"/>
      <c r="AF6620" s="115"/>
    </row>
    <row r="6621" spans="29:32" x14ac:dyDescent="0.25">
      <c r="AC6621" s="113"/>
      <c r="AD6621" s="114"/>
      <c r="AF6621" s="115"/>
    </row>
    <row r="6622" spans="29:32" x14ac:dyDescent="0.25">
      <c r="AC6622" s="113"/>
      <c r="AD6622" s="114"/>
      <c r="AF6622" s="115"/>
    </row>
    <row r="6623" spans="29:32" x14ac:dyDescent="0.25">
      <c r="AC6623" s="113"/>
      <c r="AD6623" s="114"/>
      <c r="AF6623" s="115"/>
    </row>
    <row r="6624" spans="29:32" x14ac:dyDescent="0.25">
      <c r="AC6624" s="113"/>
      <c r="AD6624" s="114"/>
      <c r="AF6624" s="115"/>
    </row>
    <row r="6625" spans="29:32" x14ac:dyDescent="0.25">
      <c r="AC6625" s="113"/>
      <c r="AD6625" s="114"/>
      <c r="AF6625" s="115"/>
    </row>
    <row r="6626" spans="29:32" x14ac:dyDescent="0.25">
      <c r="AC6626" s="113"/>
      <c r="AD6626" s="114"/>
      <c r="AF6626" s="115"/>
    </row>
    <row r="6627" spans="29:32" x14ac:dyDescent="0.25">
      <c r="AC6627" s="113"/>
      <c r="AD6627" s="114"/>
      <c r="AF6627" s="115"/>
    </row>
    <row r="6628" spans="29:32" x14ac:dyDescent="0.25">
      <c r="AC6628" s="113"/>
      <c r="AD6628" s="114"/>
      <c r="AF6628" s="115"/>
    </row>
    <row r="6629" spans="29:32" x14ac:dyDescent="0.25">
      <c r="AC6629" s="113"/>
      <c r="AD6629" s="114"/>
      <c r="AF6629" s="115"/>
    </row>
    <row r="6630" spans="29:32" x14ac:dyDescent="0.25">
      <c r="AC6630" s="113"/>
      <c r="AD6630" s="114"/>
      <c r="AF6630" s="115"/>
    </row>
    <row r="6631" spans="29:32" x14ac:dyDescent="0.25">
      <c r="AC6631" s="113"/>
      <c r="AD6631" s="114"/>
      <c r="AF6631" s="115"/>
    </row>
    <row r="6632" spans="29:32" x14ac:dyDescent="0.25">
      <c r="AC6632" s="113"/>
      <c r="AD6632" s="114"/>
      <c r="AF6632" s="115"/>
    </row>
    <row r="6633" spans="29:32" x14ac:dyDescent="0.25">
      <c r="AC6633" s="113"/>
      <c r="AD6633" s="114"/>
      <c r="AF6633" s="115"/>
    </row>
    <row r="6634" spans="29:32" x14ac:dyDescent="0.25">
      <c r="AC6634" s="113"/>
      <c r="AD6634" s="114"/>
      <c r="AF6634" s="115"/>
    </row>
    <row r="6635" spans="29:32" x14ac:dyDescent="0.25">
      <c r="AC6635" s="113"/>
      <c r="AD6635" s="114"/>
      <c r="AF6635" s="115"/>
    </row>
    <row r="6636" spans="29:32" x14ac:dyDescent="0.25">
      <c r="AC6636" s="113"/>
      <c r="AD6636" s="114"/>
      <c r="AF6636" s="115"/>
    </row>
    <row r="6637" spans="29:32" x14ac:dyDescent="0.25">
      <c r="AC6637" s="113"/>
      <c r="AD6637" s="114"/>
      <c r="AF6637" s="115"/>
    </row>
    <row r="6638" spans="29:32" x14ac:dyDescent="0.25">
      <c r="AC6638" s="113"/>
      <c r="AD6638" s="114"/>
      <c r="AF6638" s="115"/>
    </row>
    <row r="6639" spans="29:32" x14ac:dyDescent="0.25">
      <c r="AC6639" s="113"/>
      <c r="AD6639" s="114"/>
      <c r="AF6639" s="115"/>
    </row>
    <row r="6640" spans="29:32" x14ac:dyDescent="0.25">
      <c r="AC6640" s="113"/>
      <c r="AD6640" s="114"/>
      <c r="AF6640" s="115"/>
    </row>
    <row r="6641" spans="29:32" x14ac:dyDescent="0.25">
      <c r="AC6641" s="113"/>
      <c r="AD6641" s="114"/>
      <c r="AF6641" s="115"/>
    </row>
    <row r="6642" spans="29:32" x14ac:dyDescent="0.25">
      <c r="AC6642" s="113"/>
      <c r="AD6642" s="114"/>
      <c r="AF6642" s="115"/>
    </row>
    <row r="6643" spans="29:32" x14ac:dyDescent="0.25">
      <c r="AC6643" s="113"/>
      <c r="AD6643" s="114"/>
      <c r="AF6643" s="115"/>
    </row>
    <row r="6644" spans="29:32" x14ac:dyDescent="0.25">
      <c r="AC6644" s="113"/>
      <c r="AD6644" s="114"/>
      <c r="AF6644" s="115"/>
    </row>
    <row r="6645" spans="29:32" x14ac:dyDescent="0.25">
      <c r="AC6645" s="113"/>
      <c r="AD6645" s="114"/>
      <c r="AF6645" s="115"/>
    </row>
    <row r="6646" spans="29:32" x14ac:dyDescent="0.25">
      <c r="AC6646" s="113"/>
      <c r="AD6646" s="114"/>
      <c r="AF6646" s="115"/>
    </row>
    <row r="6647" spans="29:32" x14ac:dyDescent="0.25">
      <c r="AC6647" s="113"/>
      <c r="AD6647" s="114"/>
      <c r="AF6647" s="115"/>
    </row>
    <row r="6648" spans="29:32" x14ac:dyDescent="0.25">
      <c r="AC6648" s="113"/>
      <c r="AD6648" s="114"/>
      <c r="AF6648" s="115"/>
    </row>
    <row r="6649" spans="29:32" x14ac:dyDescent="0.25">
      <c r="AC6649" s="113"/>
      <c r="AD6649" s="114"/>
      <c r="AF6649" s="115"/>
    </row>
    <row r="6650" spans="29:32" x14ac:dyDescent="0.25">
      <c r="AC6650" s="113"/>
      <c r="AD6650" s="114"/>
      <c r="AF6650" s="115"/>
    </row>
    <row r="6651" spans="29:32" x14ac:dyDescent="0.25">
      <c r="AC6651" s="113"/>
      <c r="AD6651" s="114"/>
      <c r="AF6651" s="115"/>
    </row>
    <row r="6652" spans="29:32" x14ac:dyDescent="0.25">
      <c r="AC6652" s="113"/>
      <c r="AD6652" s="114"/>
      <c r="AF6652" s="115"/>
    </row>
    <row r="6653" spans="29:32" x14ac:dyDescent="0.25">
      <c r="AC6653" s="113"/>
      <c r="AD6653" s="114"/>
      <c r="AF6653" s="115"/>
    </row>
    <row r="6654" spans="29:32" x14ac:dyDescent="0.25">
      <c r="AC6654" s="113"/>
      <c r="AD6654" s="114"/>
      <c r="AF6654" s="115"/>
    </row>
    <row r="6655" spans="29:32" x14ac:dyDescent="0.25">
      <c r="AC6655" s="113"/>
      <c r="AD6655" s="114"/>
      <c r="AF6655" s="115"/>
    </row>
    <row r="6656" spans="29:32" x14ac:dyDescent="0.25">
      <c r="AC6656" s="113"/>
      <c r="AD6656" s="114"/>
      <c r="AF6656" s="115"/>
    </row>
    <row r="6657" spans="29:32" x14ac:dyDescent="0.25">
      <c r="AC6657" s="113"/>
      <c r="AD6657" s="114"/>
      <c r="AF6657" s="115"/>
    </row>
    <row r="6658" spans="29:32" x14ac:dyDescent="0.25">
      <c r="AC6658" s="113"/>
      <c r="AD6658" s="114"/>
      <c r="AF6658" s="115"/>
    </row>
    <row r="6659" spans="29:32" x14ac:dyDescent="0.25">
      <c r="AC6659" s="113"/>
      <c r="AD6659" s="114"/>
      <c r="AF6659" s="115"/>
    </row>
    <row r="6660" spans="29:32" x14ac:dyDescent="0.25">
      <c r="AC6660" s="113"/>
      <c r="AD6660" s="114"/>
      <c r="AF6660" s="115"/>
    </row>
    <row r="6661" spans="29:32" x14ac:dyDescent="0.25">
      <c r="AC6661" s="113"/>
      <c r="AD6661" s="114"/>
      <c r="AF6661" s="115"/>
    </row>
    <row r="6662" spans="29:32" x14ac:dyDescent="0.25">
      <c r="AC6662" s="113"/>
      <c r="AD6662" s="114"/>
      <c r="AF6662" s="115"/>
    </row>
    <row r="6663" spans="29:32" x14ac:dyDescent="0.25">
      <c r="AC6663" s="113"/>
      <c r="AD6663" s="114"/>
      <c r="AF6663" s="115"/>
    </row>
    <row r="6664" spans="29:32" x14ac:dyDescent="0.25">
      <c r="AC6664" s="113"/>
      <c r="AD6664" s="114"/>
      <c r="AF6664" s="115"/>
    </row>
    <row r="6665" spans="29:32" x14ac:dyDescent="0.25">
      <c r="AC6665" s="113"/>
      <c r="AD6665" s="114"/>
      <c r="AF6665" s="115"/>
    </row>
    <row r="6666" spans="29:32" x14ac:dyDescent="0.25">
      <c r="AC6666" s="113"/>
      <c r="AD6666" s="114"/>
      <c r="AF6666" s="115"/>
    </row>
    <row r="6667" spans="29:32" x14ac:dyDescent="0.25">
      <c r="AC6667" s="113"/>
      <c r="AD6667" s="114"/>
      <c r="AF6667" s="115"/>
    </row>
    <row r="6668" spans="29:32" x14ac:dyDescent="0.25">
      <c r="AC6668" s="113"/>
      <c r="AD6668" s="114"/>
      <c r="AF6668" s="115"/>
    </row>
    <row r="6669" spans="29:32" x14ac:dyDescent="0.25">
      <c r="AC6669" s="113"/>
      <c r="AD6669" s="114"/>
      <c r="AF6669" s="115"/>
    </row>
    <row r="6670" spans="29:32" x14ac:dyDescent="0.25">
      <c r="AC6670" s="113"/>
      <c r="AD6670" s="114"/>
      <c r="AF6670" s="115"/>
    </row>
    <row r="6671" spans="29:32" x14ac:dyDescent="0.25">
      <c r="AC6671" s="113"/>
      <c r="AD6671" s="114"/>
      <c r="AF6671" s="115"/>
    </row>
    <row r="6672" spans="29:32" x14ac:dyDescent="0.25">
      <c r="AC6672" s="113"/>
      <c r="AD6672" s="114"/>
      <c r="AF6672" s="115"/>
    </row>
    <row r="6673" spans="29:32" x14ac:dyDescent="0.25">
      <c r="AC6673" s="113"/>
      <c r="AD6673" s="114"/>
      <c r="AF6673" s="115"/>
    </row>
    <row r="6674" spans="29:32" x14ac:dyDescent="0.25">
      <c r="AC6674" s="113"/>
      <c r="AD6674" s="114"/>
      <c r="AF6674" s="115"/>
    </row>
    <row r="6675" spans="29:32" x14ac:dyDescent="0.25">
      <c r="AC6675" s="113"/>
      <c r="AD6675" s="114"/>
      <c r="AF6675" s="115"/>
    </row>
    <row r="6676" spans="29:32" x14ac:dyDescent="0.25">
      <c r="AC6676" s="113"/>
      <c r="AD6676" s="114"/>
      <c r="AF6676" s="115"/>
    </row>
    <row r="6677" spans="29:32" x14ac:dyDescent="0.25">
      <c r="AC6677" s="113"/>
      <c r="AD6677" s="114"/>
      <c r="AF6677" s="115"/>
    </row>
    <row r="6678" spans="29:32" x14ac:dyDescent="0.25">
      <c r="AC6678" s="113"/>
      <c r="AD6678" s="114"/>
      <c r="AF6678" s="115"/>
    </row>
    <row r="6679" spans="29:32" x14ac:dyDescent="0.25">
      <c r="AC6679" s="113"/>
      <c r="AD6679" s="114"/>
      <c r="AF6679" s="115"/>
    </row>
    <row r="6680" spans="29:32" x14ac:dyDescent="0.25">
      <c r="AC6680" s="113"/>
      <c r="AD6680" s="114"/>
      <c r="AF6680" s="115"/>
    </row>
    <row r="6681" spans="29:32" x14ac:dyDescent="0.25">
      <c r="AC6681" s="113"/>
      <c r="AD6681" s="114"/>
      <c r="AF6681" s="115"/>
    </row>
    <row r="6682" spans="29:32" x14ac:dyDescent="0.25">
      <c r="AC6682" s="113"/>
      <c r="AD6682" s="114"/>
      <c r="AF6682" s="115"/>
    </row>
    <row r="6683" spans="29:32" x14ac:dyDescent="0.25">
      <c r="AC6683" s="113"/>
      <c r="AD6683" s="114"/>
      <c r="AF6683" s="115"/>
    </row>
    <row r="6684" spans="29:32" x14ac:dyDescent="0.25">
      <c r="AC6684" s="113"/>
      <c r="AD6684" s="114"/>
      <c r="AF6684" s="115"/>
    </row>
    <row r="6685" spans="29:32" x14ac:dyDescent="0.25">
      <c r="AC6685" s="113"/>
      <c r="AD6685" s="114"/>
      <c r="AF6685" s="115"/>
    </row>
    <row r="6686" spans="29:32" x14ac:dyDescent="0.25">
      <c r="AC6686" s="113"/>
      <c r="AD6686" s="114"/>
      <c r="AF6686" s="115"/>
    </row>
    <row r="6687" spans="29:32" x14ac:dyDescent="0.25">
      <c r="AC6687" s="113"/>
      <c r="AD6687" s="114"/>
      <c r="AF6687" s="115"/>
    </row>
    <row r="6688" spans="29:32" x14ac:dyDescent="0.25">
      <c r="AC6688" s="113"/>
      <c r="AD6688" s="114"/>
      <c r="AF6688" s="115"/>
    </row>
    <row r="6689" spans="29:32" x14ac:dyDescent="0.25">
      <c r="AC6689" s="113"/>
      <c r="AD6689" s="114"/>
      <c r="AF6689" s="115"/>
    </row>
    <row r="6690" spans="29:32" x14ac:dyDescent="0.25">
      <c r="AC6690" s="113"/>
      <c r="AD6690" s="114"/>
      <c r="AF6690" s="115"/>
    </row>
    <row r="6691" spans="29:32" x14ac:dyDescent="0.25">
      <c r="AC6691" s="113"/>
      <c r="AD6691" s="114"/>
      <c r="AF6691" s="115"/>
    </row>
    <row r="6692" spans="29:32" x14ac:dyDescent="0.25">
      <c r="AC6692" s="113"/>
      <c r="AD6692" s="114"/>
      <c r="AF6692" s="115"/>
    </row>
    <row r="6693" spans="29:32" x14ac:dyDescent="0.25">
      <c r="AC6693" s="113"/>
      <c r="AD6693" s="114"/>
      <c r="AF6693" s="115"/>
    </row>
    <row r="6694" spans="29:32" x14ac:dyDescent="0.25">
      <c r="AC6694" s="113"/>
      <c r="AD6694" s="114"/>
      <c r="AF6694" s="115"/>
    </row>
    <row r="6695" spans="29:32" x14ac:dyDescent="0.25">
      <c r="AC6695" s="113"/>
      <c r="AD6695" s="114"/>
      <c r="AF6695" s="115"/>
    </row>
    <row r="6696" spans="29:32" x14ac:dyDescent="0.25">
      <c r="AC6696" s="113"/>
      <c r="AD6696" s="114"/>
      <c r="AF6696" s="115"/>
    </row>
    <row r="6697" spans="29:32" x14ac:dyDescent="0.25">
      <c r="AC6697" s="113"/>
      <c r="AD6697" s="114"/>
      <c r="AF6697" s="115"/>
    </row>
    <row r="6698" spans="29:32" x14ac:dyDescent="0.25">
      <c r="AC6698" s="113"/>
      <c r="AD6698" s="114"/>
      <c r="AF6698" s="115"/>
    </row>
    <row r="6699" spans="29:32" x14ac:dyDescent="0.25">
      <c r="AC6699" s="113"/>
      <c r="AD6699" s="114"/>
      <c r="AF6699" s="115"/>
    </row>
    <row r="6700" spans="29:32" x14ac:dyDescent="0.25">
      <c r="AC6700" s="113"/>
      <c r="AD6700" s="114"/>
      <c r="AF6700" s="115"/>
    </row>
    <row r="6701" spans="29:32" x14ac:dyDescent="0.25">
      <c r="AC6701" s="113"/>
      <c r="AD6701" s="114"/>
      <c r="AF6701" s="115"/>
    </row>
    <row r="6702" spans="29:32" x14ac:dyDescent="0.25">
      <c r="AC6702" s="113"/>
      <c r="AD6702" s="114"/>
      <c r="AF6702" s="115"/>
    </row>
    <row r="6703" spans="29:32" x14ac:dyDescent="0.25">
      <c r="AC6703" s="113"/>
      <c r="AD6703" s="114"/>
      <c r="AF6703" s="115"/>
    </row>
    <row r="6704" spans="29:32" x14ac:dyDescent="0.25">
      <c r="AC6704" s="113"/>
      <c r="AD6704" s="114"/>
      <c r="AF6704" s="115"/>
    </row>
    <row r="6705" spans="29:32" x14ac:dyDescent="0.25">
      <c r="AC6705" s="113"/>
      <c r="AD6705" s="114"/>
      <c r="AF6705" s="115"/>
    </row>
    <row r="6706" spans="29:32" x14ac:dyDescent="0.25">
      <c r="AC6706" s="113"/>
      <c r="AD6706" s="114"/>
      <c r="AF6706" s="115"/>
    </row>
    <row r="6707" spans="29:32" x14ac:dyDescent="0.25">
      <c r="AC6707" s="113"/>
      <c r="AD6707" s="114"/>
      <c r="AF6707" s="115"/>
    </row>
    <row r="6708" spans="29:32" x14ac:dyDescent="0.25">
      <c r="AC6708" s="113"/>
      <c r="AD6708" s="114"/>
      <c r="AF6708" s="115"/>
    </row>
    <row r="6709" spans="29:32" x14ac:dyDescent="0.25">
      <c r="AC6709" s="113"/>
      <c r="AD6709" s="114"/>
      <c r="AF6709" s="115"/>
    </row>
    <row r="6710" spans="29:32" x14ac:dyDescent="0.25">
      <c r="AC6710" s="113"/>
      <c r="AD6710" s="114"/>
      <c r="AF6710" s="115"/>
    </row>
    <row r="6711" spans="29:32" x14ac:dyDescent="0.25">
      <c r="AC6711" s="113"/>
      <c r="AD6711" s="114"/>
      <c r="AF6711" s="115"/>
    </row>
    <row r="6712" spans="29:32" x14ac:dyDescent="0.25">
      <c r="AC6712" s="113"/>
      <c r="AD6712" s="114"/>
      <c r="AF6712" s="115"/>
    </row>
    <row r="6713" spans="29:32" x14ac:dyDescent="0.25">
      <c r="AC6713" s="113"/>
      <c r="AD6713" s="114"/>
      <c r="AF6713" s="115"/>
    </row>
    <row r="6714" spans="29:32" x14ac:dyDescent="0.25">
      <c r="AC6714" s="113"/>
      <c r="AD6714" s="114"/>
      <c r="AF6714" s="115"/>
    </row>
    <row r="6715" spans="29:32" x14ac:dyDescent="0.25">
      <c r="AC6715" s="113"/>
      <c r="AD6715" s="114"/>
      <c r="AF6715" s="115"/>
    </row>
    <row r="6716" spans="29:32" x14ac:dyDescent="0.25">
      <c r="AC6716" s="113"/>
      <c r="AD6716" s="114"/>
      <c r="AF6716" s="115"/>
    </row>
    <row r="6717" spans="29:32" x14ac:dyDescent="0.25">
      <c r="AC6717" s="113"/>
      <c r="AD6717" s="114"/>
      <c r="AF6717" s="115"/>
    </row>
    <row r="6718" spans="29:32" x14ac:dyDescent="0.25">
      <c r="AC6718" s="113"/>
      <c r="AD6718" s="114"/>
      <c r="AF6718" s="115"/>
    </row>
    <row r="6719" spans="29:32" x14ac:dyDescent="0.25">
      <c r="AC6719" s="113"/>
      <c r="AD6719" s="114"/>
      <c r="AF6719" s="115"/>
    </row>
    <row r="6720" spans="29:32" x14ac:dyDescent="0.25">
      <c r="AC6720" s="113"/>
      <c r="AD6720" s="114"/>
      <c r="AF6720" s="115"/>
    </row>
    <row r="6721" spans="29:32" x14ac:dyDescent="0.25">
      <c r="AC6721" s="113"/>
      <c r="AD6721" s="114"/>
      <c r="AF6721" s="115"/>
    </row>
    <row r="6722" spans="29:32" x14ac:dyDescent="0.25">
      <c r="AC6722" s="113"/>
      <c r="AD6722" s="114"/>
      <c r="AF6722" s="115"/>
    </row>
    <row r="6723" spans="29:32" x14ac:dyDescent="0.25">
      <c r="AC6723" s="113"/>
      <c r="AD6723" s="114"/>
      <c r="AF6723" s="115"/>
    </row>
    <row r="6724" spans="29:32" x14ac:dyDescent="0.25">
      <c r="AC6724" s="113"/>
      <c r="AD6724" s="114"/>
      <c r="AF6724" s="115"/>
    </row>
    <row r="6725" spans="29:32" x14ac:dyDescent="0.25">
      <c r="AC6725" s="113"/>
      <c r="AD6725" s="114"/>
      <c r="AF6725" s="115"/>
    </row>
    <row r="6726" spans="29:32" x14ac:dyDescent="0.25">
      <c r="AC6726" s="113"/>
      <c r="AD6726" s="114"/>
      <c r="AF6726" s="115"/>
    </row>
    <row r="6727" spans="29:32" x14ac:dyDescent="0.25">
      <c r="AC6727" s="113"/>
      <c r="AD6727" s="114"/>
      <c r="AF6727" s="115"/>
    </row>
    <row r="6728" spans="29:32" x14ac:dyDescent="0.25">
      <c r="AC6728" s="113"/>
      <c r="AD6728" s="114"/>
      <c r="AF6728" s="115"/>
    </row>
    <row r="6729" spans="29:32" x14ac:dyDescent="0.25">
      <c r="AC6729" s="113"/>
      <c r="AD6729" s="114"/>
      <c r="AF6729" s="115"/>
    </row>
    <row r="6730" spans="29:32" x14ac:dyDescent="0.25">
      <c r="AC6730" s="113"/>
      <c r="AD6730" s="114"/>
      <c r="AF6730" s="115"/>
    </row>
    <row r="6731" spans="29:32" x14ac:dyDescent="0.25">
      <c r="AC6731" s="113"/>
      <c r="AD6731" s="114"/>
      <c r="AF6731" s="115"/>
    </row>
    <row r="6732" spans="29:32" x14ac:dyDescent="0.25">
      <c r="AC6732" s="113"/>
      <c r="AD6732" s="114"/>
      <c r="AF6732" s="115"/>
    </row>
    <row r="6733" spans="29:32" x14ac:dyDescent="0.25">
      <c r="AC6733" s="113"/>
      <c r="AD6733" s="114"/>
      <c r="AF6733" s="115"/>
    </row>
    <row r="6734" spans="29:32" x14ac:dyDescent="0.25">
      <c r="AC6734" s="113"/>
      <c r="AD6734" s="114"/>
      <c r="AF6734" s="115"/>
    </row>
    <row r="6735" spans="29:32" x14ac:dyDescent="0.25">
      <c r="AC6735" s="113"/>
      <c r="AD6735" s="114"/>
      <c r="AF6735" s="115"/>
    </row>
    <row r="6736" spans="29:32" x14ac:dyDescent="0.25">
      <c r="AC6736" s="113"/>
      <c r="AD6736" s="114"/>
      <c r="AF6736" s="115"/>
    </row>
    <row r="6737" spans="29:32" x14ac:dyDescent="0.25">
      <c r="AC6737" s="113"/>
      <c r="AD6737" s="114"/>
      <c r="AF6737" s="115"/>
    </row>
    <row r="6738" spans="29:32" x14ac:dyDescent="0.25">
      <c r="AC6738" s="113"/>
      <c r="AD6738" s="114"/>
      <c r="AF6738" s="115"/>
    </row>
    <row r="6739" spans="29:32" x14ac:dyDescent="0.25">
      <c r="AC6739" s="113"/>
      <c r="AD6739" s="114"/>
      <c r="AF6739" s="115"/>
    </row>
    <row r="6740" spans="29:32" x14ac:dyDescent="0.25">
      <c r="AC6740" s="113"/>
      <c r="AD6740" s="114"/>
      <c r="AF6740" s="115"/>
    </row>
    <row r="6741" spans="29:32" x14ac:dyDescent="0.25">
      <c r="AC6741" s="113"/>
      <c r="AD6741" s="114"/>
      <c r="AF6741" s="115"/>
    </row>
    <row r="6742" spans="29:32" x14ac:dyDescent="0.25">
      <c r="AC6742" s="113"/>
      <c r="AD6742" s="114"/>
      <c r="AF6742" s="115"/>
    </row>
    <row r="6743" spans="29:32" x14ac:dyDescent="0.25">
      <c r="AC6743" s="113"/>
      <c r="AD6743" s="114"/>
      <c r="AF6743" s="115"/>
    </row>
    <row r="6744" spans="29:32" x14ac:dyDescent="0.25">
      <c r="AC6744" s="113"/>
      <c r="AD6744" s="114"/>
      <c r="AF6744" s="115"/>
    </row>
    <row r="6745" spans="29:32" x14ac:dyDescent="0.25">
      <c r="AC6745" s="113"/>
      <c r="AD6745" s="114"/>
      <c r="AF6745" s="115"/>
    </row>
    <row r="6746" spans="29:32" x14ac:dyDescent="0.25">
      <c r="AC6746" s="113"/>
      <c r="AD6746" s="114"/>
      <c r="AF6746" s="115"/>
    </row>
    <row r="6747" spans="29:32" x14ac:dyDescent="0.25">
      <c r="AC6747" s="113"/>
      <c r="AD6747" s="114"/>
      <c r="AF6747" s="115"/>
    </row>
    <row r="6748" spans="29:32" x14ac:dyDescent="0.25">
      <c r="AC6748" s="113"/>
      <c r="AD6748" s="114"/>
      <c r="AF6748" s="115"/>
    </row>
    <row r="6749" spans="29:32" x14ac:dyDescent="0.25">
      <c r="AC6749" s="113"/>
      <c r="AD6749" s="114"/>
      <c r="AF6749" s="115"/>
    </row>
    <row r="6750" spans="29:32" x14ac:dyDescent="0.25">
      <c r="AC6750" s="113"/>
      <c r="AD6750" s="114"/>
      <c r="AF6750" s="115"/>
    </row>
    <row r="6751" spans="29:32" x14ac:dyDescent="0.25">
      <c r="AC6751" s="113"/>
      <c r="AD6751" s="114"/>
      <c r="AF6751" s="115"/>
    </row>
    <row r="6752" spans="29:32" x14ac:dyDescent="0.25">
      <c r="AC6752" s="113"/>
      <c r="AD6752" s="114"/>
      <c r="AF6752" s="115"/>
    </row>
    <row r="6753" spans="29:32" x14ac:dyDescent="0.25">
      <c r="AC6753" s="113"/>
      <c r="AD6753" s="114"/>
      <c r="AF6753" s="115"/>
    </row>
    <row r="6754" spans="29:32" x14ac:dyDescent="0.25">
      <c r="AC6754" s="113"/>
      <c r="AD6754" s="114"/>
      <c r="AF6754" s="115"/>
    </row>
    <row r="6755" spans="29:32" x14ac:dyDescent="0.25">
      <c r="AC6755" s="113"/>
      <c r="AD6755" s="114"/>
      <c r="AF6755" s="115"/>
    </row>
    <row r="6756" spans="29:32" x14ac:dyDescent="0.25">
      <c r="AC6756" s="113"/>
      <c r="AD6756" s="114"/>
      <c r="AF6756" s="115"/>
    </row>
    <row r="6757" spans="29:32" x14ac:dyDescent="0.25">
      <c r="AC6757" s="113"/>
      <c r="AD6757" s="114"/>
      <c r="AF6757" s="115"/>
    </row>
    <row r="6758" spans="29:32" x14ac:dyDescent="0.25">
      <c r="AC6758" s="113"/>
      <c r="AD6758" s="114"/>
      <c r="AF6758" s="115"/>
    </row>
    <row r="6759" spans="29:32" x14ac:dyDescent="0.25">
      <c r="AC6759" s="113"/>
      <c r="AD6759" s="114"/>
      <c r="AF6759" s="115"/>
    </row>
    <row r="6760" spans="29:32" x14ac:dyDescent="0.25">
      <c r="AC6760" s="113"/>
      <c r="AD6760" s="114"/>
      <c r="AF6760" s="115"/>
    </row>
    <row r="6761" spans="29:32" x14ac:dyDescent="0.25">
      <c r="AC6761" s="113"/>
      <c r="AD6761" s="114"/>
      <c r="AF6761" s="115"/>
    </row>
    <row r="6762" spans="29:32" x14ac:dyDescent="0.25">
      <c r="AC6762" s="113"/>
      <c r="AD6762" s="114"/>
      <c r="AF6762" s="115"/>
    </row>
    <row r="6763" spans="29:32" x14ac:dyDescent="0.25">
      <c r="AC6763" s="113"/>
      <c r="AD6763" s="114"/>
      <c r="AF6763" s="115"/>
    </row>
    <row r="6764" spans="29:32" x14ac:dyDescent="0.25">
      <c r="AC6764" s="113"/>
      <c r="AD6764" s="114"/>
      <c r="AF6764" s="115"/>
    </row>
    <row r="6765" spans="29:32" x14ac:dyDescent="0.25">
      <c r="AC6765" s="113"/>
      <c r="AD6765" s="114"/>
      <c r="AF6765" s="115"/>
    </row>
    <row r="6766" spans="29:32" x14ac:dyDescent="0.25">
      <c r="AC6766" s="113"/>
      <c r="AD6766" s="114"/>
      <c r="AF6766" s="115"/>
    </row>
    <row r="6767" spans="29:32" x14ac:dyDescent="0.25">
      <c r="AC6767" s="113"/>
      <c r="AD6767" s="114"/>
      <c r="AF6767" s="115"/>
    </row>
    <row r="6768" spans="29:32" x14ac:dyDescent="0.25">
      <c r="AC6768" s="113"/>
      <c r="AD6768" s="114"/>
      <c r="AF6768" s="115"/>
    </row>
    <row r="6769" spans="29:32" x14ac:dyDescent="0.25">
      <c r="AC6769" s="113"/>
      <c r="AD6769" s="114"/>
      <c r="AF6769" s="115"/>
    </row>
    <row r="6770" spans="29:32" x14ac:dyDescent="0.25">
      <c r="AC6770" s="113"/>
      <c r="AD6770" s="114"/>
      <c r="AF6770" s="115"/>
    </row>
    <row r="6771" spans="29:32" x14ac:dyDescent="0.25">
      <c r="AC6771" s="113"/>
      <c r="AD6771" s="114"/>
      <c r="AF6771" s="115"/>
    </row>
    <row r="6772" spans="29:32" x14ac:dyDescent="0.25">
      <c r="AC6772" s="113"/>
      <c r="AD6772" s="114"/>
      <c r="AF6772" s="115"/>
    </row>
    <row r="6773" spans="29:32" x14ac:dyDescent="0.25">
      <c r="AC6773" s="113"/>
      <c r="AD6773" s="114"/>
      <c r="AF6773" s="115"/>
    </row>
    <row r="6774" spans="29:32" x14ac:dyDescent="0.25">
      <c r="AC6774" s="113"/>
      <c r="AD6774" s="114"/>
      <c r="AF6774" s="115"/>
    </row>
    <row r="6775" spans="29:32" x14ac:dyDescent="0.25">
      <c r="AC6775" s="113"/>
      <c r="AD6775" s="114"/>
      <c r="AF6775" s="115"/>
    </row>
    <row r="6776" spans="29:32" x14ac:dyDescent="0.25">
      <c r="AC6776" s="113"/>
      <c r="AD6776" s="114"/>
      <c r="AF6776" s="115"/>
    </row>
    <row r="6777" spans="29:32" x14ac:dyDescent="0.25">
      <c r="AC6777" s="113"/>
      <c r="AD6777" s="114"/>
      <c r="AF6777" s="115"/>
    </row>
    <row r="6778" spans="29:32" x14ac:dyDescent="0.25">
      <c r="AC6778" s="113"/>
      <c r="AD6778" s="114"/>
      <c r="AF6778" s="115"/>
    </row>
    <row r="6779" spans="29:32" x14ac:dyDescent="0.25">
      <c r="AC6779" s="113"/>
      <c r="AD6779" s="114"/>
      <c r="AF6779" s="115"/>
    </row>
    <row r="6780" spans="29:32" x14ac:dyDescent="0.25">
      <c r="AC6780" s="113"/>
      <c r="AD6780" s="114"/>
      <c r="AF6780" s="115"/>
    </row>
    <row r="6781" spans="29:32" x14ac:dyDescent="0.25">
      <c r="AC6781" s="113"/>
      <c r="AD6781" s="114"/>
      <c r="AF6781" s="115"/>
    </row>
    <row r="6782" spans="29:32" x14ac:dyDescent="0.25">
      <c r="AC6782" s="113"/>
      <c r="AD6782" s="114"/>
      <c r="AF6782" s="115"/>
    </row>
    <row r="6783" spans="29:32" x14ac:dyDescent="0.25">
      <c r="AC6783" s="113"/>
      <c r="AD6783" s="114"/>
      <c r="AF6783" s="115"/>
    </row>
    <row r="6784" spans="29:32" x14ac:dyDescent="0.25">
      <c r="AC6784" s="113"/>
      <c r="AD6784" s="114"/>
      <c r="AF6784" s="115"/>
    </row>
    <row r="6785" spans="29:32" x14ac:dyDescent="0.25">
      <c r="AC6785" s="113"/>
      <c r="AD6785" s="114"/>
      <c r="AF6785" s="115"/>
    </row>
    <row r="6786" spans="29:32" x14ac:dyDescent="0.25">
      <c r="AC6786" s="113"/>
      <c r="AD6786" s="114"/>
      <c r="AF6786" s="115"/>
    </row>
    <row r="6787" spans="29:32" x14ac:dyDescent="0.25">
      <c r="AC6787" s="113"/>
      <c r="AD6787" s="114"/>
      <c r="AF6787" s="115"/>
    </row>
    <row r="6788" spans="29:32" x14ac:dyDescent="0.25">
      <c r="AC6788" s="113"/>
      <c r="AD6788" s="114"/>
      <c r="AF6788" s="115"/>
    </row>
    <row r="6789" spans="29:32" x14ac:dyDescent="0.25">
      <c r="AC6789" s="113"/>
      <c r="AD6789" s="114"/>
      <c r="AF6789" s="115"/>
    </row>
    <row r="6790" spans="29:32" x14ac:dyDescent="0.25">
      <c r="AC6790" s="113"/>
      <c r="AD6790" s="114"/>
      <c r="AF6790" s="115"/>
    </row>
    <row r="6791" spans="29:32" x14ac:dyDescent="0.25">
      <c r="AC6791" s="113"/>
      <c r="AD6791" s="114"/>
      <c r="AF6791" s="115"/>
    </row>
    <row r="6792" spans="29:32" x14ac:dyDescent="0.25">
      <c r="AC6792" s="113"/>
      <c r="AD6792" s="114"/>
      <c r="AF6792" s="115"/>
    </row>
    <row r="6793" spans="29:32" x14ac:dyDescent="0.25">
      <c r="AC6793" s="113"/>
      <c r="AD6793" s="114"/>
      <c r="AF6793" s="115"/>
    </row>
    <row r="6794" spans="29:32" x14ac:dyDescent="0.25">
      <c r="AC6794" s="113"/>
      <c r="AD6794" s="114"/>
      <c r="AF6794" s="115"/>
    </row>
    <row r="6795" spans="29:32" x14ac:dyDescent="0.25">
      <c r="AC6795" s="113"/>
      <c r="AD6795" s="114"/>
      <c r="AF6795" s="115"/>
    </row>
    <row r="6796" spans="29:32" x14ac:dyDescent="0.25">
      <c r="AC6796" s="113"/>
      <c r="AD6796" s="114"/>
      <c r="AF6796" s="115"/>
    </row>
    <row r="6797" spans="29:32" x14ac:dyDescent="0.25">
      <c r="AC6797" s="113"/>
      <c r="AD6797" s="114"/>
      <c r="AF6797" s="115"/>
    </row>
    <row r="6798" spans="29:32" x14ac:dyDescent="0.25">
      <c r="AC6798" s="113"/>
      <c r="AD6798" s="114"/>
      <c r="AF6798" s="115"/>
    </row>
    <row r="6799" spans="29:32" x14ac:dyDescent="0.25">
      <c r="AC6799" s="113"/>
      <c r="AD6799" s="114"/>
      <c r="AF6799" s="115"/>
    </row>
    <row r="6800" spans="29:32" x14ac:dyDescent="0.25">
      <c r="AC6800" s="113"/>
      <c r="AD6800" s="114"/>
      <c r="AF6800" s="115"/>
    </row>
    <row r="6801" spans="29:32" x14ac:dyDescent="0.25">
      <c r="AC6801" s="113"/>
      <c r="AD6801" s="114"/>
      <c r="AF6801" s="115"/>
    </row>
    <row r="6802" spans="29:32" x14ac:dyDescent="0.25">
      <c r="AC6802" s="113"/>
      <c r="AD6802" s="114"/>
      <c r="AF6802" s="115"/>
    </row>
    <row r="6803" spans="29:32" x14ac:dyDescent="0.25">
      <c r="AC6803" s="113"/>
      <c r="AD6803" s="114"/>
      <c r="AF6803" s="115"/>
    </row>
    <row r="6804" spans="29:32" x14ac:dyDescent="0.25">
      <c r="AC6804" s="113"/>
      <c r="AD6804" s="114"/>
      <c r="AF6804" s="115"/>
    </row>
    <row r="6805" spans="29:32" x14ac:dyDescent="0.25">
      <c r="AC6805" s="113"/>
      <c r="AD6805" s="114"/>
      <c r="AF6805" s="115"/>
    </row>
    <row r="6806" spans="29:32" x14ac:dyDescent="0.25">
      <c r="AC6806" s="113"/>
      <c r="AD6806" s="114"/>
      <c r="AF6806" s="115"/>
    </row>
    <row r="6807" spans="29:32" x14ac:dyDescent="0.25">
      <c r="AC6807" s="113"/>
      <c r="AD6807" s="114"/>
      <c r="AF6807" s="115"/>
    </row>
    <row r="6808" spans="29:32" x14ac:dyDescent="0.25">
      <c r="AC6808" s="113"/>
      <c r="AD6808" s="114"/>
      <c r="AF6808" s="115"/>
    </row>
    <row r="6809" spans="29:32" x14ac:dyDescent="0.25">
      <c r="AC6809" s="113"/>
      <c r="AD6809" s="114"/>
      <c r="AF6809" s="115"/>
    </row>
    <row r="6810" spans="29:32" x14ac:dyDescent="0.25">
      <c r="AC6810" s="113"/>
      <c r="AD6810" s="114"/>
      <c r="AF6810" s="115"/>
    </row>
    <row r="6811" spans="29:32" x14ac:dyDescent="0.25">
      <c r="AC6811" s="113"/>
      <c r="AD6811" s="114"/>
      <c r="AF6811" s="115"/>
    </row>
    <row r="6812" spans="29:32" x14ac:dyDescent="0.25">
      <c r="AC6812" s="113"/>
      <c r="AD6812" s="114"/>
      <c r="AF6812" s="115"/>
    </row>
    <row r="6813" spans="29:32" x14ac:dyDescent="0.25">
      <c r="AC6813" s="113"/>
      <c r="AD6813" s="114"/>
      <c r="AF6813" s="115"/>
    </row>
    <row r="6814" spans="29:32" x14ac:dyDescent="0.25">
      <c r="AC6814" s="113"/>
      <c r="AD6814" s="114"/>
      <c r="AF6814" s="115"/>
    </row>
    <row r="6815" spans="29:32" x14ac:dyDescent="0.25">
      <c r="AC6815" s="113"/>
      <c r="AD6815" s="114"/>
      <c r="AF6815" s="115"/>
    </row>
    <row r="6816" spans="29:32" x14ac:dyDescent="0.25">
      <c r="AC6816" s="113"/>
      <c r="AD6816" s="114"/>
      <c r="AF6816" s="115"/>
    </row>
    <row r="6817" spans="29:32" x14ac:dyDescent="0.25">
      <c r="AC6817" s="113"/>
      <c r="AD6817" s="114"/>
      <c r="AF6817" s="115"/>
    </row>
    <row r="6818" spans="29:32" x14ac:dyDescent="0.25">
      <c r="AC6818" s="113"/>
      <c r="AD6818" s="114"/>
      <c r="AF6818" s="115"/>
    </row>
    <row r="6819" spans="29:32" x14ac:dyDescent="0.25">
      <c r="AC6819" s="113"/>
      <c r="AD6819" s="114"/>
      <c r="AF6819" s="115"/>
    </row>
    <row r="6820" spans="29:32" x14ac:dyDescent="0.25">
      <c r="AC6820" s="113"/>
      <c r="AD6820" s="114"/>
      <c r="AF6820" s="115"/>
    </row>
    <row r="6821" spans="29:32" x14ac:dyDescent="0.25">
      <c r="AC6821" s="113"/>
      <c r="AD6821" s="114"/>
      <c r="AF6821" s="115"/>
    </row>
    <row r="6822" spans="29:32" x14ac:dyDescent="0.25">
      <c r="AC6822" s="113"/>
      <c r="AD6822" s="114"/>
      <c r="AF6822" s="115"/>
    </row>
    <row r="6823" spans="29:32" x14ac:dyDescent="0.25">
      <c r="AC6823" s="113"/>
      <c r="AD6823" s="114"/>
      <c r="AF6823" s="115"/>
    </row>
    <row r="6824" spans="29:32" x14ac:dyDescent="0.25">
      <c r="AC6824" s="113"/>
      <c r="AD6824" s="114"/>
      <c r="AF6824" s="115"/>
    </row>
    <row r="6825" spans="29:32" x14ac:dyDescent="0.25">
      <c r="AC6825" s="113"/>
      <c r="AD6825" s="114"/>
      <c r="AF6825" s="115"/>
    </row>
    <row r="6826" spans="29:32" x14ac:dyDescent="0.25">
      <c r="AC6826" s="113"/>
      <c r="AD6826" s="114"/>
      <c r="AF6826" s="115"/>
    </row>
    <row r="6827" spans="29:32" x14ac:dyDescent="0.25">
      <c r="AC6827" s="113"/>
      <c r="AD6827" s="114"/>
      <c r="AF6827" s="115"/>
    </row>
    <row r="6828" spans="29:32" x14ac:dyDescent="0.25">
      <c r="AC6828" s="113"/>
      <c r="AD6828" s="114"/>
      <c r="AF6828" s="115"/>
    </row>
    <row r="6829" spans="29:32" x14ac:dyDescent="0.25">
      <c r="AC6829" s="113"/>
      <c r="AD6829" s="114"/>
      <c r="AF6829" s="115"/>
    </row>
    <row r="6830" spans="29:32" x14ac:dyDescent="0.25">
      <c r="AC6830" s="113"/>
      <c r="AD6830" s="114"/>
      <c r="AF6830" s="115"/>
    </row>
    <row r="6831" spans="29:32" x14ac:dyDescent="0.25">
      <c r="AC6831" s="113"/>
      <c r="AD6831" s="114"/>
      <c r="AF6831" s="115"/>
    </row>
    <row r="6832" spans="29:32" x14ac:dyDescent="0.25">
      <c r="AC6832" s="113"/>
      <c r="AD6832" s="114"/>
      <c r="AF6832" s="115"/>
    </row>
    <row r="6833" spans="29:32" x14ac:dyDescent="0.25">
      <c r="AC6833" s="113"/>
      <c r="AD6833" s="114"/>
      <c r="AF6833" s="115"/>
    </row>
    <row r="6834" spans="29:32" x14ac:dyDescent="0.25">
      <c r="AC6834" s="113"/>
      <c r="AD6834" s="114"/>
      <c r="AF6834" s="115"/>
    </row>
    <row r="6835" spans="29:32" x14ac:dyDescent="0.25">
      <c r="AC6835" s="113"/>
      <c r="AD6835" s="114"/>
      <c r="AF6835" s="115"/>
    </row>
    <row r="6836" spans="29:32" x14ac:dyDescent="0.25">
      <c r="AC6836" s="113"/>
      <c r="AD6836" s="114"/>
      <c r="AF6836" s="115"/>
    </row>
    <row r="6837" spans="29:32" x14ac:dyDescent="0.25">
      <c r="AC6837" s="113"/>
      <c r="AD6837" s="114"/>
      <c r="AF6837" s="115"/>
    </row>
    <row r="6838" spans="29:32" x14ac:dyDescent="0.25">
      <c r="AC6838" s="113"/>
      <c r="AD6838" s="114"/>
      <c r="AF6838" s="115"/>
    </row>
    <row r="6839" spans="29:32" x14ac:dyDescent="0.25">
      <c r="AC6839" s="113"/>
      <c r="AD6839" s="114"/>
      <c r="AF6839" s="115"/>
    </row>
    <row r="6840" spans="29:32" x14ac:dyDescent="0.25">
      <c r="AC6840" s="113"/>
      <c r="AD6840" s="114"/>
      <c r="AF6840" s="115"/>
    </row>
    <row r="6841" spans="29:32" x14ac:dyDescent="0.25">
      <c r="AC6841" s="113"/>
      <c r="AD6841" s="114"/>
      <c r="AF6841" s="115"/>
    </row>
    <row r="6842" spans="29:32" x14ac:dyDescent="0.25">
      <c r="AC6842" s="113"/>
      <c r="AD6842" s="114"/>
      <c r="AF6842" s="115"/>
    </row>
    <row r="6843" spans="29:32" x14ac:dyDescent="0.25">
      <c r="AC6843" s="113"/>
      <c r="AD6843" s="114"/>
      <c r="AF6843" s="115"/>
    </row>
    <row r="6844" spans="29:32" x14ac:dyDescent="0.25">
      <c r="AC6844" s="113"/>
      <c r="AD6844" s="114"/>
      <c r="AF6844" s="115"/>
    </row>
    <row r="6845" spans="29:32" x14ac:dyDescent="0.25">
      <c r="AC6845" s="113"/>
      <c r="AD6845" s="114"/>
      <c r="AF6845" s="115"/>
    </row>
    <row r="6846" spans="29:32" x14ac:dyDescent="0.25">
      <c r="AC6846" s="113"/>
      <c r="AD6846" s="114"/>
      <c r="AF6846" s="115"/>
    </row>
    <row r="6847" spans="29:32" x14ac:dyDescent="0.25">
      <c r="AC6847" s="113"/>
      <c r="AD6847" s="114"/>
      <c r="AF6847" s="115"/>
    </row>
    <row r="6848" spans="29:32" x14ac:dyDescent="0.25">
      <c r="AC6848" s="113"/>
      <c r="AD6848" s="114"/>
      <c r="AF6848" s="115"/>
    </row>
    <row r="6849" spans="29:32" x14ac:dyDescent="0.25">
      <c r="AC6849" s="113"/>
      <c r="AD6849" s="114"/>
      <c r="AF6849" s="115"/>
    </row>
    <row r="6850" spans="29:32" x14ac:dyDescent="0.25">
      <c r="AC6850" s="113"/>
      <c r="AD6850" s="114"/>
      <c r="AF6850" s="115"/>
    </row>
    <row r="6851" spans="29:32" x14ac:dyDescent="0.25">
      <c r="AC6851" s="113"/>
      <c r="AD6851" s="114"/>
      <c r="AF6851" s="115"/>
    </row>
    <row r="6852" spans="29:32" x14ac:dyDescent="0.25">
      <c r="AC6852" s="113"/>
      <c r="AD6852" s="114"/>
      <c r="AF6852" s="115"/>
    </row>
    <row r="6853" spans="29:32" x14ac:dyDescent="0.25">
      <c r="AC6853" s="113"/>
      <c r="AD6853" s="114"/>
      <c r="AF6853" s="115"/>
    </row>
    <row r="6854" spans="29:32" x14ac:dyDescent="0.25">
      <c r="AC6854" s="113"/>
      <c r="AD6854" s="114"/>
      <c r="AF6854" s="115"/>
    </row>
    <row r="6855" spans="29:32" x14ac:dyDescent="0.25">
      <c r="AC6855" s="113"/>
      <c r="AD6855" s="114"/>
      <c r="AF6855" s="115"/>
    </row>
    <row r="6856" spans="29:32" x14ac:dyDescent="0.25">
      <c r="AC6856" s="113"/>
      <c r="AD6856" s="114"/>
      <c r="AF6856" s="115"/>
    </row>
    <row r="6857" spans="29:32" x14ac:dyDescent="0.25">
      <c r="AC6857" s="113"/>
      <c r="AD6857" s="114"/>
      <c r="AF6857" s="115"/>
    </row>
    <row r="6858" spans="29:32" x14ac:dyDescent="0.25">
      <c r="AC6858" s="113"/>
      <c r="AD6858" s="114"/>
      <c r="AF6858" s="115"/>
    </row>
    <row r="6859" spans="29:32" x14ac:dyDescent="0.25">
      <c r="AC6859" s="113"/>
      <c r="AD6859" s="114"/>
      <c r="AF6859" s="115"/>
    </row>
    <row r="6860" spans="29:32" x14ac:dyDescent="0.25">
      <c r="AC6860" s="113"/>
      <c r="AD6860" s="114"/>
      <c r="AF6860" s="115"/>
    </row>
    <row r="6861" spans="29:32" x14ac:dyDescent="0.25">
      <c r="AC6861" s="113"/>
      <c r="AD6861" s="114"/>
      <c r="AF6861" s="115"/>
    </row>
    <row r="6862" spans="29:32" x14ac:dyDescent="0.25">
      <c r="AC6862" s="113"/>
      <c r="AD6862" s="114"/>
      <c r="AF6862" s="115"/>
    </row>
    <row r="6863" spans="29:32" x14ac:dyDescent="0.25">
      <c r="AC6863" s="113"/>
      <c r="AD6863" s="114"/>
      <c r="AF6863" s="115"/>
    </row>
    <row r="6864" spans="29:32" x14ac:dyDescent="0.25">
      <c r="AC6864" s="113"/>
      <c r="AD6864" s="114"/>
      <c r="AF6864" s="115"/>
    </row>
    <row r="6865" spans="29:32" x14ac:dyDescent="0.25">
      <c r="AC6865" s="113"/>
      <c r="AD6865" s="114"/>
      <c r="AF6865" s="115"/>
    </row>
    <row r="6866" spans="29:32" x14ac:dyDescent="0.25">
      <c r="AC6866" s="113"/>
      <c r="AD6866" s="114"/>
      <c r="AF6866" s="115"/>
    </row>
    <row r="6867" spans="29:32" x14ac:dyDescent="0.25">
      <c r="AC6867" s="113"/>
      <c r="AD6867" s="114"/>
      <c r="AF6867" s="115"/>
    </row>
    <row r="6868" spans="29:32" x14ac:dyDescent="0.25">
      <c r="AC6868" s="113"/>
      <c r="AD6868" s="114"/>
      <c r="AF6868" s="115"/>
    </row>
    <row r="6869" spans="29:32" x14ac:dyDescent="0.25">
      <c r="AC6869" s="113"/>
      <c r="AD6869" s="114"/>
      <c r="AF6869" s="115"/>
    </row>
    <row r="6870" spans="29:32" x14ac:dyDescent="0.25">
      <c r="AC6870" s="113"/>
      <c r="AD6870" s="114"/>
      <c r="AF6870" s="115"/>
    </row>
    <row r="6871" spans="29:32" x14ac:dyDescent="0.25">
      <c r="AC6871" s="113"/>
      <c r="AD6871" s="114"/>
      <c r="AF6871" s="115"/>
    </row>
    <row r="6872" spans="29:32" x14ac:dyDescent="0.25">
      <c r="AC6872" s="113"/>
      <c r="AD6872" s="114"/>
      <c r="AF6872" s="115"/>
    </row>
    <row r="6873" spans="29:32" x14ac:dyDescent="0.25">
      <c r="AC6873" s="113"/>
      <c r="AD6873" s="114"/>
      <c r="AF6873" s="115"/>
    </row>
    <row r="6874" spans="29:32" x14ac:dyDescent="0.25">
      <c r="AC6874" s="113"/>
      <c r="AD6874" s="114"/>
      <c r="AF6874" s="115"/>
    </row>
    <row r="6875" spans="29:32" x14ac:dyDescent="0.25">
      <c r="AC6875" s="113"/>
      <c r="AD6875" s="114"/>
      <c r="AF6875" s="115"/>
    </row>
    <row r="6876" spans="29:32" x14ac:dyDescent="0.25">
      <c r="AC6876" s="113"/>
      <c r="AD6876" s="114"/>
      <c r="AF6876" s="115"/>
    </row>
    <row r="6877" spans="29:32" x14ac:dyDescent="0.25">
      <c r="AC6877" s="113"/>
      <c r="AD6877" s="114"/>
      <c r="AF6877" s="115"/>
    </row>
    <row r="6878" spans="29:32" x14ac:dyDescent="0.25">
      <c r="AC6878" s="113"/>
      <c r="AD6878" s="114"/>
      <c r="AF6878" s="115"/>
    </row>
    <row r="6879" spans="29:32" x14ac:dyDescent="0.25">
      <c r="AC6879" s="113"/>
      <c r="AD6879" s="114"/>
      <c r="AF6879" s="115"/>
    </row>
    <row r="6880" spans="29:32" x14ac:dyDescent="0.25">
      <c r="AC6880" s="113"/>
      <c r="AD6880" s="114"/>
      <c r="AF6880" s="115"/>
    </row>
    <row r="6881" spans="29:32" x14ac:dyDescent="0.25">
      <c r="AC6881" s="113"/>
      <c r="AD6881" s="114"/>
      <c r="AF6881" s="115"/>
    </row>
    <row r="6882" spans="29:32" x14ac:dyDescent="0.25">
      <c r="AC6882" s="113"/>
      <c r="AD6882" s="114"/>
      <c r="AF6882" s="115"/>
    </row>
    <row r="6883" spans="29:32" x14ac:dyDescent="0.25">
      <c r="AC6883" s="113"/>
      <c r="AD6883" s="114"/>
      <c r="AF6883" s="115"/>
    </row>
    <row r="6884" spans="29:32" x14ac:dyDescent="0.25">
      <c r="AC6884" s="113"/>
      <c r="AD6884" s="114"/>
      <c r="AF6884" s="115"/>
    </row>
    <row r="6885" spans="29:32" x14ac:dyDescent="0.25">
      <c r="AC6885" s="113"/>
      <c r="AD6885" s="114"/>
      <c r="AF6885" s="115"/>
    </row>
    <row r="6886" spans="29:32" x14ac:dyDescent="0.25">
      <c r="AC6886" s="113"/>
      <c r="AD6886" s="114"/>
      <c r="AF6886" s="115"/>
    </row>
    <row r="6887" spans="29:32" x14ac:dyDescent="0.25">
      <c r="AC6887" s="113"/>
      <c r="AD6887" s="114"/>
      <c r="AF6887" s="115"/>
    </row>
    <row r="6888" spans="29:32" x14ac:dyDescent="0.25">
      <c r="AC6888" s="113"/>
      <c r="AD6888" s="114"/>
      <c r="AF6888" s="115"/>
    </row>
    <row r="6889" spans="29:32" x14ac:dyDescent="0.25">
      <c r="AC6889" s="113"/>
      <c r="AD6889" s="114"/>
      <c r="AF6889" s="115"/>
    </row>
    <row r="6890" spans="29:32" x14ac:dyDescent="0.25">
      <c r="AC6890" s="113"/>
      <c r="AD6890" s="114"/>
      <c r="AF6890" s="115"/>
    </row>
    <row r="6891" spans="29:32" x14ac:dyDescent="0.25">
      <c r="AC6891" s="113"/>
      <c r="AD6891" s="114"/>
      <c r="AF6891" s="115"/>
    </row>
    <row r="6892" spans="29:32" x14ac:dyDescent="0.25">
      <c r="AC6892" s="113"/>
      <c r="AD6892" s="114"/>
      <c r="AF6892" s="115"/>
    </row>
    <row r="6893" spans="29:32" x14ac:dyDescent="0.25">
      <c r="AC6893" s="113"/>
      <c r="AD6893" s="114"/>
      <c r="AF6893" s="115"/>
    </row>
    <row r="6894" spans="29:32" x14ac:dyDescent="0.25">
      <c r="AC6894" s="113"/>
      <c r="AD6894" s="114"/>
      <c r="AF6894" s="115"/>
    </row>
    <row r="6895" spans="29:32" x14ac:dyDescent="0.25">
      <c r="AC6895" s="113"/>
      <c r="AD6895" s="114"/>
      <c r="AF6895" s="115"/>
    </row>
    <row r="6896" spans="29:32" x14ac:dyDescent="0.25">
      <c r="AC6896" s="113"/>
      <c r="AD6896" s="114"/>
      <c r="AF6896" s="115"/>
    </row>
    <row r="6897" spans="29:32" x14ac:dyDescent="0.25">
      <c r="AC6897" s="113"/>
      <c r="AD6897" s="114"/>
      <c r="AF6897" s="115"/>
    </row>
    <row r="6898" spans="29:32" x14ac:dyDescent="0.25">
      <c r="AC6898" s="113"/>
      <c r="AD6898" s="114"/>
      <c r="AF6898" s="115"/>
    </row>
    <row r="6899" spans="29:32" x14ac:dyDescent="0.25">
      <c r="AC6899" s="113"/>
      <c r="AD6899" s="114"/>
      <c r="AF6899" s="115"/>
    </row>
    <row r="6900" spans="29:32" x14ac:dyDescent="0.25">
      <c r="AC6900" s="113"/>
      <c r="AD6900" s="114"/>
      <c r="AF6900" s="115"/>
    </row>
    <row r="6901" spans="29:32" x14ac:dyDescent="0.25">
      <c r="AC6901" s="113"/>
      <c r="AD6901" s="114"/>
      <c r="AF6901" s="115"/>
    </row>
    <row r="6902" spans="29:32" x14ac:dyDescent="0.25">
      <c r="AC6902" s="113"/>
      <c r="AD6902" s="114"/>
      <c r="AF6902" s="115"/>
    </row>
    <row r="6903" spans="29:32" x14ac:dyDescent="0.25">
      <c r="AC6903" s="113"/>
      <c r="AD6903" s="114"/>
      <c r="AF6903" s="115"/>
    </row>
    <row r="6904" spans="29:32" x14ac:dyDescent="0.25">
      <c r="AC6904" s="113"/>
      <c r="AD6904" s="114"/>
      <c r="AF6904" s="115"/>
    </row>
    <row r="6905" spans="29:32" x14ac:dyDescent="0.25">
      <c r="AC6905" s="113"/>
      <c r="AD6905" s="114"/>
      <c r="AF6905" s="115"/>
    </row>
    <row r="6906" spans="29:32" x14ac:dyDescent="0.25">
      <c r="AC6906" s="113"/>
      <c r="AD6906" s="114"/>
      <c r="AF6906" s="115"/>
    </row>
    <row r="6907" spans="29:32" x14ac:dyDescent="0.25">
      <c r="AC6907" s="113"/>
      <c r="AD6907" s="114"/>
      <c r="AF6907" s="115"/>
    </row>
    <row r="6908" spans="29:32" x14ac:dyDescent="0.25">
      <c r="AC6908" s="113"/>
      <c r="AD6908" s="114"/>
      <c r="AF6908" s="115"/>
    </row>
    <row r="6909" spans="29:32" x14ac:dyDescent="0.25">
      <c r="AC6909" s="113"/>
      <c r="AD6909" s="114"/>
      <c r="AF6909" s="115"/>
    </row>
    <row r="6910" spans="29:32" x14ac:dyDescent="0.25">
      <c r="AC6910" s="113"/>
      <c r="AD6910" s="114"/>
      <c r="AF6910" s="115"/>
    </row>
    <row r="6911" spans="29:32" x14ac:dyDescent="0.25">
      <c r="AC6911" s="113"/>
      <c r="AD6911" s="114"/>
      <c r="AF6911" s="115"/>
    </row>
    <row r="6912" spans="29:32" x14ac:dyDescent="0.25">
      <c r="AC6912" s="113"/>
      <c r="AD6912" s="114"/>
      <c r="AF6912" s="115"/>
    </row>
    <row r="6913" spans="29:32" x14ac:dyDescent="0.25">
      <c r="AC6913" s="113"/>
      <c r="AD6913" s="114"/>
      <c r="AF6913" s="115"/>
    </row>
    <row r="6914" spans="29:32" x14ac:dyDescent="0.25">
      <c r="AC6914" s="113"/>
      <c r="AD6914" s="114"/>
      <c r="AF6914" s="115"/>
    </row>
    <row r="6915" spans="29:32" x14ac:dyDescent="0.25">
      <c r="AC6915" s="113"/>
      <c r="AD6915" s="114"/>
      <c r="AF6915" s="115"/>
    </row>
    <row r="6916" spans="29:32" x14ac:dyDescent="0.25">
      <c r="AC6916" s="113"/>
      <c r="AD6916" s="114"/>
      <c r="AF6916" s="115"/>
    </row>
    <row r="6917" spans="29:32" x14ac:dyDescent="0.25">
      <c r="AC6917" s="113"/>
      <c r="AD6917" s="114"/>
      <c r="AF6917" s="115"/>
    </row>
    <row r="6918" spans="29:32" x14ac:dyDescent="0.25">
      <c r="AC6918" s="113"/>
      <c r="AD6918" s="114"/>
      <c r="AF6918" s="115"/>
    </row>
    <row r="6919" spans="29:32" x14ac:dyDescent="0.25">
      <c r="AC6919" s="113"/>
      <c r="AD6919" s="114"/>
      <c r="AF6919" s="115"/>
    </row>
    <row r="6920" spans="29:32" x14ac:dyDescent="0.25">
      <c r="AC6920" s="113"/>
      <c r="AD6920" s="114"/>
      <c r="AF6920" s="115"/>
    </row>
    <row r="6921" spans="29:32" x14ac:dyDescent="0.25">
      <c r="AC6921" s="113"/>
      <c r="AD6921" s="114"/>
      <c r="AF6921" s="115"/>
    </row>
    <row r="6922" spans="29:32" x14ac:dyDescent="0.25">
      <c r="AC6922" s="113"/>
      <c r="AD6922" s="114"/>
      <c r="AF6922" s="115"/>
    </row>
    <row r="6923" spans="29:32" x14ac:dyDescent="0.25">
      <c r="AC6923" s="113"/>
      <c r="AD6923" s="114"/>
      <c r="AF6923" s="115"/>
    </row>
    <row r="6924" spans="29:32" x14ac:dyDescent="0.25">
      <c r="AC6924" s="113"/>
      <c r="AD6924" s="114"/>
      <c r="AF6924" s="115"/>
    </row>
    <row r="6925" spans="29:32" x14ac:dyDescent="0.25">
      <c r="AC6925" s="113"/>
      <c r="AD6925" s="114"/>
      <c r="AF6925" s="115"/>
    </row>
    <row r="6926" spans="29:32" x14ac:dyDescent="0.25">
      <c r="AC6926" s="113"/>
      <c r="AD6926" s="114"/>
      <c r="AF6926" s="115"/>
    </row>
    <row r="6927" spans="29:32" x14ac:dyDescent="0.25">
      <c r="AC6927" s="113"/>
      <c r="AD6927" s="114"/>
      <c r="AF6927" s="115"/>
    </row>
    <row r="6928" spans="29:32" x14ac:dyDescent="0.25">
      <c r="AC6928" s="113"/>
      <c r="AD6928" s="114"/>
      <c r="AF6928" s="115"/>
    </row>
    <row r="6929" spans="29:32" x14ac:dyDescent="0.25">
      <c r="AC6929" s="113"/>
      <c r="AD6929" s="114"/>
      <c r="AF6929" s="115"/>
    </row>
    <row r="6930" spans="29:32" x14ac:dyDescent="0.25">
      <c r="AC6930" s="113"/>
      <c r="AD6930" s="114"/>
      <c r="AF6930" s="115"/>
    </row>
    <row r="6931" spans="29:32" x14ac:dyDescent="0.25">
      <c r="AC6931" s="113"/>
      <c r="AD6931" s="114"/>
      <c r="AF6931" s="115"/>
    </row>
    <row r="6932" spans="29:32" x14ac:dyDescent="0.25">
      <c r="AC6932" s="113"/>
      <c r="AD6932" s="114"/>
      <c r="AF6932" s="115"/>
    </row>
    <row r="6933" spans="29:32" x14ac:dyDescent="0.25">
      <c r="AC6933" s="113"/>
      <c r="AD6933" s="114"/>
      <c r="AF6933" s="115"/>
    </row>
    <row r="6934" spans="29:32" x14ac:dyDescent="0.25">
      <c r="AC6934" s="113"/>
      <c r="AD6934" s="114"/>
      <c r="AF6934" s="115"/>
    </row>
    <row r="6935" spans="29:32" x14ac:dyDescent="0.25">
      <c r="AC6935" s="113"/>
      <c r="AD6935" s="114"/>
      <c r="AF6935" s="115"/>
    </row>
    <row r="6936" spans="29:32" x14ac:dyDescent="0.25">
      <c r="AC6936" s="113"/>
      <c r="AD6936" s="114"/>
      <c r="AF6936" s="115"/>
    </row>
    <row r="6937" spans="29:32" x14ac:dyDescent="0.25">
      <c r="AC6937" s="113"/>
      <c r="AD6937" s="114"/>
      <c r="AF6937" s="115"/>
    </row>
    <row r="6938" spans="29:32" x14ac:dyDescent="0.25">
      <c r="AC6938" s="113"/>
      <c r="AD6938" s="114"/>
      <c r="AF6938" s="115"/>
    </row>
    <row r="6939" spans="29:32" x14ac:dyDescent="0.25">
      <c r="AC6939" s="113"/>
      <c r="AD6939" s="114"/>
      <c r="AF6939" s="115"/>
    </row>
    <row r="6940" spans="29:32" x14ac:dyDescent="0.25">
      <c r="AC6940" s="113"/>
      <c r="AD6940" s="114"/>
      <c r="AF6940" s="115"/>
    </row>
    <row r="6941" spans="29:32" x14ac:dyDescent="0.25">
      <c r="AC6941" s="113"/>
      <c r="AD6941" s="114"/>
      <c r="AF6941" s="115"/>
    </row>
    <row r="6942" spans="29:32" x14ac:dyDescent="0.25">
      <c r="AC6942" s="113"/>
      <c r="AD6942" s="114"/>
      <c r="AF6942" s="115"/>
    </row>
    <row r="6943" spans="29:32" x14ac:dyDescent="0.25">
      <c r="AC6943" s="113"/>
      <c r="AD6943" s="114"/>
      <c r="AF6943" s="115"/>
    </row>
    <row r="6944" spans="29:32" x14ac:dyDescent="0.25">
      <c r="AC6944" s="113"/>
      <c r="AD6944" s="114"/>
      <c r="AF6944" s="115"/>
    </row>
    <row r="6945" spans="29:32" x14ac:dyDescent="0.25">
      <c r="AC6945" s="113"/>
      <c r="AD6945" s="114"/>
      <c r="AF6945" s="115"/>
    </row>
    <row r="6946" spans="29:32" x14ac:dyDescent="0.25">
      <c r="AC6946" s="113"/>
      <c r="AD6946" s="114"/>
      <c r="AF6946" s="115"/>
    </row>
    <row r="6947" spans="29:32" x14ac:dyDescent="0.25">
      <c r="AC6947" s="113"/>
      <c r="AD6947" s="114"/>
      <c r="AF6947" s="115"/>
    </row>
    <row r="6948" spans="29:32" x14ac:dyDescent="0.25">
      <c r="AC6948" s="113"/>
      <c r="AD6948" s="114"/>
      <c r="AF6948" s="115"/>
    </row>
    <row r="6949" spans="29:32" x14ac:dyDescent="0.25">
      <c r="AC6949" s="113"/>
      <c r="AD6949" s="114"/>
      <c r="AF6949" s="115"/>
    </row>
    <row r="6950" spans="29:32" x14ac:dyDescent="0.25">
      <c r="AC6950" s="113"/>
      <c r="AD6950" s="114"/>
      <c r="AF6950" s="115"/>
    </row>
    <row r="6951" spans="29:32" x14ac:dyDescent="0.25">
      <c r="AC6951" s="113"/>
      <c r="AD6951" s="114"/>
      <c r="AF6951" s="115"/>
    </row>
    <row r="6952" spans="29:32" x14ac:dyDescent="0.25">
      <c r="AC6952" s="113"/>
      <c r="AD6952" s="114"/>
      <c r="AF6952" s="115"/>
    </row>
    <row r="6953" spans="29:32" x14ac:dyDescent="0.25">
      <c r="AC6953" s="113"/>
      <c r="AD6953" s="114"/>
      <c r="AF6953" s="115"/>
    </row>
    <row r="6954" spans="29:32" x14ac:dyDescent="0.25">
      <c r="AC6954" s="113"/>
      <c r="AD6954" s="114"/>
      <c r="AF6954" s="115"/>
    </row>
    <row r="6955" spans="29:32" x14ac:dyDescent="0.25">
      <c r="AC6955" s="113"/>
      <c r="AD6955" s="114"/>
      <c r="AF6955" s="115"/>
    </row>
    <row r="6956" spans="29:32" x14ac:dyDescent="0.25">
      <c r="AC6956" s="113"/>
      <c r="AD6956" s="114"/>
      <c r="AF6956" s="115"/>
    </row>
    <row r="6957" spans="29:32" x14ac:dyDescent="0.25">
      <c r="AC6957" s="113"/>
      <c r="AD6957" s="114"/>
      <c r="AF6957" s="115"/>
    </row>
    <row r="6958" spans="29:32" x14ac:dyDescent="0.25">
      <c r="AC6958" s="113"/>
      <c r="AD6958" s="114"/>
      <c r="AF6958" s="115"/>
    </row>
    <row r="6959" spans="29:32" x14ac:dyDescent="0.25">
      <c r="AC6959" s="113"/>
      <c r="AD6959" s="114"/>
      <c r="AF6959" s="115"/>
    </row>
    <row r="6960" spans="29:32" x14ac:dyDescent="0.25">
      <c r="AC6960" s="113"/>
      <c r="AD6960" s="114"/>
      <c r="AF6960" s="115"/>
    </row>
    <row r="6961" spans="29:32" x14ac:dyDescent="0.25">
      <c r="AC6961" s="113"/>
      <c r="AD6961" s="114"/>
      <c r="AF6961" s="115"/>
    </row>
    <row r="6962" spans="29:32" x14ac:dyDescent="0.25">
      <c r="AC6962" s="113"/>
      <c r="AD6962" s="114"/>
      <c r="AF6962" s="115"/>
    </row>
    <row r="6963" spans="29:32" x14ac:dyDescent="0.25">
      <c r="AC6963" s="113"/>
      <c r="AD6963" s="114"/>
      <c r="AF6963" s="115"/>
    </row>
    <row r="6964" spans="29:32" x14ac:dyDescent="0.25">
      <c r="AC6964" s="113"/>
      <c r="AD6964" s="114"/>
      <c r="AF6964" s="115"/>
    </row>
    <row r="6965" spans="29:32" x14ac:dyDescent="0.25">
      <c r="AC6965" s="113"/>
      <c r="AD6965" s="114"/>
      <c r="AF6965" s="115"/>
    </row>
    <row r="6966" spans="29:32" x14ac:dyDescent="0.25">
      <c r="AC6966" s="113"/>
      <c r="AD6966" s="114"/>
      <c r="AF6966" s="115"/>
    </row>
    <row r="6967" spans="29:32" x14ac:dyDescent="0.25">
      <c r="AC6967" s="113"/>
      <c r="AD6967" s="114"/>
      <c r="AF6967" s="115"/>
    </row>
    <row r="6968" spans="29:32" x14ac:dyDescent="0.25">
      <c r="AC6968" s="113"/>
      <c r="AD6968" s="114"/>
      <c r="AF6968" s="115"/>
    </row>
    <row r="6969" spans="29:32" x14ac:dyDescent="0.25">
      <c r="AC6969" s="113"/>
      <c r="AD6969" s="114"/>
      <c r="AF6969" s="115"/>
    </row>
    <row r="6970" spans="29:32" x14ac:dyDescent="0.25">
      <c r="AC6970" s="113"/>
      <c r="AD6970" s="114"/>
      <c r="AF6970" s="115"/>
    </row>
    <row r="6971" spans="29:32" x14ac:dyDescent="0.25">
      <c r="AC6971" s="113"/>
      <c r="AD6971" s="114"/>
      <c r="AF6971" s="115"/>
    </row>
    <row r="6972" spans="29:32" x14ac:dyDescent="0.25">
      <c r="AC6972" s="113"/>
      <c r="AD6972" s="114"/>
      <c r="AF6972" s="115"/>
    </row>
    <row r="6973" spans="29:32" x14ac:dyDescent="0.25">
      <c r="AC6973" s="113"/>
      <c r="AD6973" s="114"/>
      <c r="AF6973" s="115"/>
    </row>
    <row r="6974" spans="29:32" x14ac:dyDescent="0.25">
      <c r="AC6974" s="113"/>
      <c r="AD6974" s="114"/>
      <c r="AF6974" s="115"/>
    </row>
    <row r="6975" spans="29:32" x14ac:dyDescent="0.25">
      <c r="AC6975" s="113"/>
      <c r="AD6975" s="114"/>
      <c r="AF6975" s="115"/>
    </row>
    <row r="6976" spans="29:32" x14ac:dyDescent="0.25">
      <c r="AC6976" s="113"/>
      <c r="AD6976" s="114"/>
      <c r="AF6976" s="115"/>
    </row>
    <row r="6977" spans="29:32" x14ac:dyDescent="0.25">
      <c r="AC6977" s="113"/>
      <c r="AD6977" s="114"/>
      <c r="AF6977" s="115"/>
    </row>
    <row r="6978" spans="29:32" x14ac:dyDescent="0.25">
      <c r="AC6978" s="113"/>
      <c r="AD6978" s="114"/>
      <c r="AF6978" s="115"/>
    </row>
    <row r="6979" spans="29:32" x14ac:dyDescent="0.25">
      <c r="AC6979" s="113"/>
      <c r="AD6979" s="114"/>
      <c r="AF6979" s="115"/>
    </row>
    <row r="6980" spans="29:32" x14ac:dyDescent="0.25">
      <c r="AC6980" s="113"/>
      <c r="AD6980" s="114"/>
      <c r="AF6980" s="115"/>
    </row>
    <row r="6981" spans="29:32" x14ac:dyDescent="0.25">
      <c r="AC6981" s="113"/>
      <c r="AD6981" s="114"/>
      <c r="AF6981" s="115"/>
    </row>
    <row r="6982" spans="29:32" x14ac:dyDescent="0.25">
      <c r="AC6982" s="113"/>
      <c r="AD6982" s="114"/>
      <c r="AF6982" s="115"/>
    </row>
    <row r="6983" spans="29:32" x14ac:dyDescent="0.25">
      <c r="AC6983" s="113"/>
      <c r="AD6983" s="114"/>
      <c r="AF6983" s="115"/>
    </row>
    <row r="6984" spans="29:32" x14ac:dyDescent="0.25">
      <c r="AC6984" s="113"/>
      <c r="AD6984" s="114"/>
      <c r="AF6984" s="115"/>
    </row>
    <row r="6985" spans="29:32" x14ac:dyDescent="0.25">
      <c r="AC6985" s="113"/>
      <c r="AD6985" s="114"/>
      <c r="AF6985" s="115"/>
    </row>
    <row r="6986" spans="29:32" x14ac:dyDescent="0.25">
      <c r="AC6986" s="113"/>
      <c r="AD6986" s="114"/>
      <c r="AF6986" s="115"/>
    </row>
    <row r="6987" spans="29:32" x14ac:dyDescent="0.25">
      <c r="AC6987" s="113"/>
      <c r="AD6987" s="114"/>
      <c r="AF6987" s="115"/>
    </row>
    <row r="6988" spans="29:32" x14ac:dyDescent="0.25">
      <c r="AC6988" s="113"/>
      <c r="AD6988" s="114"/>
      <c r="AF6988" s="115"/>
    </row>
    <row r="6989" spans="29:32" x14ac:dyDescent="0.25">
      <c r="AC6989" s="113"/>
      <c r="AD6989" s="114"/>
      <c r="AF6989" s="115"/>
    </row>
    <row r="6990" spans="29:32" x14ac:dyDescent="0.25">
      <c r="AC6990" s="113"/>
      <c r="AD6990" s="114"/>
      <c r="AF6990" s="115"/>
    </row>
    <row r="6991" spans="29:32" x14ac:dyDescent="0.25">
      <c r="AC6991" s="113"/>
      <c r="AD6991" s="114"/>
      <c r="AF6991" s="115"/>
    </row>
    <row r="6992" spans="29:32" x14ac:dyDescent="0.25">
      <c r="AC6992" s="113"/>
      <c r="AD6992" s="114"/>
      <c r="AF6992" s="115"/>
    </row>
    <row r="6993" spans="29:32" x14ac:dyDescent="0.25">
      <c r="AC6993" s="113"/>
      <c r="AD6993" s="114"/>
      <c r="AF6993" s="115"/>
    </row>
    <row r="6994" spans="29:32" x14ac:dyDescent="0.25">
      <c r="AC6994" s="113"/>
      <c r="AD6994" s="114"/>
      <c r="AF6994" s="115"/>
    </row>
    <row r="6995" spans="29:32" x14ac:dyDescent="0.25">
      <c r="AC6995" s="113"/>
      <c r="AD6995" s="114"/>
      <c r="AF6995" s="115"/>
    </row>
    <row r="6996" spans="29:32" x14ac:dyDescent="0.25">
      <c r="AC6996" s="113"/>
      <c r="AD6996" s="114"/>
      <c r="AF6996" s="115"/>
    </row>
    <row r="6997" spans="29:32" x14ac:dyDescent="0.25">
      <c r="AC6997" s="113"/>
      <c r="AD6997" s="114"/>
      <c r="AF6997" s="115"/>
    </row>
    <row r="6998" spans="29:32" x14ac:dyDescent="0.25">
      <c r="AC6998" s="113"/>
      <c r="AD6998" s="114"/>
      <c r="AF6998" s="115"/>
    </row>
    <row r="6999" spans="29:32" x14ac:dyDescent="0.25">
      <c r="AC6999" s="113"/>
      <c r="AD6999" s="114"/>
      <c r="AF6999" s="115"/>
    </row>
    <row r="7000" spans="29:32" x14ac:dyDescent="0.25">
      <c r="AC7000" s="113"/>
      <c r="AD7000" s="114"/>
      <c r="AF7000" s="115"/>
    </row>
    <row r="7001" spans="29:32" x14ac:dyDescent="0.25">
      <c r="AC7001" s="113"/>
      <c r="AD7001" s="114"/>
      <c r="AF7001" s="115"/>
    </row>
    <row r="7002" spans="29:32" x14ac:dyDescent="0.25">
      <c r="AC7002" s="113"/>
      <c r="AD7002" s="114"/>
      <c r="AF7002" s="115"/>
    </row>
    <row r="7003" spans="29:32" x14ac:dyDescent="0.25">
      <c r="AC7003" s="113"/>
      <c r="AD7003" s="114"/>
      <c r="AF7003" s="115"/>
    </row>
    <row r="7004" spans="29:32" x14ac:dyDescent="0.25">
      <c r="AC7004" s="113"/>
      <c r="AD7004" s="114"/>
      <c r="AF7004" s="115"/>
    </row>
    <row r="7005" spans="29:32" x14ac:dyDescent="0.25">
      <c r="AC7005" s="113"/>
      <c r="AD7005" s="114"/>
      <c r="AF7005" s="115"/>
    </row>
    <row r="7006" spans="29:32" x14ac:dyDescent="0.25">
      <c r="AC7006" s="113"/>
      <c r="AD7006" s="114"/>
      <c r="AF7006" s="115"/>
    </row>
    <row r="7007" spans="29:32" x14ac:dyDescent="0.25">
      <c r="AC7007" s="113"/>
      <c r="AD7007" s="114"/>
      <c r="AF7007" s="115"/>
    </row>
    <row r="7008" spans="29:32" x14ac:dyDescent="0.25">
      <c r="AC7008" s="113"/>
      <c r="AD7008" s="114"/>
      <c r="AF7008" s="115"/>
    </row>
    <row r="7009" spans="29:32" x14ac:dyDescent="0.25">
      <c r="AC7009" s="113"/>
      <c r="AD7009" s="114"/>
      <c r="AF7009" s="115"/>
    </row>
    <row r="7010" spans="29:32" x14ac:dyDescent="0.25">
      <c r="AC7010" s="113"/>
      <c r="AD7010" s="114"/>
      <c r="AF7010" s="115"/>
    </row>
    <row r="7011" spans="29:32" x14ac:dyDescent="0.25">
      <c r="AC7011" s="113"/>
      <c r="AD7011" s="114"/>
      <c r="AF7011" s="115"/>
    </row>
    <row r="7012" spans="29:32" x14ac:dyDescent="0.25">
      <c r="AC7012" s="113"/>
      <c r="AD7012" s="114"/>
      <c r="AF7012" s="115"/>
    </row>
    <row r="7013" spans="29:32" x14ac:dyDescent="0.25">
      <c r="AC7013" s="113"/>
      <c r="AD7013" s="114"/>
      <c r="AF7013" s="115"/>
    </row>
    <row r="7014" spans="29:32" x14ac:dyDescent="0.25">
      <c r="AC7014" s="113"/>
      <c r="AD7014" s="114"/>
      <c r="AF7014" s="115"/>
    </row>
    <row r="7015" spans="29:32" x14ac:dyDescent="0.25">
      <c r="AC7015" s="113"/>
      <c r="AD7015" s="114"/>
      <c r="AF7015" s="115"/>
    </row>
    <row r="7016" spans="29:32" x14ac:dyDescent="0.25">
      <c r="AC7016" s="113"/>
      <c r="AD7016" s="114"/>
      <c r="AF7016" s="115"/>
    </row>
    <row r="7017" spans="29:32" x14ac:dyDescent="0.25">
      <c r="AC7017" s="113"/>
      <c r="AD7017" s="114"/>
      <c r="AF7017" s="115"/>
    </row>
    <row r="7018" spans="29:32" x14ac:dyDescent="0.25">
      <c r="AC7018" s="113"/>
      <c r="AD7018" s="114"/>
      <c r="AF7018" s="115"/>
    </row>
    <row r="7019" spans="29:32" x14ac:dyDescent="0.25">
      <c r="AC7019" s="113"/>
      <c r="AD7019" s="114"/>
      <c r="AF7019" s="115"/>
    </row>
    <row r="7020" spans="29:32" x14ac:dyDescent="0.25">
      <c r="AC7020" s="113"/>
      <c r="AD7020" s="114"/>
      <c r="AF7020" s="115"/>
    </row>
    <row r="7021" spans="29:32" x14ac:dyDescent="0.25">
      <c r="AC7021" s="113"/>
      <c r="AD7021" s="114"/>
      <c r="AF7021" s="115"/>
    </row>
    <row r="7022" spans="29:32" x14ac:dyDescent="0.25">
      <c r="AC7022" s="113"/>
      <c r="AD7022" s="114"/>
      <c r="AF7022" s="115"/>
    </row>
    <row r="7023" spans="29:32" x14ac:dyDescent="0.25">
      <c r="AC7023" s="113"/>
      <c r="AD7023" s="114"/>
      <c r="AF7023" s="115"/>
    </row>
    <row r="7024" spans="29:32" x14ac:dyDescent="0.25">
      <c r="AC7024" s="113"/>
      <c r="AD7024" s="114"/>
      <c r="AF7024" s="115"/>
    </row>
    <row r="7025" spans="29:32" x14ac:dyDescent="0.25">
      <c r="AC7025" s="113"/>
      <c r="AD7025" s="114"/>
      <c r="AF7025" s="115"/>
    </row>
    <row r="7026" spans="29:32" x14ac:dyDescent="0.25">
      <c r="AC7026" s="113"/>
      <c r="AD7026" s="114"/>
      <c r="AF7026" s="115"/>
    </row>
    <row r="7027" spans="29:32" x14ac:dyDescent="0.25">
      <c r="AC7027" s="113"/>
      <c r="AD7027" s="114"/>
      <c r="AF7027" s="115"/>
    </row>
    <row r="7028" spans="29:32" x14ac:dyDescent="0.25">
      <c r="AC7028" s="113"/>
      <c r="AD7028" s="114"/>
      <c r="AF7028" s="115"/>
    </row>
    <row r="7029" spans="29:32" x14ac:dyDescent="0.25">
      <c r="AC7029" s="113"/>
      <c r="AD7029" s="114"/>
      <c r="AF7029" s="115"/>
    </row>
    <row r="7030" spans="29:32" x14ac:dyDescent="0.25">
      <c r="AC7030" s="113"/>
      <c r="AD7030" s="114"/>
      <c r="AF7030" s="115"/>
    </row>
    <row r="7031" spans="29:32" x14ac:dyDescent="0.25">
      <c r="AC7031" s="113"/>
      <c r="AD7031" s="114"/>
      <c r="AF7031" s="115"/>
    </row>
    <row r="7032" spans="29:32" x14ac:dyDescent="0.25">
      <c r="AC7032" s="113"/>
      <c r="AD7032" s="114"/>
      <c r="AF7032" s="115"/>
    </row>
    <row r="7033" spans="29:32" x14ac:dyDescent="0.25">
      <c r="AC7033" s="113"/>
      <c r="AD7033" s="114"/>
      <c r="AF7033" s="115"/>
    </row>
    <row r="7034" spans="29:32" x14ac:dyDescent="0.25">
      <c r="AC7034" s="113"/>
      <c r="AD7034" s="114"/>
      <c r="AF7034" s="115"/>
    </row>
    <row r="7035" spans="29:32" x14ac:dyDescent="0.25">
      <c r="AC7035" s="113"/>
      <c r="AD7035" s="114"/>
      <c r="AF7035" s="115"/>
    </row>
    <row r="7036" spans="29:32" x14ac:dyDescent="0.25">
      <c r="AC7036" s="113"/>
      <c r="AD7036" s="114"/>
      <c r="AF7036" s="115"/>
    </row>
    <row r="7037" spans="29:32" x14ac:dyDescent="0.25">
      <c r="AC7037" s="113"/>
      <c r="AD7037" s="114"/>
      <c r="AF7037" s="115"/>
    </row>
    <row r="7038" spans="29:32" x14ac:dyDescent="0.25">
      <c r="AC7038" s="113"/>
      <c r="AD7038" s="114"/>
      <c r="AF7038" s="115"/>
    </row>
    <row r="7039" spans="29:32" x14ac:dyDescent="0.25">
      <c r="AC7039" s="113"/>
      <c r="AD7039" s="114"/>
      <c r="AF7039" s="115"/>
    </row>
    <row r="7040" spans="29:32" x14ac:dyDescent="0.25">
      <c r="AC7040" s="113"/>
      <c r="AD7040" s="114"/>
      <c r="AF7040" s="115"/>
    </row>
    <row r="7041" spans="29:32" x14ac:dyDescent="0.25">
      <c r="AC7041" s="113"/>
      <c r="AD7041" s="114"/>
      <c r="AF7041" s="115"/>
    </row>
    <row r="7042" spans="29:32" x14ac:dyDescent="0.25">
      <c r="AC7042" s="113"/>
      <c r="AD7042" s="114"/>
      <c r="AF7042" s="115"/>
    </row>
    <row r="7043" spans="29:32" x14ac:dyDescent="0.25">
      <c r="AC7043" s="113"/>
      <c r="AD7043" s="114"/>
      <c r="AF7043" s="115"/>
    </row>
    <row r="7044" spans="29:32" x14ac:dyDescent="0.25">
      <c r="AC7044" s="113"/>
      <c r="AD7044" s="114"/>
      <c r="AF7044" s="115"/>
    </row>
    <row r="7045" spans="29:32" x14ac:dyDescent="0.25">
      <c r="AC7045" s="113"/>
      <c r="AD7045" s="114"/>
      <c r="AF7045" s="115"/>
    </row>
    <row r="7046" spans="29:32" x14ac:dyDescent="0.25">
      <c r="AC7046" s="113"/>
      <c r="AD7046" s="114"/>
      <c r="AF7046" s="115"/>
    </row>
    <row r="7047" spans="29:32" x14ac:dyDescent="0.25">
      <c r="AC7047" s="113"/>
      <c r="AD7047" s="114"/>
      <c r="AF7047" s="115"/>
    </row>
    <row r="7048" spans="29:32" x14ac:dyDescent="0.25">
      <c r="AC7048" s="113"/>
      <c r="AD7048" s="114"/>
      <c r="AF7048" s="115"/>
    </row>
    <row r="7049" spans="29:32" x14ac:dyDescent="0.25">
      <c r="AC7049" s="113"/>
      <c r="AD7049" s="114"/>
      <c r="AF7049" s="115"/>
    </row>
    <row r="7050" spans="29:32" x14ac:dyDescent="0.25">
      <c r="AC7050" s="113"/>
      <c r="AD7050" s="114"/>
      <c r="AF7050" s="115"/>
    </row>
    <row r="7051" spans="29:32" x14ac:dyDescent="0.25">
      <c r="AC7051" s="113"/>
      <c r="AD7051" s="114"/>
      <c r="AF7051" s="115"/>
    </row>
    <row r="7052" spans="29:32" x14ac:dyDescent="0.25">
      <c r="AC7052" s="113"/>
      <c r="AD7052" s="114"/>
      <c r="AF7052" s="115"/>
    </row>
    <row r="7053" spans="29:32" x14ac:dyDescent="0.25">
      <c r="AC7053" s="113"/>
      <c r="AD7053" s="114"/>
      <c r="AF7053" s="115"/>
    </row>
    <row r="7054" spans="29:32" x14ac:dyDescent="0.25">
      <c r="AC7054" s="113"/>
      <c r="AD7054" s="114"/>
      <c r="AF7054" s="115"/>
    </row>
    <row r="7055" spans="29:32" x14ac:dyDescent="0.25">
      <c r="AC7055" s="113"/>
      <c r="AD7055" s="114"/>
      <c r="AF7055" s="115"/>
    </row>
    <row r="7056" spans="29:32" x14ac:dyDescent="0.25">
      <c r="AC7056" s="113"/>
      <c r="AD7056" s="114"/>
      <c r="AF7056" s="115"/>
    </row>
    <row r="7057" spans="29:32" x14ac:dyDescent="0.25">
      <c r="AC7057" s="113"/>
      <c r="AD7057" s="114"/>
      <c r="AF7057" s="115"/>
    </row>
    <row r="7058" spans="29:32" x14ac:dyDescent="0.25">
      <c r="AC7058" s="113"/>
      <c r="AD7058" s="114"/>
      <c r="AF7058" s="115"/>
    </row>
    <row r="7059" spans="29:32" x14ac:dyDescent="0.25">
      <c r="AC7059" s="113"/>
      <c r="AD7059" s="114"/>
      <c r="AF7059" s="115"/>
    </row>
    <row r="7060" spans="29:32" x14ac:dyDescent="0.25">
      <c r="AC7060" s="113"/>
      <c r="AD7060" s="114"/>
      <c r="AF7060" s="115"/>
    </row>
    <row r="7061" spans="29:32" x14ac:dyDescent="0.25">
      <c r="AC7061" s="113"/>
      <c r="AD7061" s="114"/>
      <c r="AF7061" s="115"/>
    </row>
    <row r="7062" spans="29:32" x14ac:dyDescent="0.25">
      <c r="AC7062" s="113"/>
      <c r="AD7062" s="114"/>
      <c r="AF7062" s="115"/>
    </row>
    <row r="7063" spans="29:32" x14ac:dyDescent="0.25">
      <c r="AC7063" s="113"/>
      <c r="AD7063" s="114"/>
      <c r="AF7063" s="115"/>
    </row>
    <row r="7064" spans="29:32" x14ac:dyDescent="0.25">
      <c r="AC7064" s="113"/>
      <c r="AD7064" s="114"/>
      <c r="AF7064" s="115"/>
    </row>
    <row r="7065" spans="29:32" x14ac:dyDescent="0.25">
      <c r="AC7065" s="113"/>
      <c r="AD7065" s="114"/>
      <c r="AF7065" s="115"/>
    </row>
    <row r="7066" spans="29:32" x14ac:dyDescent="0.25">
      <c r="AC7066" s="113"/>
      <c r="AD7066" s="114"/>
      <c r="AF7066" s="115"/>
    </row>
    <row r="7067" spans="29:32" x14ac:dyDescent="0.25">
      <c r="AC7067" s="113"/>
      <c r="AD7067" s="114"/>
      <c r="AF7067" s="115"/>
    </row>
    <row r="7068" spans="29:32" x14ac:dyDescent="0.25">
      <c r="AC7068" s="113"/>
      <c r="AD7068" s="114"/>
      <c r="AF7068" s="115"/>
    </row>
    <row r="7069" spans="29:32" x14ac:dyDescent="0.25">
      <c r="AC7069" s="113"/>
      <c r="AD7069" s="114"/>
      <c r="AF7069" s="115"/>
    </row>
    <row r="7070" spans="29:32" x14ac:dyDescent="0.25">
      <c r="AC7070" s="113"/>
      <c r="AD7070" s="114"/>
      <c r="AF7070" s="115"/>
    </row>
    <row r="7071" spans="29:32" x14ac:dyDescent="0.25">
      <c r="AC7071" s="113"/>
      <c r="AD7071" s="114"/>
      <c r="AF7071" s="115"/>
    </row>
    <row r="7072" spans="29:32" x14ac:dyDescent="0.25">
      <c r="AC7072" s="113"/>
      <c r="AD7072" s="114"/>
      <c r="AF7072" s="115"/>
    </row>
    <row r="7073" spans="29:32" x14ac:dyDescent="0.25">
      <c r="AC7073" s="113"/>
      <c r="AD7073" s="114"/>
      <c r="AF7073" s="115"/>
    </row>
    <row r="7074" spans="29:32" x14ac:dyDescent="0.25">
      <c r="AC7074" s="113"/>
      <c r="AD7074" s="114"/>
      <c r="AF7074" s="115"/>
    </row>
    <row r="7075" spans="29:32" x14ac:dyDescent="0.25">
      <c r="AC7075" s="113"/>
      <c r="AD7075" s="114"/>
      <c r="AF7075" s="115"/>
    </row>
    <row r="7076" spans="29:32" x14ac:dyDescent="0.25">
      <c r="AC7076" s="113"/>
      <c r="AD7076" s="114"/>
      <c r="AF7076" s="115"/>
    </row>
    <row r="7077" spans="29:32" x14ac:dyDescent="0.25">
      <c r="AC7077" s="113"/>
      <c r="AD7077" s="114"/>
      <c r="AF7077" s="115"/>
    </row>
    <row r="7078" spans="29:32" x14ac:dyDescent="0.25">
      <c r="AC7078" s="113"/>
      <c r="AD7078" s="114"/>
      <c r="AF7078" s="115"/>
    </row>
    <row r="7079" spans="29:32" x14ac:dyDescent="0.25">
      <c r="AC7079" s="113"/>
      <c r="AD7079" s="114"/>
      <c r="AF7079" s="115"/>
    </row>
    <row r="7080" spans="29:32" x14ac:dyDescent="0.25">
      <c r="AC7080" s="113"/>
      <c r="AD7080" s="114"/>
      <c r="AF7080" s="115"/>
    </row>
    <row r="7081" spans="29:32" x14ac:dyDescent="0.25">
      <c r="AC7081" s="113"/>
      <c r="AD7081" s="114"/>
      <c r="AF7081" s="115"/>
    </row>
    <row r="7082" spans="29:32" x14ac:dyDescent="0.25">
      <c r="AC7082" s="113"/>
      <c r="AD7082" s="114"/>
      <c r="AF7082" s="115"/>
    </row>
    <row r="7083" spans="29:32" x14ac:dyDescent="0.25">
      <c r="AC7083" s="113"/>
      <c r="AD7083" s="114"/>
      <c r="AF7083" s="115"/>
    </row>
    <row r="7084" spans="29:32" x14ac:dyDescent="0.25">
      <c r="AC7084" s="113"/>
      <c r="AD7084" s="114"/>
      <c r="AF7084" s="115"/>
    </row>
    <row r="7085" spans="29:32" x14ac:dyDescent="0.25">
      <c r="AC7085" s="113"/>
      <c r="AD7085" s="114"/>
      <c r="AF7085" s="115"/>
    </row>
    <row r="7086" spans="29:32" x14ac:dyDescent="0.25">
      <c r="AC7086" s="113"/>
      <c r="AD7086" s="114"/>
      <c r="AF7086" s="115"/>
    </row>
    <row r="7087" spans="29:32" x14ac:dyDescent="0.25">
      <c r="AC7087" s="113"/>
      <c r="AD7087" s="114"/>
      <c r="AF7087" s="115"/>
    </row>
    <row r="7088" spans="29:32" x14ac:dyDescent="0.25">
      <c r="AC7088" s="113"/>
      <c r="AD7088" s="114"/>
      <c r="AF7088" s="115"/>
    </row>
    <row r="7089" spans="29:32" x14ac:dyDescent="0.25">
      <c r="AC7089" s="113"/>
      <c r="AD7089" s="114"/>
      <c r="AF7089" s="115"/>
    </row>
    <row r="7090" spans="29:32" x14ac:dyDescent="0.25">
      <c r="AC7090" s="113"/>
      <c r="AD7090" s="114"/>
      <c r="AF7090" s="115"/>
    </row>
    <row r="7091" spans="29:32" x14ac:dyDescent="0.25">
      <c r="AC7091" s="113"/>
      <c r="AD7091" s="114"/>
      <c r="AF7091" s="115"/>
    </row>
    <row r="7092" spans="29:32" x14ac:dyDescent="0.25">
      <c r="AC7092" s="113"/>
      <c r="AD7092" s="114"/>
      <c r="AF7092" s="115"/>
    </row>
    <row r="7093" spans="29:32" x14ac:dyDescent="0.25">
      <c r="AC7093" s="113"/>
      <c r="AD7093" s="114"/>
      <c r="AF7093" s="115"/>
    </row>
    <row r="7094" spans="29:32" x14ac:dyDescent="0.25">
      <c r="AC7094" s="113"/>
      <c r="AD7094" s="114"/>
      <c r="AF7094" s="115"/>
    </row>
    <row r="7095" spans="29:32" x14ac:dyDescent="0.25">
      <c r="AC7095" s="113"/>
      <c r="AD7095" s="114"/>
      <c r="AF7095" s="115"/>
    </row>
    <row r="7096" spans="29:32" x14ac:dyDescent="0.25">
      <c r="AC7096" s="113"/>
      <c r="AD7096" s="114"/>
      <c r="AF7096" s="115"/>
    </row>
    <row r="7097" spans="29:32" x14ac:dyDescent="0.25">
      <c r="AC7097" s="113"/>
      <c r="AD7097" s="114"/>
      <c r="AF7097" s="115"/>
    </row>
    <row r="7098" spans="29:32" x14ac:dyDescent="0.25">
      <c r="AC7098" s="113"/>
      <c r="AD7098" s="114"/>
      <c r="AF7098" s="115"/>
    </row>
    <row r="7099" spans="29:32" x14ac:dyDescent="0.25">
      <c r="AC7099" s="113"/>
      <c r="AD7099" s="114"/>
      <c r="AF7099" s="115"/>
    </row>
    <row r="7100" spans="29:32" x14ac:dyDescent="0.25">
      <c r="AC7100" s="113"/>
      <c r="AD7100" s="114"/>
      <c r="AF7100" s="115"/>
    </row>
    <row r="7101" spans="29:32" x14ac:dyDescent="0.25">
      <c r="AC7101" s="113"/>
      <c r="AD7101" s="114"/>
      <c r="AF7101" s="115"/>
    </row>
    <row r="7102" spans="29:32" x14ac:dyDescent="0.25">
      <c r="AC7102" s="113"/>
      <c r="AD7102" s="114"/>
      <c r="AF7102" s="115"/>
    </row>
    <row r="7103" spans="29:32" x14ac:dyDescent="0.25">
      <c r="AC7103" s="113"/>
      <c r="AD7103" s="114"/>
      <c r="AF7103" s="115"/>
    </row>
    <row r="7104" spans="29:32" x14ac:dyDescent="0.25">
      <c r="AC7104" s="113"/>
      <c r="AD7104" s="114"/>
      <c r="AF7104" s="115"/>
    </row>
    <row r="7105" spans="29:32" x14ac:dyDescent="0.25">
      <c r="AC7105" s="113"/>
      <c r="AD7105" s="114"/>
      <c r="AF7105" s="115"/>
    </row>
    <row r="7106" spans="29:32" x14ac:dyDescent="0.25">
      <c r="AC7106" s="113"/>
      <c r="AD7106" s="114"/>
      <c r="AF7106" s="115"/>
    </row>
    <row r="7107" spans="29:32" x14ac:dyDescent="0.25">
      <c r="AC7107" s="113"/>
      <c r="AD7107" s="114"/>
      <c r="AF7107" s="115"/>
    </row>
    <row r="7108" spans="29:32" x14ac:dyDescent="0.25">
      <c r="AC7108" s="113"/>
      <c r="AD7108" s="114"/>
      <c r="AF7108" s="115"/>
    </row>
    <row r="7109" spans="29:32" x14ac:dyDescent="0.25">
      <c r="AC7109" s="113"/>
      <c r="AD7109" s="114"/>
      <c r="AF7109" s="115"/>
    </row>
    <row r="7110" spans="29:32" x14ac:dyDescent="0.25">
      <c r="AC7110" s="113"/>
      <c r="AD7110" s="114"/>
      <c r="AF7110" s="115"/>
    </row>
    <row r="7111" spans="29:32" x14ac:dyDescent="0.25">
      <c r="AC7111" s="113"/>
      <c r="AD7111" s="114"/>
      <c r="AF7111" s="115"/>
    </row>
    <row r="7112" spans="29:32" x14ac:dyDescent="0.25">
      <c r="AC7112" s="113"/>
      <c r="AD7112" s="114"/>
      <c r="AF7112" s="115"/>
    </row>
    <row r="7113" spans="29:32" x14ac:dyDescent="0.25">
      <c r="AC7113" s="113"/>
      <c r="AD7113" s="114"/>
      <c r="AF7113" s="115"/>
    </row>
    <row r="7114" spans="29:32" x14ac:dyDescent="0.25">
      <c r="AC7114" s="113"/>
      <c r="AD7114" s="114"/>
      <c r="AF7114" s="115"/>
    </row>
    <row r="7115" spans="29:32" x14ac:dyDescent="0.25">
      <c r="AC7115" s="113"/>
      <c r="AD7115" s="114"/>
      <c r="AF7115" s="115"/>
    </row>
    <row r="7116" spans="29:32" x14ac:dyDescent="0.25">
      <c r="AC7116" s="113"/>
      <c r="AD7116" s="114"/>
      <c r="AF7116" s="115"/>
    </row>
    <row r="7117" spans="29:32" x14ac:dyDescent="0.25">
      <c r="AC7117" s="113"/>
      <c r="AD7117" s="114"/>
      <c r="AF7117" s="115"/>
    </row>
    <row r="7118" spans="29:32" x14ac:dyDescent="0.25">
      <c r="AC7118" s="113"/>
      <c r="AD7118" s="114"/>
      <c r="AF7118" s="115"/>
    </row>
    <row r="7119" spans="29:32" x14ac:dyDescent="0.25">
      <c r="AC7119" s="113"/>
      <c r="AD7119" s="114"/>
      <c r="AF7119" s="115"/>
    </row>
    <row r="7120" spans="29:32" x14ac:dyDescent="0.25">
      <c r="AC7120" s="113"/>
      <c r="AD7120" s="114"/>
      <c r="AF7120" s="115"/>
    </row>
    <row r="7121" spans="29:32" x14ac:dyDescent="0.25">
      <c r="AC7121" s="113"/>
      <c r="AD7121" s="114"/>
      <c r="AF7121" s="115"/>
    </row>
    <row r="7122" spans="29:32" x14ac:dyDescent="0.25">
      <c r="AC7122" s="113"/>
      <c r="AD7122" s="114"/>
      <c r="AF7122" s="115"/>
    </row>
    <row r="7123" spans="29:32" x14ac:dyDescent="0.25">
      <c r="AC7123" s="113"/>
      <c r="AD7123" s="114"/>
      <c r="AF7123" s="115"/>
    </row>
    <row r="7124" spans="29:32" x14ac:dyDescent="0.25">
      <c r="AC7124" s="113"/>
      <c r="AD7124" s="114"/>
      <c r="AF7124" s="115"/>
    </row>
    <row r="7125" spans="29:32" x14ac:dyDescent="0.25">
      <c r="AC7125" s="113"/>
      <c r="AD7125" s="114"/>
      <c r="AF7125" s="115"/>
    </row>
    <row r="7126" spans="29:32" x14ac:dyDescent="0.25">
      <c r="AC7126" s="113"/>
      <c r="AD7126" s="114"/>
      <c r="AF7126" s="115"/>
    </row>
    <row r="7127" spans="29:32" x14ac:dyDescent="0.25">
      <c r="AC7127" s="113"/>
      <c r="AD7127" s="114"/>
      <c r="AF7127" s="115"/>
    </row>
    <row r="7128" spans="29:32" x14ac:dyDescent="0.25">
      <c r="AC7128" s="113"/>
      <c r="AD7128" s="114"/>
      <c r="AF7128" s="115"/>
    </row>
    <row r="7129" spans="29:32" x14ac:dyDescent="0.25">
      <c r="AC7129" s="113"/>
      <c r="AD7129" s="114"/>
      <c r="AF7129" s="115"/>
    </row>
    <row r="7130" spans="29:32" x14ac:dyDescent="0.25">
      <c r="AC7130" s="113"/>
      <c r="AD7130" s="114"/>
      <c r="AF7130" s="115"/>
    </row>
    <row r="7131" spans="29:32" x14ac:dyDescent="0.25">
      <c r="AC7131" s="113"/>
      <c r="AD7131" s="114"/>
      <c r="AF7131" s="115"/>
    </row>
    <row r="7132" spans="29:32" x14ac:dyDescent="0.25">
      <c r="AC7132" s="113"/>
      <c r="AD7132" s="114"/>
      <c r="AF7132" s="115"/>
    </row>
    <row r="7133" spans="29:32" x14ac:dyDescent="0.25">
      <c r="AC7133" s="113"/>
      <c r="AD7133" s="114"/>
      <c r="AF7133" s="115"/>
    </row>
    <row r="7134" spans="29:32" x14ac:dyDescent="0.25">
      <c r="AC7134" s="113"/>
      <c r="AD7134" s="114"/>
      <c r="AF7134" s="115"/>
    </row>
    <row r="7135" spans="29:32" x14ac:dyDescent="0.25">
      <c r="AC7135" s="113"/>
      <c r="AD7135" s="114"/>
      <c r="AF7135" s="115"/>
    </row>
    <row r="7136" spans="29:32" x14ac:dyDescent="0.25">
      <c r="AC7136" s="113"/>
      <c r="AD7136" s="114"/>
      <c r="AF7136" s="115"/>
    </row>
    <row r="7137" spans="29:32" x14ac:dyDescent="0.25">
      <c r="AC7137" s="113"/>
      <c r="AD7137" s="114"/>
      <c r="AF7137" s="115"/>
    </row>
    <row r="7138" spans="29:32" x14ac:dyDescent="0.25">
      <c r="AC7138" s="113"/>
      <c r="AD7138" s="114"/>
      <c r="AF7138" s="115"/>
    </row>
    <row r="7139" spans="29:32" x14ac:dyDescent="0.25">
      <c r="AC7139" s="113"/>
      <c r="AD7139" s="114"/>
      <c r="AF7139" s="115"/>
    </row>
    <row r="7140" spans="29:32" x14ac:dyDescent="0.25">
      <c r="AC7140" s="113"/>
      <c r="AD7140" s="114"/>
      <c r="AF7140" s="115"/>
    </row>
    <row r="7141" spans="29:32" x14ac:dyDescent="0.25">
      <c r="AC7141" s="113"/>
      <c r="AD7141" s="114"/>
      <c r="AF7141" s="115"/>
    </row>
    <row r="7142" spans="29:32" x14ac:dyDescent="0.25">
      <c r="AC7142" s="113"/>
      <c r="AD7142" s="114"/>
      <c r="AF7142" s="115"/>
    </row>
    <row r="7143" spans="29:32" x14ac:dyDescent="0.25">
      <c r="AC7143" s="113"/>
      <c r="AD7143" s="114"/>
      <c r="AF7143" s="115"/>
    </row>
    <row r="7144" spans="29:32" x14ac:dyDescent="0.25">
      <c r="AC7144" s="113"/>
      <c r="AD7144" s="114"/>
      <c r="AF7144" s="115"/>
    </row>
    <row r="7145" spans="29:32" x14ac:dyDescent="0.25">
      <c r="AC7145" s="113"/>
      <c r="AD7145" s="114"/>
      <c r="AF7145" s="115"/>
    </row>
    <row r="7146" spans="29:32" x14ac:dyDescent="0.25">
      <c r="AC7146" s="113"/>
      <c r="AD7146" s="114"/>
      <c r="AF7146" s="115"/>
    </row>
    <row r="7147" spans="29:32" x14ac:dyDescent="0.25">
      <c r="AC7147" s="113"/>
      <c r="AD7147" s="114"/>
      <c r="AF7147" s="115"/>
    </row>
    <row r="7148" spans="29:32" x14ac:dyDescent="0.25">
      <c r="AC7148" s="113"/>
      <c r="AD7148" s="114"/>
      <c r="AF7148" s="115"/>
    </row>
    <row r="7149" spans="29:32" x14ac:dyDescent="0.25">
      <c r="AC7149" s="113"/>
      <c r="AD7149" s="114"/>
      <c r="AF7149" s="115"/>
    </row>
    <row r="7150" spans="29:32" x14ac:dyDescent="0.25">
      <c r="AC7150" s="113"/>
      <c r="AD7150" s="114"/>
      <c r="AF7150" s="115"/>
    </row>
    <row r="7151" spans="29:32" x14ac:dyDescent="0.25">
      <c r="AC7151" s="113"/>
      <c r="AD7151" s="114"/>
      <c r="AF7151" s="115"/>
    </row>
    <row r="7152" spans="29:32" x14ac:dyDescent="0.25">
      <c r="AC7152" s="113"/>
      <c r="AD7152" s="114"/>
      <c r="AF7152" s="115"/>
    </row>
    <row r="7153" spans="29:32" x14ac:dyDescent="0.25">
      <c r="AC7153" s="113"/>
      <c r="AD7153" s="114"/>
      <c r="AF7153" s="115"/>
    </row>
    <row r="7154" spans="29:32" x14ac:dyDescent="0.25">
      <c r="AC7154" s="113"/>
      <c r="AD7154" s="114"/>
      <c r="AF7154" s="115"/>
    </row>
    <row r="7155" spans="29:32" x14ac:dyDescent="0.25">
      <c r="AC7155" s="113"/>
      <c r="AD7155" s="114"/>
      <c r="AF7155" s="115"/>
    </row>
    <row r="7156" spans="29:32" x14ac:dyDescent="0.25">
      <c r="AC7156" s="113"/>
      <c r="AD7156" s="114"/>
      <c r="AF7156" s="115"/>
    </row>
    <row r="7157" spans="29:32" x14ac:dyDescent="0.25">
      <c r="AC7157" s="113"/>
      <c r="AD7157" s="114"/>
      <c r="AF7157" s="115"/>
    </row>
    <row r="7158" spans="29:32" x14ac:dyDescent="0.25">
      <c r="AC7158" s="113"/>
      <c r="AD7158" s="114"/>
      <c r="AF7158" s="115"/>
    </row>
    <row r="7159" spans="29:32" x14ac:dyDescent="0.25">
      <c r="AC7159" s="113"/>
      <c r="AD7159" s="114"/>
      <c r="AF7159" s="115"/>
    </row>
    <row r="7160" spans="29:32" x14ac:dyDescent="0.25">
      <c r="AC7160" s="113"/>
      <c r="AD7160" s="114"/>
      <c r="AF7160" s="115"/>
    </row>
    <row r="7161" spans="29:32" x14ac:dyDescent="0.25">
      <c r="AC7161" s="113"/>
      <c r="AD7161" s="114"/>
      <c r="AF7161" s="115"/>
    </row>
    <row r="7162" spans="29:32" x14ac:dyDescent="0.25">
      <c r="AC7162" s="113"/>
      <c r="AD7162" s="114"/>
      <c r="AF7162" s="115"/>
    </row>
    <row r="7163" spans="29:32" x14ac:dyDescent="0.25">
      <c r="AC7163" s="113"/>
      <c r="AD7163" s="114"/>
      <c r="AF7163" s="115"/>
    </row>
    <row r="7164" spans="29:32" x14ac:dyDescent="0.25">
      <c r="AC7164" s="113"/>
      <c r="AD7164" s="114"/>
      <c r="AF7164" s="115"/>
    </row>
    <row r="7165" spans="29:32" x14ac:dyDescent="0.25">
      <c r="AC7165" s="113"/>
      <c r="AD7165" s="114"/>
      <c r="AF7165" s="115"/>
    </row>
    <row r="7166" spans="29:32" x14ac:dyDescent="0.25">
      <c r="AC7166" s="113"/>
      <c r="AD7166" s="114"/>
      <c r="AF7166" s="115"/>
    </row>
    <row r="7167" spans="29:32" x14ac:dyDescent="0.25">
      <c r="AC7167" s="113"/>
      <c r="AD7167" s="114"/>
      <c r="AF7167" s="115"/>
    </row>
    <row r="7168" spans="29:32" x14ac:dyDescent="0.25">
      <c r="AC7168" s="113"/>
      <c r="AD7168" s="114"/>
      <c r="AF7168" s="115"/>
    </row>
    <row r="7169" spans="29:32" x14ac:dyDescent="0.25">
      <c r="AC7169" s="113"/>
      <c r="AD7169" s="114"/>
      <c r="AF7169" s="115"/>
    </row>
    <row r="7170" spans="29:32" x14ac:dyDescent="0.25">
      <c r="AC7170" s="113"/>
      <c r="AD7170" s="114"/>
      <c r="AF7170" s="115"/>
    </row>
    <row r="7171" spans="29:32" x14ac:dyDescent="0.25">
      <c r="AC7171" s="113"/>
      <c r="AD7171" s="114"/>
      <c r="AF7171" s="115"/>
    </row>
    <row r="7172" spans="29:32" x14ac:dyDescent="0.25">
      <c r="AC7172" s="113"/>
      <c r="AD7172" s="114"/>
      <c r="AF7172" s="115"/>
    </row>
    <row r="7173" spans="29:32" x14ac:dyDescent="0.25">
      <c r="AC7173" s="113"/>
      <c r="AD7173" s="114"/>
      <c r="AF7173" s="115"/>
    </row>
    <row r="7174" spans="29:32" x14ac:dyDescent="0.25">
      <c r="AC7174" s="113"/>
      <c r="AD7174" s="114"/>
      <c r="AF7174" s="115"/>
    </row>
    <row r="7175" spans="29:32" x14ac:dyDescent="0.25">
      <c r="AC7175" s="113"/>
      <c r="AD7175" s="114"/>
      <c r="AF7175" s="115"/>
    </row>
    <row r="7176" spans="29:32" x14ac:dyDescent="0.25">
      <c r="AC7176" s="113"/>
      <c r="AD7176" s="114"/>
      <c r="AF7176" s="115"/>
    </row>
    <row r="7177" spans="29:32" x14ac:dyDescent="0.25">
      <c r="AC7177" s="113"/>
      <c r="AD7177" s="114"/>
      <c r="AF7177" s="115"/>
    </row>
    <row r="7178" spans="29:32" x14ac:dyDescent="0.25">
      <c r="AC7178" s="113"/>
      <c r="AD7178" s="114"/>
      <c r="AF7178" s="115"/>
    </row>
    <row r="7179" spans="29:32" x14ac:dyDescent="0.25">
      <c r="AC7179" s="113"/>
      <c r="AD7179" s="114"/>
      <c r="AF7179" s="115"/>
    </row>
    <row r="7180" spans="29:32" x14ac:dyDescent="0.25">
      <c r="AC7180" s="113"/>
      <c r="AD7180" s="114"/>
      <c r="AF7180" s="115"/>
    </row>
    <row r="7181" spans="29:32" x14ac:dyDescent="0.25">
      <c r="AC7181" s="113"/>
      <c r="AD7181" s="114"/>
      <c r="AF7181" s="115"/>
    </row>
    <row r="7182" spans="29:32" x14ac:dyDescent="0.25">
      <c r="AC7182" s="113"/>
      <c r="AD7182" s="114"/>
      <c r="AF7182" s="115"/>
    </row>
    <row r="7183" spans="29:32" x14ac:dyDescent="0.25">
      <c r="AC7183" s="113"/>
      <c r="AD7183" s="114"/>
      <c r="AF7183" s="115"/>
    </row>
    <row r="7184" spans="29:32" x14ac:dyDescent="0.25">
      <c r="AC7184" s="113"/>
      <c r="AD7184" s="114"/>
      <c r="AF7184" s="115"/>
    </row>
    <row r="7185" spans="29:32" x14ac:dyDescent="0.25">
      <c r="AC7185" s="113"/>
      <c r="AD7185" s="114"/>
      <c r="AF7185" s="115"/>
    </row>
    <row r="7186" spans="29:32" x14ac:dyDescent="0.25">
      <c r="AC7186" s="113"/>
      <c r="AD7186" s="114"/>
      <c r="AF7186" s="115"/>
    </row>
    <row r="7187" spans="29:32" x14ac:dyDescent="0.25">
      <c r="AC7187" s="113"/>
      <c r="AD7187" s="114"/>
      <c r="AF7187" s="115"/>
    </row>
    <row r="7188" spans="29:32" x14ac:dyDescent="0.25">
      <c r="AC7188" s="113"/>
      <c r="AD7188" s="114"/>
      <c r="AF7188" s="115"/>
    </row>
    <row r="7189" spans="29:32" x14ac:dyDescent="0.25">
      <c r="AC7189" s="113"/>
      <c r="AD7189" s="114"/>
      <c r="AF7189" s="115"/>
    </row>
    <row r="7190" spans="29:32" x14ac:dyDescent="0.25">
      <c r="AC7190" s="113"/>
      <c r="AD7190" s="114"/>
      <c r="AF7190" s="115"/>
    </row>
    <row r="7191" spans="29:32" x14ac:dyDescent="0.25">
      <c r="AC7191" s="113"/>
      <c r="AD7191" s="114"/>
      <c r="AF7191" s="115"/>
    </row>
    <row r="7192" spans="29:32" x14ac:dyDescent="0.25">
      <c r="AC7192" s="113"/>
      <c r="AD7192" s="114"/>
      <c r="AF7192" s="115"/>
    </row>
    <row r="7193" spans="29:32" x14ac:dyDescent="0.25">
      <c r="AC7193" s="113"/>
      <c r="AD7193" s="114"/>
      <c r="AF7193" s="115"/>
    </row>
    <row r="7194" spans="29:32" x14ac:dyDescent="0.25">
      <c r="AC7194" s="113"/>
      <c r="AD7194" s="114"/>
      <c r="AF7194" s="115"/>
    </row>
    <row r="7195" spans="29:32" x14ac:dyDescent="0.25">
      <c r="AC7195" s="113"/>
      <c r="AD7195" s="114"/>
      <c r="AF7195" s="115"/>
    </row>
    <row r="7196" spans="29:32" x14ac:dyDescent="0.25">
      <c r="AC7196" s="113"/>
      <c r="AD7196" s="114"/>
      <c r="AF7196" s="115"/>
    </row>
    <row r="7197" spans="29:32" x14ac:dyDescent="0.25">
      <c r="AC7197" s="113"/>
      <c r="AD7197" s="114"/>
      <c r="AF7197" s="115"/>
    </row>
    <row r="7198" spans="29:32" x14ac:dyDescent="0.25">
      <c r="AC7198" s="113"/>
      <c r="AD7198" s="114"/>
      <c r="AF7198" s="115"/>
    </row>
    <row r="7199" spans="29:32" x14ac:dyDescent="0.25">
      <c r="AC7199" s="113"/>
      <c r="AD7199" s="114"/>
      <c r="AF7199" s="115"/>
    </row>
    <row r="7200" spans="29:32" x14ac:dyDescent="0.25">
      <c r="AC7200" s="113"/>
      <c r="AD7200" s="114"/>
      <c r="AF7200" s="115"/>
    </row>
    <row r="7201" spans="29:32" x14ac:dyDescent="0.25">
      <c r="AC7201" s="113"/>
      <c r="AD7201" s="114"/>
      <c r="AF7201" s="115"/>
    </row>
    <row r="7202" spans="29:32" x14ac:dyDescent="0.25">
      <c r="AC7202" s="113"/>
      <c r="AD7202" s="114"/>
      <c r="AF7202" s="115"/>
    </row>
    <row r="7203" spans="29:32" x14ac:dyDescent="0.25">
      <c r="AC7203" s="113"/>
      <c r="AD7203" s="114"/>
      <c r="AF7203" s="115"/>
    </row>
    <row r="7204" spans="29:32" x14ac:dyDescent="0.25">
      <c r="AC7204" s="113"/>
      <c r="AD7204" s="114"/>
      <c r="AF7204" s="115"/>
    </row>
    <row r="7205" spans="29:32" x14ac:dyDescent="0.25">
      <c r="AC7205" s="113"/>
      <c r="AD7205" s="114"/>
      <c r="AF7205" s="115"/>
    </row>
    <row r="7206" spans="29:32" x14ac:dyDescent="0.25">
      <c r="AC7206" s="113"/>
      <c r="AD7206" s="114"/>
      <c r="AF7206" s="115"/>
    </row>
    <row r="7207" spans="29:32" x14ac:dyDescent="0.25">
      <c r="AC7207" s="113"/>
      <c r="AD7207" s="114"/>
      <c r="AF7207" s="115"/>
    </row>
    <row r="7208" spans="29:32" x14ac:dyDescent="0.25">
      <c r="AC7208" s="113"/>
      <c r="AD7208" s="114"/>
      <c r="AF7208" s="115"/>
    </row>
    <row r="7209" spans="29:32" x14ac:dyDescent="0.25">
      <c r="AC7209" s="113"/>
      <c r="AD7209" s="114"/>
      <c r="AF7209" s="115"/>
    </row>
    <row r="7210" spans="29:32" x14ac:dyDescent="0.25">
      <c r="AC7210" s="113"/>
      <c r="AD7210" s="114"/>
      <c r="AF7210" s="115"/>
    </row>
    <row r="7211" spans="29:32" x14ac:dyDescent="0.25">
      <c r="AC7211" s="113"/>
      <c r="AD7211" s="114"/>
      <c r="AF7211" s="115"/>
    </row>
    <row r="7212" spans="29:32" x14ac:dyDescent="0.25">
      <c r="AC7212" s="113"/>
      <c r="AD7212" s="114"/>
      <c r="AF7212" s="115"/>
    </row>
    <row r="7213" spans="29:32" x14ac:dyDescent="0.25">
      <c r="AC7213" s="113"/>
      <c r="AD7213" s="114"/>
      <c r="AF7213" s="115"/>
    </row>
    <row r="7214" spans="29:32" x14ac:dyDescent="0.25">
      <c r="AC7214" s="113"/>
      <c r="AD7214" s="114"/>
      <c r="AF7214" s="115"/>
    </row>
    <row r="7215" spans="29:32" x14ac:dyDescent="0.25">
      <c r="AC7215" s="113"/>
      <c r="AD7215" s="114"/>
      <c r="AF7215" s="115"/>
    </row>
    <row r="7216" spans="29:32" x14ac:dyDescent="0.25">
      <c r="AC7216" s="113"/>
      <c r="AD7216" s="114"/>
      <c r="AF7216" s="115"/>
    </row>
    <row r="7217" spans="29:32" x14ac:dyDescent="0.25">
      <c r="AC7217" s="113"/>
      <c r="AD7217" s="114"/>
      <c r="AF7217" s="115"/>
    </row>
    <row r="7218" spans="29:32" x14ac:dyDescent="0.25">
      <c r="AC7218" s="113"/>
      <c r="AD7218" s="114"/>
      <c r="AF7218" s="115"/>
    </row>
    <row r="7219" spans="29:32" x14ac:dyDescent="0.25">
      <c r="AC7219" s="113"/>
      <c r="AD7219" s="114"/>
      <c r="AF7219" s="115"/>
    </row>
    <row r="7220" spans="29:32" x14ac:dyDescent="0.25">
      <c r="AC7220" s="113"/>
      <c r="AD7220" s="114"/>
      <c r="AF7220" s="115"/>
    </row>
    <row r="7221" spans="29:32" x14ac:dyDescent="0.25">
      <c r="AC7221" s="113"/>
      <c r="AD7221" s="114"/>
      <c r="AF7221" s="115"/>
    </row>
    <row r="7222" spans="29:32" x14ac:dyDescent="0.25">
      <c r="AC7222" s="113"/>
      <c r="AD7222" s="114"/>
      <c r="AF7222" s="115"/>
    </row>
    <row r="7223" spans="29:32" x14ac:dyDescent="0.25">
      <c r="AC7223" s="113"/>
      <c r="AD7223" s="114"/>
      <c r="AF7223" s="115"/>
    </row>
    <row r="7224" spans="29:32" x14ac:dyDescent="0.25">
      <c r="AC7224" s="113"/>
      <c r="AD7224" s="114"/>
      <c r="AF7224" s="115"/>
    </row>
    <row r="7225" spans="29:32" x14ac:dyDescent="0.25">
      <c r="AC7225" s="113"/>
      <c r="AD7225" s="114"/>
      <c r="AF7225" s="115"/>
    </row>
    <row r="7226" spans="29:32" x14ac:dyDescent="0.25">
      <c r="AC7226" s="113"/>
      <c r="AD7226" s="114"/>
      <c r="AF7226" s="115"/>
    </row>
    <row r="7227" spans="29:32" x14ac:dyDescent="0.25">
      <c r="AC7227" s="113"/>
      <c r="AD7227" s="114"/>
      <c r="AF7227" s="115"/>
    </row>
    <row r="7228" spans="29:32" x14ac:dyDescent="0.25">
      <c r="AC7228" s="113"/>
      <c r="AD7228" s="114"/>
      <c r="AF7228" s="115"/>
    </row>
    <row r="7229" spans="29:32" x14ac:dyDescent="0.25">
      <c r="AC7229" s="113"/>
      <c r="AD7229" s="114"/>
      <c r="AF7229" s="115"/>
    </row>
    <row r="7230" spans="29:32" x14ac:dyDescent="0.25">
      <c r="AC7230" s="113"/>
      <c r="AD7230" s="114"/>
      <c r="AF7230" s="115"/>
    </row>
    <row r="7231" spans="29:32" x14ac:dyDescent="0.25">
      <c r="AC7231" s="113"/>
      <c r="AD7231" s="114"/>
      <c r="AF7231" s="115"/>
    </row>
    <row r="7232" spans="29:32" x14ac:dyDescent="0.25">
      <c r="AC7232" s="113"/>
      <c r="AD7232" s="114"/>
      <c r="AF7232" s="115"/>
    </row>
    <row r="7233" spans="29:32" x14ac:dyDescent="0.25">
      <c r="AC7233" s="113"/>
      <c r="AD7233" s="114"/>
      <c r="AF7233" s="115"/>
    </row>
    <row r="7234" spans="29:32" x14ac:dyDescent="0.25">
      <c r="AC7234" s="113"/>
      <c r="AD7234" s="114"/>
      <c r="AF7234" s="115"/>
    </row>
    <row r="7235" spans="29:32" x14ac:dyDescent="0.25">
      <c r="AC7235" s="113"/>
      <c r="AD7235" s="114"/>
      <c r="AF7235" s="115"/>
    </row>
    <row r="7236" spans="29:32" x14ac:dyDescent="0.25">
      <c r="AC7236" s="113"/>
      <c r="AD7236" s="114"/>
      <c r="AF7236" s="115"/>
    </row>
    <row r="7237" spans="29:32" x14ac:dyDescent="0.25">
      <c r="AC7237" s="113"/>
      <c r="AD7237" s="114"/>
      <c r="AF7237" s="115"/>
    </row>
    <row r="7238" spans="29:32" x14ac:dyDescent="0.25">
      <c r="AC7238" s="113"/>
      <c r="AD7238" s="114"/>
      <c r="AF7238" s="115"/>
    </row>
    <row r="7239" spans="29:32" x14ac:dyDescent="0.25">
      <c r="AC7239" s="113"/>
      <c r="AD7239" s="114"/>
      <c r="AF7239" s="115"/>
    </row>
    <row r="7240" spans="29:32" x14ac:dyDescent="0.25">
      <c r="AC7240" s="113"/>
      <c r="AD7240" s="114"/>
      <c r="AF7240" s="115"/>
    </row>
    <row r="7241" spans="29:32" x14ac:dyDescent="0.25">
      <c r="AC7241" s="113"/>
      <c r="AD7241" s="114"/>
      <c r="AF7241" s="115"/>
    </row>
    <row r="7242" spans="29:32" x14ac:dyDescent="0.25">
      <c r="AC7242" s="113"/>
      <c r="AD7242" s="114"/>
      <c r="AF7242" s="115"/>
    </row>
    <row r="7243" spans="29:32" x14ac:dyDescent="0.25">
      <c r="AC7243" s="113"/>
      <c r="AD7243" s="114"/>
      <c r="AF7243" s="115"/>
    </row>
    <row r="7244" spans="29:32" x14ac:dyDescent="0.25">
      <c r="AC7244" s="113"/>
      <c r="AD7244" s="114"/>
      <c r="AF7244" s="115"/>
    </row>
    <row r="7245" spans="29:32" x14ac:dyDescent="0.25">
      <c r="AC7245" s="113"/>
      <c r="AD7245" s="114"/>
      <c r="AF7245" s="115"/>
    </row>
    <row r="7246" spans="29:32" x14ac:dyDescent="0.25">
      <c r="AC7246" s="113"/>
      <c r="AD7246" s="114"/>
      <c r="AF7246" s="115"/>
    </row>
    <row r="7247" spans="29:32" x14ac:dyDescent="0.25">
      <c r="AC7247" s="113"/>
      <c r="AD7247" s="114"/>
      <c r="AF7247" s="115"/>
    </row>
    <row r="7248" spans="29:32" x14ac:dyDescent="0.25">
      <c r="AC7248" s="113"/>
      <c r="AD7248" s="114"/>
      <c r="AF7248" s="115"/>
    </row>
    <row r="7249" spans="29:32" x14ac:dyDescent="0.25">
      <c r="AC7249" s="113"/>
      <c r="AD7249" s="114"/>
      <c r="AF7249" s="115"/>
    </row>
    <row r="7250" spans="29:32" x14ac:dyDescent="0.25">
      <c r="AC7250" s="113"/>
      <c r="AD7250" s="114"/>
      <c r="AF7250" s="115"/>
    </row>
    <row r="7251" spans="29:32" x14ac:dyDescent="0.25">
      <c r="AC7251" s="113"/>
      <c r="AD7251" s="114"/>
      <c r="AF7251" s="115"/>
    </row>
    <row r="7252" spans="29:32" x14ac:dyDescent="0.25">
      <c r="AC7252" s="113"/>
      <c r="AD7252" s="114"/>
      <c r="AF7252" s="115"/>
    </row>
    <row r="7253" spans="29:32" x14ac:dyDescent="0.25">
      <c r="AC7253" s="113"/>
      <c r="AD7253" s="114"/>
      <c r="AF7253" s="115"/>
    </row>
    <row r="7254" spans="29:32" x14ac:dyDescent="0.25">
      <c r="AC7254" s="113"/>
      <c r="AD7254" s="114"/>
      <c r="AF7254" s="115"/>
    </row>
    <row r="7255" spans="29:32" x14ac:dyDescent="0.25">
      <c r="AC7255" s="113"/>
      <c r="AD7255" s="114"/>
      <c r="AF7255" s="115"/>
    </row>
    <row r="7256" spans="29:32" x14ac:dyDescent="0.25">
      <c r="AC7256" s="113"/>
      <c r="AD7256" s="114"/>
      <c r="AF7256" s="115"/>
    </row>
    <row r="7257" spans="29:32" x14ac:dyDescent="0.25">
      <c r="AC7257" s="113"/>
      <c r="AD7257" s="114"/>
      <c r="AF7257" s="115"/>
    </row>
    <row r="7258" spans="29:32" x14ac:dyDescent="0.25">
      <c r="AC7258" s="113"/>
      <c r="AD7258" s="114"/>
      <c r="AF7258" s="115"/>
    </row>
    <row r="7259" spans="29:32" x14ac:dyDescent="0.25">
      <c r="AC7259" s="113"/>
      <c r="AD7259" s="114"/>
      <c r="AF7259" s="115"/>
    </row>
    <row r="7260" spans="29:32" x14ac:dyDescent="0.25">
      <c r="AC7260" s="113"/>
      <c r="AD7260" s="114"/>
      <c r="AF7260" s="115"/>
    </row>
    <row r="7261" spans="29:32" x14ac:dyDescent="0.25">
      <c r="AC7261" s="113"/>
      <c r="AD7261" s="114"/>
      <c r="AF7261" s="115"/>
    </row>
    <row r="7262" spans="29:32" x14ac:dyDescent="0.25">
      <c r="AC7262" s="113"/>
      <c r="AD7262" s="114"/>
      <c r="AF7262" s="115"/>
    </row>
    <row r="7263" spans="29:32" x14ac:dyDescent="0.25">
      <c r="AC7263" s="113"/>
      <c r="AD7263" s="114"/>
      <c r="AF7263" s="115"/>
    </row>
    <row r="7264" spans="29:32" x14ac:dyDescent="0.25">
      <c r="AC7264" s="113"/>
      <c r="AD7264" s="114"/>
      <c r="AF7264" s="115"/>
    </row>
    <row r="7265" spans="29:32" x14ac:dyDescent="0.25">
      <c r="AC7265" s="113"/>
      <c r="AD7265" s="114"/>
      <c r="AF7265" s="115"/>
    </row>
    <row r="7266" spans="29:32" x14ac:dyDescent="0.25">
      <c r="AC7266" s="113"/>
      <c r="AD7266" s="114"/>
      <c r="AF7266" s="115"/>
    </row>
    <row r="7267" spans="29:32" x14ac:dyDescent="0.25">
      <c r="AC7267" s="113"/>
      <c r="AD7267" s="114"/>
      <c r="AF7267" s="115"/>
    </row>
    <row r="7268" spans="29:32" x14ac:dyDescent="0.25">
      <c r="AC7268" s="113"/>
      <c r="AD7268" s="114"/>
      <c r="AF7268" s="115"/>
    </row>
    <row r="7269" spans="29:32" x14ac:dyDescent="0.25">
      <c r="AC7269" s="113"/>
      <c r="AD7269" s="114"/>
      <c r="AF7269" s="115"/>
    </row>
    <row r="7270" spans="29:32" x14ac:dyDescent="0.25">
      <c r="AC7270" s="113"/>
      <c r="AD7270" s="114"/>
      <c r="AF7270" s="115"/>
    </row>
    <row r="7271" spans="29:32" x14ac:dyDescent="0.25">
      <c r="AC7271" s="113"/>
      <c r="AD7271" s="114"/>
      <c r="AF7271" s="115"/>
    </row>
    <row r="7272" spans="29:32" x14ac:dyDescent="0.25">
      <c r="AC7272" s="113"/>
      <c r="AD7272" s="114"/>
      <c r="AF7272" s="115"/>
    </row>
    <row r="7273" spans="29:32" x14ac:dyDescent="0.25">
      <c r="AC7273" s="113"/>
      <c r="AD7273" s="114"/>
      <c r="AF7273" s="115"/>
    </row>
    <row r="7274" spans="29:32" x14ac:dyDescent="0.25">
      <c r="AC7274" s="113"/>
      <c r="AD7274" s="114"/>
      <c r="AF7274" s="115"/>
    </row>
    <row r="7275" spans="29:32" x14ac:dyDescent="0.25">
      <c r="AC7275" s="113"/>
      <c r="AD7275" s="114"/>
      <c r="AF7275" s="115"/>
    </row>
    <row r="7276" spans="29:32" x14ac:dyDescent="0.25">
      <c r="AC7276" s="113"/>
      <c r="AD7276" s="114"/>
      <c r="AF7276" s="115"/>
    </row>
    <row r="7277" spans="29:32" x14ac:dyDescent="0.25">
      <c r="AC7277" s="113"/>
      <c r="AD7277" s="114"/>
      <c r="AF7277" s="115"/>
    </row>
    <row r="7278" spans="29:32" x14ac:dyDescent="0.25">
      <c r="AC7278" s="113"/>
      <c r="AD7278" s="114"/>
      <c r="AF7278" s="115"/>
    </row>
    <row r="7279" spans="29:32" x14ac:dyDescent="0.25">
      <c r="AC7279" s="113"/>
      <c r="AD7279" s="114"/>
      <c r="AF7279" s="115"/>
    </row>
    <row r="7280" spans="29:32" x14ac:dyDescent="0.25">
      <c r="AC7280" s="113"/>
      <c r="AD7280" s="114"/>
      <c r="AF7280" s="115"/>
    </row>
    <row r="7281" spans="29:32" x14ac:dyDescent="0.25">
      <c r="AC7281" s="113"/>
      <c r="AD7281" s="114"/>
      <c r="AF7281" s="115"/>
    </row>
    <row r="7282" spans="29:32" x14ac:dyDescent="0.25">
      <c r="AC7282" s="113"/>
      <c r="AD7282" s="114"/>
      <c r="AF7282" s="115"/>
    </row>
    <row r="7283" spans="29:32" x14ac:dyDescent="0.25">
      <c r="AC7283" s="113"/>
      <c r="AD7283" s="114"/>
      <c r="AF7283" s="115"/>
    </row>
    <row r="7284" spans="29:32" x14ac:dyDescent="0.25">
      <c r="AC7284" s="113"/>
      <c r="AD7284" s="114"/>
      <c r="AF7284" s="115"/>
    </row>
    <row r="7285" spans="29:32" x14ac:dyDescent="0.25">
      <c r="AC7285" s="113"/>
      <c r="AD7285" s="114"/>
      <c r="AF7285" s="115"/>
    </row>
    <row r="7286" spans="29:32" x14ac:dyDescent="0.25">
      <c r="AC7286" s="113"/>
      <c r="AD7286" s="114"/>
      <c r="AF7286" s="115"/>
    </row>
    <row r="7287" spans="29:32" x14ac:dyDescent="0.25">
      <c r="AC7287" s="113"/>
      <c r="AD7287" s="114"/>
      <c r="AF7287" s="115"/>
    </row>
    <row r="7288" spans="29:32" x14ac:dyDescent="0.25">
      <c r="AC7288" s="113"/>
      <c r="AD7288" s="114"/>
      <c r="AF7288" s="115"/>
    </row>
    <row r="7289" spans="29:32" x14ac:dyDescent="0.25">
      <c r="AC7289" s="113"/>
      <c r="AD7289" s="114"/>
      <c r="AF7289" s="115"/>
    </row>
    <row r="7290" spans="29:32" x14ac:dyDescent="0.25">
      <c r="AC7290" s="113"/>
      <c r="AD7290" s="114"/>
      <c r="AF7290" s="115"/>
    </row>
    <row r="7291" spans="29:32" x14ac:dyDescent="0.25">
      <c r="AC7291" s="113"/>
      <c r="AD7291" s="114"/>
      <c r="AF7291" s="115"/>
    </row>
    <row r="7292" spans="29:32" x14ac:dyDescent="0.25">
      <c r="AC7292" s="113"/>
      <c r="AD7292" s="114"/>
      <c r="AF7292" s="115"/>
    </row>
    <row r="7293" spans="29:32" x14ac:dyDescent="0.25">
      <c r="AC7293" s="113"/>
      <c r="AD7293" s="114"/>
      <c r="AF7293" s="115"/>
    </row>
    <row r="7294" spans="29:32" x14ac:dyDescent="0.25">
      <c r="AC7294" s="113"/>
      <c r="AD7294" s="114"/>
      <c r="AF7294" s="115"/>
    </row>
    <row r="7295" spans="29:32" x14ac:dyDescent="0.25">
      <c r="AC7295" s="113"/>
      <c r="AD7295" s="114"/>
      <c r="AF7295" s="115"/>
    </row>
    <row r="7296" spans="29:32" x14ac:dyDescent="0.25">
      <c r="AC7296" s="113"/>
      <c r="AD7296" s="114"/>
      <c r="AF7296" s="115"/>
    </row>
    <row r="7297" spans="29:32" x14ac:dyDescent="0.25">
      <c r="AC7297" s="113"/>
      <c r="AD7297" s="114"/>
      <c r="AF7297" s="115"/>
    </row>
    <row r="7298" spans="29:32" x14ac:dyDescent="0.25">
      <c r="AC7298" s="113"/>
      <c r="AD7298" s="114"/>
      <c r="AF7298" s="115"/>
    </row>
    <row r="7299" spans="29:32" x14ac:dyDescent="0.25">
      <c r="AC7299" s="113"/>
      <c r="AD7299" s="114"/>
      <c r="AF7299" s="115"/>
    </row>
    <row r="7300" spans="29:32" x14ac:dyDescent="0.25">
      <c r="AC7300" s="113"/>
      <c r="AD7300" s="114"/>
      <c r="AF7300" s="115"/>
    </row>
    <row r="7301" spans="29:32" x14ac:dyDescent="0.25">
      <c r="AC7301" s="113"/>
      <c r="AD7301" s="114"/>
      <c r="AF7301" s="115"/>
    </row>
    <row r="7302" spans="29:32" x14ac:dyDescent="0.25">
      <c r="AC7302" s="113"/>
      <c r="AD7302" s="114"/>
      <c r="AF7302" s="115"/>
    </row>
    <row r="7303" spans="29:32" x14ac:dyDescent="0.25">
      <c r="AC7303" s="113"/>
      <c r="AD7303" s="114"/>
      <c r="AF7303" s="115"/>
    </row>
    <row r="7304" spans="29:32" x14ac:dyDescent="0.25">
      <c r="AC7304" s="113"/>
      <c r="AD7304" s="114"/>
      <c r="AF7304" s="115"/>
    </row>
    <row r="7305" spans="29:32" x14ac:dyDescent="0.25">
      <c r="AC7305" s="113"/>
      <c r="AD7305" s="114"/>
      <c r="AF7305" s="115"/>
    </row>
  </sheetData>
  <sheetProtection algorithmName="SHA-512" hashValue="T9ubJ4kmpTzI+yDBHrQt+oD4hRCCPyOm1kb1unH2v4kfUyUuTHvdlF6fBCo6wtYLe1wU92XtFf7+cbGjv8KZHw==" saltValue="B/9O/8RT3p2vTtsa0cRciw==" spinCount="100000" sheet="1" objects="1" scenarios="1"/>
  <mergeCells count="2">
    <mergeCell ref="M4:R4"/>
    <mergeCell ref="J4:K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14"/>
  <sheetViews>
    <sheetView workbookViewId="0">
      <selection activeCell="A5" sqref="A5"/>
    </sheetView>
  </sheetViews>
  <sheetFormatPr defaultColWidth="9.140625" defaultRowHeight="15" x14ac:dyDescent="0.25"/>
  <cols>
    <col min="1" max="1" width="23.28515625" style="6" bestFit="1" customWidth="1"/>
    <col min="2" max="2" width="20.5703125" style="6" bestFit="1" customWidth="1"/>
    <col min="3" max="16384" width="9.140625" style="6"/>
  </cols>
  <sheetData>
    <row r="1" spans="1:4" x14ac:dyDescent="0.25">
      <c r="A1" s="5" t="s">
        <v>5</v>
      </c>
      <c r="B1" s="5" t="s">
        <v>9</v>
      </c>
    </row>
    <row r="2" spans="1:4" x14ac:dyDescent="0.25">
      <c r="A2" s="6" t="s">
        <v>6</v>
      </c>
      <c r="B2" s="7" t="s">
        <v>34</v>
      </c>
    </row>
    <row r="3" spans="1:4" x14ac:dyDescent="0.25">
      <c r="A3" s="6" t="s">
        <v>7</v>
      </c>
      <c r="B3" s="7" t="s">
        <v>10</v>
      </c>
    </row>
    <row r="4" spans="1:4" x14ac:dyDescent="0.25">
      <c r="A4" s="6" t="s">
        <v>70</v>
      </c>
      <c r="B4" s="7" t="s">
        <v>11</v>
      </c>
    </row>
    <row r="5" spans="1:4" x14ac:dyDescent="0.25">
      <c r="A5" s="6" t="s">
        <v>28</v>
      </c>
      <c r="B5" s="7" t="s">
        <v>35</v>
      </c>
    </row>
    <row r="6" spans="1:4" x14ac:dyDescent="0.25">
      <c r="A6" s="6" t="s">
        <v>29</v>
      </c>
    </row>
    <row r="7" spans="1:4" x14ac:dyDescent="0.25">
      <c r="A7" s="6" t="s">
        <v>41</v>
      </c>
      <c r="B7" s="6" t="s">
        <v>12</v>
      </c>
    </row>
    <row r="8" spans="1:4" x14ac:dyDescent="0.25">
      <c r="B8" s="6" t="s">
        <v>24</v>
      </c>
      <c r="D8" s="6" t="s">
        <v>28</v>
      </c>
    </row>
    <row r="9" spans="1:4" x14ac:dyDescent="0.25">
      <c r="B9" s="6" t="s">
        <v>25</v>
      </c>
      <c r="D9" s="6" t="s">
        <v>29</v>
      </c>
    </row>
    <row r="11" spans="1:4" x14ac:dyDescent="0.25">
      <c r="B11" s="7" t="s">
        <v>62</v>
      </c>
    </row>
    <row r="12" spans="1:4" x14ac:dyDescent="0.25">
      <c r="A12" s="7"/>
      <c r="B12" s="7" t="s">
        <v>61</v>
      </c>
    </row>
    <row r="13" spans="1:4" x14ac:dyDescent="0.25">
      <c r="B13" s="7" t="s">
        <v>63</v>
      </c>
    </row>
    <row r="14" spans="1:4" x14ac:dyDescent="0.25">
      <c r="B14" s="7" t="s">
        <v>64</v>
      </c>
    </row>
  </sheetData>
  <sheetProtection algorithmName="SHA-512" hashValue="K21QzW8iAw++jyV3MsB0CL9hS0Ft1OVPA4mQwOUEQMEkVEP5w5qH7eGD7gzVeqAxkpDHC/o+fFEx6HTfIrvwqQ==" saltValue="csmXnV+/08fDM+QLw0G8M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anast</cp:lastModifiedBy>
  <dcterms:created xsi:type="dcterms:W3CDTF">2015-09-16T12:43:16Z</dcterms:created>
  <dcterms:modified xsi:type="dcterms:W3CDTF">2021-12-30T14:01:47Z</dcterms:modified>
</cp:coreProperties>
</file>